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tiff" ContentType="image/tiff"/>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drawings/drawing1.xml" ContentType="application/vnd.openxmlformats-officedocument.drawing+xml"/>
  <Override PartName="/xl/comments2.xml" ContentType="application/vnd.openxmlformats-officedocument.spreadsheetml.comments+xml"/>
  <Override PartName="/xl/threadedComments/threadedComment2.xml" ContentType="application/vnd.ms-excel.threadedcomments+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3.xml" ContentType="application/vnd.openxmlformats-officedocument.drawing+xml"/>
  <Override PartName="/xl/comments3.xml" ContentType="application/vnd.openxmlformats-officedocument.spreadsheetml.comments+xml"/>
  <Override PartName="/xl/threadedComments/threadedComment3.xml" ContentType="application/vnd.ms-excel.threadedcomments+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drawings/drawing4.xml" ContentType="application/vnd.openxmlformats-officedocument.drawing+xml"/>
  <Override PartName="/xl/comments4.xml" ContentType="application/vnd.openxmlformats-officedocument.spreadsheetml.comments+xml"/>
  <Override PartName="/xl/threadedComments/threadedComment4.xml" ContentType="application/vnd.ms-excel.threadedcomments+xml"/>
  <Override PartName="/xl/drawings/drawing5.xml" ContentType="application/vnd.openxmlformats-officedocument.drawing+xml"/>
  <Override PartName="/xl/comments5.xml" ContentType="application/vnd.openxmlformats-officedocument.spreadsheetml.comments+xml"/>
  <Override PartName="/xl/threadedComments/threadedComment5.xml" ContentType="application/vnd.ms-excel.threadedcomment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drawings/drawing14.xml" ContentType="application/vnd.openxmlformats-officedocument.drawing+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updateLinks="never" codeName="ThisWorkbook" hidePivotFieldList="1"/>
  <mc:AlternateContent xmlns:mc="http://schemas.openxmlformats.org/markup-compatibility/2006">
    <mc:Choice Requires="x15">
      <x15ac:absPath xmlns:x15ac="http://schemas.microsoft.com/office/spreadsheetml/2010/11/ac" url="https://cityofworcesterma-my.sharepoint.com/personal/gagliastroc_worcesterma_gov/Documents/Documents/FORM-30B (Quotation Goods &amp; Services) - 2024/"/>
    </mc:Choice>
  </mc:AlternateContent>
  <xr:revisionPtr revIDLastSave="0" documentId="8_{FFE451B8-5723-4C65-982A-846B7D9A10C4}" xr6:coauthVersionLast="47" xr6:coauthVersionMax="47" xr10:uidLastSave="{00000000-0000-0000-0000-000000000000}"/>
  <bookViews>
    <workbookView xWindow="-120" yWindow="-120" windowWidth="29040" windowHeight="15840" tabRatio="768" firstSheet="8" activeTab="8" xr2:uid="{00000000-000D-0000-FFFF-FFFF00000000}"/>
  </bookViews>
  <sheets>
    <sheet name="Title" sheetId="1" r:id="rId1"/>
    <sheet name="Town Information" sheetId="15" r:id="rId2"/>
    <sheet name="Conversions" sheetId="12" r:id="rId3"/>
    <sheet name="Factors" sheetId="89" r:id="rId4"/>
    <sheet name="GWPs" sheetId="81" r:id="rId5"/>
    <sheet name="Community Data Sources" sheetId="72" r:id="rId6"/>
    <sheet name="GHG Analysis" sheetId="33" r:id="rId7"/>
    <sheet name="Graphics" sheetId="95" r:id="rId8"/>
    <sheet name="Summary Details" sheetId="3" r:id="rId9"/>
    <sheet name="Buildings" sheetId="4" r:id="rId10"/>
    <sheet name="Transport" sheetId="5" r:id="rId11"/>
    <sheet name="2019 On-Road" sheetId="90" r:id="rId12"/>
    <sheet name="Solid Waste" sheetId="6" r:id="rId13"/>
    <sheet name="Commercial Generation" sheetId="84" r:id="rId14"/>
    <sheet name="Greenwood Landfill" sheetId="91" r:id="rId15"/>
    <sheet name="Waste Factors" sheetId="58" r:id="rId16"/>
    <sheet name="Water Treatment &amp; Delivery" sheetId="8" r:id="rId17"/>
    <sheet name="Wastewater" sheetId="83" r:id="rId18"/>
    <sheet name="Electric" sheetId="93" r:id="rId19"/>
    <sheet name="NatGas" sheetId="94" r:id="rId20"/>
  </sheets>
  <externalReferences>
    <externalReference r:id="rId21"/>
    <externalReference r:id="rId22"/>
    <externalReference r:id="rId23"/>
    <externalReference r:id="rId24"/>
  </externalReferences>
  <definedNames>
    <definedName name="_xlnm._FilterDatabase" localSheetId="13" hidden="1">'Commercial Generation'!$I$3:$K$3</definedName>
    <definedName name="_xlnm._FilterDatabase" localSheetId="6" hidden="1">'GHG Analysis'!$B$37:$D$37</definedName>
    <definedName name="_xlnm._FilterDatabase" localSheetId="8" hidden="1">'Summary Details'!$B$34:$V$61</definedName>
    <definedName name="_Order1" hidden="1">255</definedName>
    <definedName name="_Order2" hidden="1">255</definedName>
    <definedName name="_Regression_Int" hidden="1">1</definedName>
    <definedName name="ACwvu.Hist." localSheetId="4" hidden="1">[1]Quarters!$K$1:$N$41</definedName>
    <definedName name="ACwvu.Hist." localSheetId="15" hidden="1">[2]Quarters!$K$1:$N$41</definedName>
    <definedName name="ACwvu.Hist." localSheetId="17" hidden="1">[3]Quarters!$K$1:$N$41</definedName>
    <definedName name="ACwvu.Hist." hidden="1">[3]Quarters!$K$1:$N$41</definedName>
    <definedName name="anscount" hidden="1">1</definedName>
    <definedName name="b" localSheetId="4" hidden="1">[1]Quarters!$K$1:$R$49</definedName>
    <definedName name="b" localSheetId="15" hidden="1">[2]Quarters!$K$1:$R$49</definedName>
    <definedName name="b" localSheetId="17" hidden="1">[3]Quarters!$K$1:$R$49</definedName>
    <definedName name="b" hidden="1">[3]Quarters!$K$1:$R$49</definedName>
    <definedName name="GWP_CH4">GWPs!$E$6</definedName>
    <definedName name="GWP_N2O">GWPs!$E$7</definedName>
    <definedName name="Swvu.Hist." hidden="1">[4]Quarters!$K$1:$N$41</definedName>
    <definedName name="Z_20CC9B39_69FE_11D3_88F7_0000834298E4_.wvu.Cols" hidden="1">[4]Quarters!$K$1:$N$65536</definedName>
    <definedName name="Z_20CC9B39_69FE_11D3_88F7_0000834298E4_.wvu.PrintArea" hidden="1">[4]Quarters!$K$50:$S$81</definedName>
    <definedName name="Z_20CC9B3B_69FE_11D3_88F7_0000834298E4_.wvu.Cols" hidden="1">[4]Quarters!$K$1:$N$65536</definedName>
    <definedName name="Z_20CC9B3B_69FE_11D3_88F7_0000834298E4_.wvu.PrintArea" hidden="1">[4]Quarters!$K$1:$R$49</definedName>
    <definedName name="Z_20CC9B3D_69FE_11D3_88F7_0000834298E4_.wvu.Cols" hidden="1">[4]Quarters!$K$1:$N$65536</definedName>
    <definedName name="Z_20CC9B3D_69FE_11D3_88F7_0000834298E4_.wvu.PrintArea" hidden="1">[4]Quarters!$S$1:$AD$47</definedName>
    <definedName name="Z_20CC9BCC_69FE_11D3_88F7_0000834298E4_.wvu.Cols" hidden="1">[4]Quarters!$K$1:$N$65536</definedName>
    <definedName name="Z_20CC9BCC_69FE_11D3_88F7_0000834298E4_.wvu.PrintArea" hidden="1">[4]Quarters!$K$50:$S$81</definedName>
    <definedName name="Z_20CC9BCE_69FE_11D3_88F7_0000834298E4_.wvu.Cols" hidden="1">[4]Quarters!$K$1:$N$65536</definedName>
    <definedName name="Z_20CC9BCE_69FE_11D3_88F7_0000834298E4_.wvu.PrintArea" hidden="1">[4]Quarters!$K$1:$R$49</definedName>
    <definedName name="Z_20CC9C23_69FE_11D3_88F7_0000834298E4_.wvu.Cols" hidden="1">[4]Quarters!$K$1:$N$65536</definedName>
    <definedName name="Z_31BD4071_6607_11D3_88F3_0000834298E4_.wvu.Cols" hidden="1">[4]Quarters!$K$1:$N$65536</definedName>
    <definedName name="Z_31BD4071_6607_11D3_88F3_0000834298E4_.wvu.PrintArea" hidden="1">[4]Quarters!$K$50:$S$81</definedName>
    <definedName name="Z_31BD4073_6607_11D3_88F3_0000834298E4_.wvu.Cols" hidden="1">[4]Quarters!$K$1:$N$65536</definedName>
    <definedName name="Z_31BD4073_6607_11D3_88F3_0000834298E4_.wvu.PrintArea" hidden="1">[4]Quarters!$K$1:$R$49</definedName>
    <definedName name="Z_31BD4075_6607_11D3_88F3_0000834298E4_.wvu.Cols" hidden="1">[4]Quarters!$K$1:$N$65536</definedName>
    <definedName name="Z_31BD4075_6607_11D3_88F3_0000834298E4_.wvu.PrintArea" hidden="1">[4]Quarters!$S$1:$AD$47</definedName>
    <definedName name="Z_31BD4177_6607_11D3_88F3_0000834298E4_.wvu.Cols" hidden="1">[4]Quarters!$K$1:$N$65536</definedName>
    <definedName name="Z_31BD4177_6607_11D3_88F3_0000834298E4_.wvu.PrintArea" hidden="1">[4]Quarters!$K$50:$S$81</definedName>
    <definedName name="Z_31BD4179_6607_11D3_88F3_0000834298E4_.wvu.Cols" hidden="1">[4]Quarters!$K$1:$N$65536</definedName>
    <definedName name="Z_31BD4179_6607_11D3_88F3_0000834298E4_.wvu.PrintArea" hidden="1">[4]Quarters!$K$1:$R$49</definedName>
    <definedName name="Z_31BD417B_6607_11D3_88F3_0000834298E4_.wvu.Cols" hidden="1">[4]Quarters!$K$1:$N$65536</definedName>
    <definedName name="Z_31BD417B_6607_11D3_88F3_0000834298E4_.wvu.PrintArea" hidden="1">[4]Quarters!$S$1:$AD$47</definedName>
    <definedName name="Z_52599C1A_5BCA_11D3_88E6_0000834298E4_.wvu.Cols" hidden="1">[4]Quarters!$K$1:$N$65536</definedName>
    <definedName name="Z_52599C1A_5BCA_11D3_88E6_0000834298E4_.wvu.PrintArea" hidden="1">[4]Quarters!$K$50:$S$81</definedName>
    <definedName name="Z_52599C1C_5BCA_11D3_88E6_0000834298E4_.wvu.Cols" hidden="1">[4]Quarters!$K$1:$N$65536</definedName>
    <definedName name="Z_52599C1C_5BCA_11D3_88E6_0000834298E4_.wvu.PrintArea" hidden="1">[4]Quarters!$K$1:$R$49</definedName>
    <definedName name="Z_52599C1E_5BCA_11D3_88E6_0000834298E4_.wvu.Cols" hidden="1">[4]Quarters!$K$1:$N$65536</definedName>
    <definedName name="Z_52599C1E_5BCA_11D3_88E6_0000834298E4_.wvu.PrintArea" hidden="1">[4]Quarters!$S$1:$AD$47</definedName>
    <definedName name="Z_52599EEC_5BCA_11D3_88E6_0000834298E4_.wvu.Cols" hidden="1">[4]Quarters!$K$1:$N$65536</definedName>
    <definedName name="Z_52599EEC_5BCA_11D3_88E6_0000834298E4_.wvu.PrintArea" hidden="1">[4]Quarters!$K$50:$S$81</definedName>
    <definedName name="Z_52599EEE_5BCA_11D3_88E6_0000834298E4_.wvu.Cols" hidden="1">[4]Quarters!$K$1:$N$65536</definedName>
    <definedName name="Z_52599EEE_5BCA_11D3_88E6_0000834298E4_.wvu.PrintArea" hidden="1">[4]Quarters!$K$1:$R$49</definedName>
    <definedName name="Z_52599EF0_5BCA_11D3_88E6_0000834298E4_.wvu.Cols" hidden="1">[4]Quarters!$K$1:$N$65536</definedName>
    <definedName name="Z_52599EF0_5BCA_11D3_88E6_0000834298E4_.wvu.PrintArea" hidden="1">[4]Quarters!$S$1:$AD$47</definedName>
    <definedName name="Z_5259A2CD_5BCA_11D3_88E6_0000834298E4_.wvu.Cols" hidden="1">[4]Quarters!$K$1:$N$65536</definedName>
    <definedName name="Z_5259A2CD_5BCA_11D3_88E6_0000834298E4_.wvu.PrintArea" hidden="1">[4]Quarters!$K$50:$S$81</definedName>
    <definedName name="Z_5259A2CF_5BCA_11D3_88E6_0000834298E4_.wvu.Cols" hidden="1">[4]Quarters!$K$1:$N$65536</definedName>
    <definedName name="Z_5259A2CF_5BCA_11D3_88E6_0000834298E4_.wvu.PrintArea" hidden="1">[4]Quarters!$K$1:$R$49</definedName>
    <definedName name="Z_5259A2D1_5BCA_11D3_88E6_0000834298E4_.wvu.Cols" hidden="1">[4]Quarters!$K$1:$N$65536</definedName>
    <definedName name="Z_5259A2D1_5BCA_11D3_88E6_0000834298E4_.wvu.PrintArea" hidden="1">[4]Quarters!$S$1:$AD$47</definedName>
    <definedName name="Z_5259A4C0_5BCA_11D3_88E6_0000834298E4_.wvu.Cols" hidden="1">[4]Quarters!$K$1:$N$65536</definedName>
    <definedName name="Z_5259A4C0_5BCA_11D3_88E6_0000834298E4_.wvu.PrintArea" hidden="1">[4]Quarters!$K$50:$S$81</definedName>
    <definedName name="Z_5259A4C2_5BCA_11D3_88E6_0000834298E4_.wvu.Cols" hidden="1">[4]Quarters!$K$1:$N$65536</definedName>
    <definedName name="Z_5259A4C2_5BCA_11D3_88E6_0000834298E4_.wvu.PrintArea" hidden="1">[4]Quarters!$K$1:$R$49</definedName>
    <definedName name="Z_5259A4C4_5BCA_11D3_88E6_0000834298E4_.wvu.Cols" hidden="1">[4]Quarters!$K$1:$N$65536</definedName>
    <definedName name="Z_5259A4C4_5BCA_11D3_88E6_0000834298E4_.wvu.PrintArea" hidden="1">[4]Quarters!$S$1:$AD$47</definedName>
    <definedName name="Z_58811516_5B2E_11D3_88E5_0000834298E4_.wvu.Cols" hidden="1">[4]Quarters!$K$1:$N$65536</definedName>
    <definedName name="Z_58811516_5B2E_11D3_88E5_0000834298E4_.wvu.PrintArea" hidden="1">[4]Quarters!$K$50:$S$81</definedName>
    <definedName name="Z_58811518_5B2E_11D3_88E5_0000834298E4_.wvu.Cols" hidden="1">[4]Quarters!$K$1:$N$65536</definedName>
    <definedName name="Z_58811518_5B2E_11D3_88E5_0000834298E4_.wvu.PrintArea" hidden="1">[4]Quarters!$K$1:$R$49</definedName>
    <definedName name="Z_5881151A_5B2E_11D3_88E5_0000834298E4_.wvu.Cols" hidden="1">[4]Quarters!$K$1:$N$65536</definedName>
    <definedName name="Z_5881151A_5B2E_11D3_88E5_0000834298E4_.wvu.PrintArea" hidden="1">[4]Quarters!$S$1:$AD$47</definedName>
    <definedName name="Z_9E133267_5193_11D3_9C74_0020352B7F13_.wvu.PrintArea" hidden="1">[4]Quarters!$K$50:$O$81</definedName>
    <definedName name="Z_9E133268_5193_11D3_9C74_0020352B7F13_.wvu.PrintArea" hidden="1">[4]Quarters!$K$1:$N$49</definedName>
    <definedName name="Z_9E133269_5193_11D3_9C74_0020352B7F13_.wvu.PrintArea" hidden="1">[4]Quarters!$O$1:$Z$47</definedName>
    <definedName name="Z_9E133318_5193_11D3_9C74_0020352B7F13_.wvu.PrintArea" hidden="1">[4]Quarters!$K$50:$S$81</definedName>
    <definedName name="Z_9E133319_5193_11D3_9C74_0020352B7F13_.wvu.PrintArea" hidden="1">[4]Quarters!$K$1:$R$49</definedName>
    <definedName name="Z_9E13331A_5193_11D3_9C74_0020352B7F13_.wvu.PrintArea" hidden="1">[4]Quarters!$S$1:$AD$47</definedName>
    <definedName name="Z_AC271C04_66FD_11D3_88F4_0000834298E4_.wvu.Cols" hidden="1">[4]Quarters!$K$1:$N$65536</definedName>
    <definedName name="Z_AC271C04_66FD_11D3_88F4_0000834298E4_.wvu.PrintArea" hidden="1">[4]Quarters!$K$50:$S$81</definedName>
    <definedName name="Z_AC271C06_66FD_11D3_88F4_0000834298E4_.wvu.Cols" hidden="1">[4]Quarters!$K$1:$N$65536</definedName>
    <definedName name="Z_AC271C06_66FD_11D3_88F4_0000834298E4_.wvu.PrintArea" hidden="1">[4]Quarters!$K$1:$R$49</definedName>
    <definedName name="Z_AC271C08_66FD_11D3_88F4_0000834298E4_.wvu.Cols" hidden="1">[4]Quarters!$K$1:$N$65536</definedName>
    <definedName name="Z_AC271C08_66FD_11D3_88F4_0000834298E4_.wvu.PrintArea" hidden="1">[4]Quarters!$S$1:$AD$47</definedName>
    <definedName name="Z_B4964D6E_51D3_11D3_9C74_0020352B7F13_.wvu.PrintArea" hidden="1">[4]Quarters!$K$50:$S$81</definedName>
    <definedName name="Z_B4964D6F_51D3_11D3_9C74_0020352B7F13_.wvu.PrintArea" hidden="1">[4]Quarters!$K$1:$R$49</definedName>
    <definedName name="Z_B4964D70_51D3_11D3_9C74_0020352B7F13_.wvu.PrintArea" hidden="1">[4]Quarters!$S$1:$AD$47</definedName>
    <definedName name="Z_F1A2AD24_5C94_11D3_88E8_0000834298E4_.wvu.Cols" hidden="1">[4]Quarters!$K$1:$N$65536</definedName>
    <definedName name="Z_F1A2AD24_5C94_11D3_88E8_0000834298E4_.wvu.PrintArea" hidden="1">[4]Quarters!$K$50:$S$81</definedName>
    <definedName name="Z_F1A2AD26_5C94_11D3_88E8_0000834298E4_.wvu.Cols" hidden="1">[4]Quarters!$K$1:$N$65536</definedName>
    <definedName name="Z_F1A2AD26_5C94_11D3_88E8_0000834298E4_.wvu.PrintArea" hidden="1">[4]Quarters!$K$1:$R$49</definedName>
    <definedName name="Z_F1A2AD28_5C94_11D3_88E8_0000834298E4_.wvu.Cols" hidden="1">[4]Quarters!$K$1:$N$65536</definedName>
    <definedName name="Z_F1A2AD28_5C94_11D3_88E8_0000834298E4_.wvu.PrintArea" hidden="1">[4]Quarters!$S$1:$AD$47</definedName>
    <definedName name="Z_FA5DF41B_71D7_11D3_88FF_0000834298E4_.wvu.PrintArea" hidden="1">[4]Quarters!$K$48:$S$81</definedName>
    <definedName name="Z_FA5DF41D_71D7_11D3_88FF_0000834298E4_.wvu.PrintArea" hidden="1">[4]Quarters!$K$1:$R$47</definedName>
    <definedName name="Z_FA5DF41F_71D7_11D3_88FF_0000834298E4_.wvu.PrintArea" hidden="1">[4]Quarters!$S$1:$AD$29</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76" i="4" l="1"/>
  <c r="B229" i="95" l="1"/>
  <c r="B221" i="95"/>
  <c r="B222" i="95" s="1"/>
  <c r="B224" i="95" s="1"/>
  <c r="AG31" i="95" l="1"/>
  <c r="X30" i="95"/>
  <c r="Y30" i="95" s="1"/>
  <c r="X33" i="95"/>
  <c r="Y33" i="95"/>
  <c r="G9" i="84" l="1"/>
  <c r="G5" i="84"/>
  <c r="R32" i="95"/>
  <c r="AG33" i="95"/>
  <c r="S160" i="95"/>
  <c r="S162" i="95"/>
  <c r="S163" i="95"/>
  <c r="S159" i="95"/>
  <c r="S109" i="95"/>
  <c r="S94" i="95"/>
  <c r="Q46" i="95"/>
  <c r="X31" i="95"/>
  <c r="X32" i="95"/>
  <c r="R46" i="95"/>
  <c r="X34" i="95"/>
  <c r="R30" i="95"/>
  <c r="R31" i="95"/>
  <c r="R33" i="95"/>
  <c r="U55" i="95" s="1"/>
  <c r="R34" i="95"/>
  <c r="R35" i="95"/>
  <c r="R36" i="95"/>
  <c r="R37" i="95"/>
  <c r="R38" i="95"/>
  <c r="U57" i="95" s="1"/>
  <c r="R39" i="95"/>
  <c r="P4" i="94"/>
  <c r="C29" i="94" s="1"/>
  <c r="P10" i="94"/>
  <c r="C30" i="94" s="1"/>
  <c r="P16" i="94"/>
  <c r="C31" i="94" s="1"/>
  <c r="P22" i="94"/>
  <c r="C32" i="94" s="1"/>
  <c r="P4" i="93"/>
  <c r="C26" i="93" s="1"/>
  <c r="P10" i="93"/>
  <c r="C27" i="93" s="1"/>
  <c r="P16" i="93"/>
  <c r="C28" i="93" s="1"/>
  <c r="P22" i="93"/>
  <c r="C29" i="93" s="1"/>
  <c r="H3" i="5"/>
  <c r="Y55" i="5"/>
  <c r="U58" i="95" l="1"/>
  <c r="S34" i="95"/>
  <c r="R45" i="95" s="1"/>
  <c r="U56" i="95"/>
  <c r="S32" i="95"/>
  <c r="Q45" i="95" s="1"/>
  <c r="U54" i="95"/>
  <c r="C188" i="4"/>
  <c r="C184" i="4"/>
  <c r="C187" i="4" s="1"/>
  <c r="C189" i="4" s="1"/>
  <c r="D7" i="15"/>
  <c r="Y52" i="5"/>
  <c r="Y54" i="5"/>
  <c r="Y51" i="5"/>
  <c r="AD77" i="5"/>
  <c r="AD78" i="5"/>
  <c r="AD76" i="5"/>
  <c r="AD79" i="5" s="1"/>
  <c r="U59" i="95" l="1"/>
  <c r="U62" i="95"/>
  <c r="U60" i="95"/>
  <c r="U61" i="95"/>
  <c r="U63" i="95"/>
  <c r="E219" i="33"/>
  <c r="E220" i="33"/>
  <c r="E221" i="33"/>
  <c r="E222" i="33"/>
  <c r="E223" i="33"/>
  <c r="D6" i="15" l="1"/>
  <c r="C64" i="6" l="1"/>
  <c r="P13" i="3"/>
  <c r="E15" i="6" l="1"/>
  <c r="E14" i="6"/>
  <c r="I21" i="89"/>
  <c r="H21" i="89"/>
  <c r="J21" i="89" s="1"/>
  <c r="J20" i="89"/>
  <c r="I20" i="89"/>
  <c r="H20" i="89"/>
  <c r="J7" i="89"/>
  <c r="G18" i="84" l="1"/>
  <c r="G6" i="84"/>
  <c r="G20" i="84"/>
  <c r="I69" i="89"/>
  <c r="H69" i="89"/>
  <c r="G69" i="89"/>
  <c r="C102" i="6"/>
  <c r="C91" i="6"/>
  <c r="O56" i="84"/>
  <c r="O59" i="84" s="1"/>
  <c r="C30" i="6"/>
  <c r="C33" i="6" s="1"/>
  <c r="C29" i="6"/>
  <c r="C90" i="5"/>
  <c r="C94" i="5"/>
  <c r="C96" i="5"/>
  <c r="E33" i="5"/>
  <c r="E44" i="5"/>
  <c r="E48" i="5" s="1"/>
  <c r="F52" i="5"/>
  <c r="F51" i="5"/>
  <c r="F7" i="4"/>
  <c r="P22" i="91"/>
  <c r="P23" i="91"/>
  <c r="P24" i="91"/>
  <c r="P25" i="91"/>
  <c r="P26" i="91"/>
  <c r="P27" i="91"/>
  <c r="P28" i="91"/>
  <c r="P29" i="91"/>
  <c r="P30" i="91"/>
  <c r="P31" i="91"/>
  <c r="P32" i="91"/>
  <c r="P33" i="91"/>
  <c r="P34" i="91"/>
  <c r="P35" i="91"/>
  <c r="P36" i="91"/>
  <c r="P37" i="91"/>
  <c r="P38" i="91"/>
  <c r="P39" i="91"/>
  <c r="P40" i="91"/>
  <c r="P41" i="91"/>
  <c r="P42" i="91"/>
  <c r="P43" i="91"/>
  <c r="P44" i="91"/>
  <c r="P45" i="91"/>
  <c r="P46" i="91"/>
  <c r="P47" i="91"/>
  <c r="P48" i="91"/>
  <c r="P49" i="91"/>
  <c r="P50" i="91"/>
  <c r="P51" i="91"/>
  <c r="P52" i="91"/>
  <c r="P53" i="91"/>
  <c r="P54" i="91"/>
  <c r="P55" i="91"/>
  <c r="P56" i="91"/>
  <c r="P57" i="91"/>
  <c r="E19" i="6" s="1"/>
  <c r="P58" i="91"/>
  <c r="P59" i="91"/>
  <c r="P60" i="91"/>
  <c r="P61" i="91"/>
  <c r="P62" i="91"/>
  <c r="P63" i="91"/>
  <c r="P64" i="91"/>
  <c r="P65" i="91"/>
  <c r="P66" i="91"/>
  <c r="P67" i="91"/>
  <c r="E20" i="6" s="1"/>
  <c r="P68" i="91"/>
  <c r="P69" i="91"/>
  <c r="P70" i="91"/>
  <c r="P71" i="91"/>
  <c r="P21" i="91"/>
  <c r="E153" i="4"/>
  <c r="E171" i="4"/>
  <c r="Y177" i="4"/>
  <c r="Y174" i="4"/>
  <c r="Y184" i="4"/>
  <c r="Y183" i="4"/>
  <c r="Y182" i="4"/>
  <c r="Y181" i="4"/>
  <c r="Y178" i="4"/>
  <c r="Y176" i="4"/>
  <c r="Y175" i="4"/>
  <c r="U175" i="4"/>
  <c r="U176" i="4"/>
  <c r="U177" i="4"/>
  <c r="U178" i="4"/>
  <c r="U181" i="4"/>
  <c r="U182" i="4"/>
  <c r="U183" i="4"/>
  <c r="U184" i="4"/>
  <c r="U174" i="4"/>
  <c r="S185" i="4"/>
  <c r="C199" i="4"/>
  <c r="I20" i="6" l="1"/>
  <c r="O56" i="3" s="1"/>
  <c r="M30" i="6"/>
  <c r="G20" i="6"/>
  <c r="G19" i="6"/>
  <c r="I19" i="6"/>
  <c r="O26" i="3" s="1"/>
  <c r="G52" i="5"/>
  <c r="K7" i="4"/>
  <c r="D212" i="33"/>
  <c r="D47" i="33"/>
  <c r="C212" i="33"/>
  <c r="C47" i="33"/>
  <c r="D187" i="4"/>
  <c r="C202" i="4" s="1"/>
  <c r="C203" i="4" s="1"/>
  <c r="H7" i="4"/>
  <c r="U188" i="4"/>
  <c r="J7" i="4"/>
  <c r="I7" i="4"/>
  <c r="C34" i="6"/>
  <c r="C35" i="6" s="1"/>
  <c r="E9" i="6" s="1"/>
  <c r="F9" i="6" s="1"/>
  <c r="C31" i="6"/>
  <c r="F55" i="5"/>
  <c r="F54" i="5" l="1"/>
  <c r="G9" i="6"/>
  <c r="H9" i="6" s="1"/>
  <c r="I9" i="6"/>
  <c r="F47" i="33"/>
  <c r="F212" i="33"/>
  <c r="C204" i="4"/>
  <c r="C205" i="4" s="1"/>
  <c r="F36" i="4"/>
  <c r="L43" i="3" s="1"/>
  <c r="I177" i="4"/>
  <c r="E168" i="4"/>
  <c r="E169" i="4"/>
  <c r="F169" i="4" s="1"/>
  <c r="G169" i="4" s="1"/>
  <c r="E170" i="4"/>
  <c r="F170" i="4" s="1"/>
  <c r="G170" i="4" s="1"/>
  <c r="F171" i="4"/>
  <c r="G171" i="4" s="1"/>
  <c r="E172" i="4"/>
  <c r="F172" i="4" s="1"/>
  <c r="G172" i="4" s="1"/>
  <c r="E167" i="4"/>
  <c r="F167" i="4" s="1"/>
  <c r="G167" i="4" s="1"/>
  <c r="E161" i="4"/>
  <c r="F161" i="4" s="1"/>
  <c r="G161" i="4" s="1"/>
  <c r="E162" i="4"/>
  <c r="F162" i="4" s="1"/>
  <c r="G162" i="4" s="1"/>
  <c r="E163" i="4"/>
  <c r="F163" i="4" s="1"/>
  <c r="G163" i="4" s="1"/>
  <c r="E164" i="4"/>
  <c r="F164" i="4" s="1"/>
  <c r="G164" i="4" s="1"/>
  <c r="E160" i="4"/>
  <c r="F160" i="4" s="1"/>
  <c r="G160" i="4" s="1"/>
  <c r="E151" i="4"/>
  <c r="F151" i="4" s="1"/>
  <c r="G151" i="4" s="1"/>
  <c r="E152" i="4"/>
  <c r="F152" i="4" s="1"/>
  <c r="G152" i="4" s="1"/>
  <c r="F153" i="4"/>
  <c r="G153" i="4" s="1"/>
  <c r="E154" i="4"/>
  <c r="F154" i="4" s="1"/>
  <c r="G154" i="4" s="1"/>
  <c r="E155" i="4"/>
  <c r="F155" i="4" s="1"/>
  <c r="G155" i="4" s="1"/>
  <c r="G184" i="4" s="1"/>
  <c r="E156" i="4"/>
  <c r="F156" i="4" s="1"/>
  <c r="G156" i="4" s="1"/>
  <c r="E157" i="4"/>
  <c r="F157" i="4" s="1"/>
  <c r="G157" i="4" s="1"/>
  <c r="E158" i="4"/>
  <c r="F158" i="4" s="1"/>
  <c r="G158" i="4" s="1"/>
  <c r="E150" i="4"/>
  <c r="F150" i="4" s="1"/>
  <c r="G150" i="4" s="1"/>
  <c r="O80" i="4"/>
  <c r="F15" i="4" s="1"/>
  <c r="L9" i="3" s="1"/>
  <c r="O79" i="4"/>
  <c r="F14" i="4" s="1"/>
  <c r="G188" i="4" l="1"/>
  <c r="G190" i="4" s="1"/>
  <c r="G186" i="4"/>
  <c r="G199" i="4"/>
  <c r="G44" i="5"/>
  <c r="G55" i="5"/>
  <c r="G185" i="4"/>
  <c r="G200" i="4" s="1"/>
  <c r="G187" i="4"/>
  <c r="G201" i="4"/>
  <c r="G202" i="4" s="1"/>
  <c r="F34" i="4"/>
  <c r="L14" i="3" s="1"/>
  <c r="R43" i="3" s="1"/>
  <c r="F168" i="4"/>
  <c r="G168" i="4" s="1"/>
  <c r="O81" i="4"/>
  <c r="F35" i="4" l="1"/>
  <c r="L42" i="3" s="1"/>
  <c r="G189" i="4"/>
  <c r="G204" i="4" s="1"/>
  <c r="G203" i="4"/>
  <c r="G205" i="4" s="1"/>
  <c r="G206" i="4" s="1"/>
  <c r="C13" i="33"/>
  <c r="B18" i="83"/>
  <c r="B24" i="83"/>
  <c r="G53" i="3"/>
  <c r="G23" i="3"/>
  <c r="H36" i="5"/>
  <c r="K36" i="5" s="1"/>
  <c r="O53" i="3" s="1"/>
  <c r="H35" i="5"/>
  <c r="K35" i="5" s="1"/>
  <c r="H34" i="5"/>
  <c r="K34" i="5" s="1"/>
  <c r="O23" i="3" s="1"/>
  <c r="H33" i="5"/>
  <c r="K33" i="5" s="1"/>
  <c r="G36" i="5"/>
  <c r="G35" i="5"/>
  <c r="G34" i="5"/>
  <c r="G33" i="5"/>
  <c r="E36" i="5"/>
  <c r="L53" i="3" s="1"/>
  <c r="E35" i="5"/>
  <c r="E34" i="5"/>
  <c r="L23" i="3" s="1"/>
  <c r="C209" i="33" l="1"/>
  <c r="C45" i="33"/>
  <c r="D209" i="33"/>
  <c r="F209" i="33" s="1"/>
  <c r="D45" i="33"/>
  <c r="K24" i="83"/>
  <c r="L24" i="83" s="1"/>
  <c r="J9" i="83" s="1"/>
  <c r="L30" i="3"/>
  <c r="E18" i="83"/>
  <c r="L29" i="3"/>
  <c r="F45" i="33"/>
  <c r="F29" i="4"/>
  <c r="L41" i="3" s="1"/>
  <c r="G191" i="4"/>
  <c r="F28" i="4"/>
  <c r="L12" i="3" s="1"/>
  <c r="F33" i="4"/>
  <c r="L13" i="3" s="1"/>
  <c r="R42" i="3" s="1"/>
  <c r="M24" i="83"/>
  <c r="K9" i="83" s="1"/>
  <c r="B25" i="83"/>
  <c r="B19" i="83"/>
  <c r="C49" i="8"/>
  <c r="C31" i="8"/>
  <c r="C34" i="8" s="1"/>
  <c r="C35" i="8" s="1"/>
  <c r="C36" i="8" s="1"/>
  <c r="C37" i="8" s="1"/>
  <c r="C38" i="8" s="1"/>
  <c r="C107" i="6"/>
  <c r="C106" i="6"/>
  <c r="E19" i="83" l="1"/>
  <c r="L59" i="3"/>
  <c r="K25" i="83"/>
  <c r="L25" i="83" s="1"/>
  <c r="J11" i="83" s="1"/>
  <c r="L60" i="3"/>
  <c r="R41" i="3"/>
  <c r="M25" i="83"/>
  <c r="K11" i="83" s="1"/>
  <c r="O60" i="3" s="1"/>
  <c r="C39" i="8"/>
  <c r="C40" i="8" s="1"/>
  <c r="C41" i="8" s="1"/>
  <c r="C42" i="8" s="1"/>
  <c r="C43" i="8" s="1"/>
  <c r="C44" i="8" s="1"/>
  <c r="C45" i="8" s="1"/>
  <c r="C46" i="8" s="1"/>
  <c r="C47" i="8" s="1"/>
  <c r="C48" i="8" s="1"/>
  <c r="G22" i="84"/>
  <c r="G7" i="84"/>
  <c r="G21" i="84"/>
  <c r="G19" i="84"/>
  <c r="G17" i="84"/>
  <c r="G16" i="84"/>
  <c r="G15" i="84"/>
  <c r="G14" i="84"/>
  <c r="G12" i="84"/>
  <c r="G11" i="84"/>
  <c r="G10" i="84"/>
  <c r="G8" i="84"/>
  <c r="G13" i="84"/>
  <c r="E56" i="6"/>
  <c r="C88" i="6"/>
  <c r="C105" i="6"/>
  <c r="E29" i="5"/>
  <c r="C92" i="5"/>
  <c r="E28" i="5" s="1"/>
  <c r="D46" i="5"/>
  <c r="D47" i="5"/>
  <c r="D44" i="5"/>
  <c r="G98" i="89"/>
  <c r="D45" i="5" s="1"/>
  <c r="F45" i="5" s="1"/>
  <c r="B45" i="5"/>
  <c r="C45" i="5"/>
  <c r="B46" i="5"/>
  <c r="C46" i="5"/>
  <c r="B47" i="5"/>
  <c r="C47" i="5"/>
  <c r="B43" i="5"/>
  <c r="C43" i="5"/>
  <c r="D43" i="5"/>
  <c r="C44" i="5"/>
  <c r="B44" i="5"/>
  <c r="G17" i="58"/>
  <c r="G7" i="58"/>
  <c r="E24" i="5"/>
  <c r="E23" i="5"/>
  <c r="E22" i="5"/>
  <c r="D103" i="4"/>
  <c r="C103" i="4"/>
  <c r="E12" i="89"/>
  <c r="E7" i="89"/>
  <c r="C198" i="89"/>
  <c r="G162" i="89"/>
  <c r="G161" i="89"/>
  <c r="G160" i="89"/>
  <c r="G159" i="89"/>
  <c r="G158" i="89"/>
  <c r="G157" i="89"/>
  <c r="G156" i="89"/>
  <c r="E150" i="89"/>
  <c r="D150" i="89"/>
  <c r="C150" i="89"/>
  <c r="D125" i="89"/>
  <c r="D124" i="89"/>
  <c r="G89" i="89" s="1"/>
  <c r="K89" i="89" s="1"/>
  <c r="D123" i="89"/>
  <c r="D122" i="89"/>
  <c r="G90" i="89" s="1"/>
  <c r="K90" i="89" s="1"/>
  <c r="C121" i="89"/>
  <c r="C120" i="89"/>
  <c r="C119" i="89"/>
  <c r="C118" i="89"/>
  <c r="C117" i="89"/>
  <c r="C116" i="89"/>
  <c r="G88" i="89" s="1"/>
  <c r="K88" i="89" s="1"/>
  <c r="H111" i="89"/>
  <c r="G111" i="89"/>
  <c r="F111" i="89"/>
  <c r="E111" i="89"/>
  <c r="D111" i="89"/>
  <c r="C111" i="89"/>
  <c r="F100" i="89"/>
  <c r="F99" i="89"/>
  <c r="E98" i="89"/>
  <c r="E97" i="89"/>
  <c r="I91" i="89"/>
  <c r="G91" i="89"/>
  <c r="K91" i="89" s="1"/>
  <c r="F91" i="89"/>
  <c r="I90" i="89"/>
  <c r="F90" i="89"/>
  <c r="I89" i="89"/>
  <c r="I88" i="89"/>
  <c r="I87" i="89"/>
  <c r="G87" i="89"/>
  <c r="K87" i="89" s="1"/>
  <c r="F87" i="89"/>
  <c r="I86" i="89"/>
  <c r="G86" i="89"/>
  <c r="K86" i="89" s="1"/>
  <c r="F86" i="89"/>
  <c r="I85" i="89"/>
  <c r="B80" i="89"/>
  <c r="B71" i="89"/>
  <c r="J62" i="89"/>
  <c r="F62" i="89"/>
  <c r="B62" i="89"/>
  <c r="J55" i="89"/>
  <c r="F55" i="89"/>
  <c r="B55" i="89"/>
  <c r="C43" i="89"/>
  <c r="C45" i="89" s="1"/>
  <c r="B43" i="89"/>
  <c r="B45" i="89" s="1"/>
  <c r="E45" i="89" s="1"/>
  <c r="G37" i="89"/>
  <c r="G39" i="89" s="1"/>
  <c r="J39" i="89" s="1"/>
  <c r="B32" i="89"/>
  <c r="D21" i="89"/>
  <c r="C21" i="89"/>
  <c r="E21" i="89" s="1"/>
  <c r="E20" i="89"/>
  <c r="D20" i="89"/>
  <c r="C20" i="89"/>
  <c r="E20" i="5"/>
  <c r="L20" i="3" s="1"/>
  <c r="E21" i="5"/>
  <c r="D87" i="4"/>
  <c r="O60" i="4"/>
  <c r="F8" i="4"/>
  <c r="F3" i="4" s="1"/>
  <c r="N61" i="4"/>
  <c r="N60" i="4"/>
  <c r="F16" i="4"/>
  <c r="L37" i="3" s="1"/>
  <c r="F17" i="4"/>
  <c r="L38" i="3" s="1"/>
  <c r="R38" i="3" s="1"/>
  <c r="O74" i="4"/>
  <c r="P74" i="4"/>
  <c r="F74" i="4"/>
  <c r="G74" i="4"/>
  <c r="H74" i="4"/>
  <c r="I74" i="4"/>
  <c r="J74" i="4"/>
  <c r="K74" i="4"/>
  <c r="L74" i="4"/>
  <c r="M74" i="4"/>
  <c r="N74" i="4"/>
  <c r="E74" i="4"/>
  <c r="D74" i="4"/>
  <c r="J36" i="4"/>
  <c r="I36" i="4"/>
  <c r="H36" i="4"/>
  <c r="G36" i="4"/>
  <c r="N43" i="3" s="1"/>
  <c r="J35" i="4"/>
  <c r="I35" i="4"/>
  <c r="H35" i="4"/>
  <c r="G35" i="4"/>
  <c r="N42" i="3" s="1"/>
  <c r="R124" i="95" s="1"/>
  <c r="G29" i="4"/>
  <c r="N41" i="3" s="1"/>
  <c r="R123" i="95" s="1"/>
  <c r="H14" i="4" l="1"/>
  <c r="H86" i="89"/>
  <c r="J86" i="89"/>
  <c r="J87" i="89"/>
  <c r="H87" i="89"/>
  <c r="J90" i="89"/>
  <c r="H90" i="89"/>
  <c r="J91" i="89"/>
  <c r="I21" i="5" s="1"/>
  <c r="H91" i="89"/>
  <c r="H28" i="5"/>
  <c r="L22" i="3"/>
  <c r="J29" i="5"/>
  <c r="I29" i="5"/>
  <c r="H29" i="5"/>
  <c r="L52" i="3"/>
  <c r="G23" i="84"/>
  <c r="E10" i="6"/>
  <c r="F10" i="6" s="1"/>
  <c r="O61" i="4"/>
  <c r="I8" i="4"/>
  <c r="K8" i="4"/>
  <c r="H8" i="4"/>
  <c r="J8" i="4"/>
  <c r="G10" i="6"/>
  <c r="H10" i="6" s="1"/>
  <c r="F41" i="6"/>
  <c r="G41" i="6" s="1"/>
  <c r="H41" i="6" s="1"/>
  <c r="E7" i="6" s="1"/>
  <c r="L55" i="3"/>
  <c r="L54" i="3"/>
  <c r="L57" i="3"/>
  <c r="D67" i="5"/>
  <c r="J28" i="5"/>
  <c r="L21" i="3"/>
  <c r="J23" i="5"/>
  <c r="L50" i="3"/>
  <c r="I28" i="5"/>
  <c r="L49" i="3"/>
  <c r="L51" i="3"/>
  <c r="F44" i="5"/>
  <c r="E12" i="5" s="1"/>
  <c r="F12" i="5" s="1"/>
  <c r="H12" i="5" s="1"/>
  <c r="F47" i="5"/>
  <c r="E15" i="5" s="1"/>
  <c r="F15" i="5" s="1"/>
  <c r="F46" i="5"/>
  <c r="E14" i="5" s="1"/>
  <c r="L86" i="89"/>
  <c r="H22" i="5"/>
  <c r="J22" i="5"/>
  <c r="I23" i="5"/>
  <c r="H21" i="5"/>
  <c r="J21" i="5"/>
  <c r="H20" i="5"/>
  <c r="J20" i="5"/>
  <c r="H23" i="5"/>
  <c r="F89" i="89"/>
  <c r="H89" i="89" s="1"/>
  <c r="L91" i="89"/>
  <c r="K23" i="5" s="1"/>
  <c r="O50" i="3" s="1"/>
  <c r="F88" i="89"/>
  <c r="H88" i="89" s="1"/>
  <c r="L90" i="89"/>
  <c r="L87" i="89"/>
  <c r="D88" i="4"/>
  <c r="D89" i="4"/>
  <c r="C88" i="4"/>
  <c r="N62" i="4"/>
  <c r="P61" i="4" s="1"/>
  <c r="N56" i="4"/>
  <c r="N57" i="4"/>
  <c r="G16" i="4"/>
  <c r="N37" i="3" s="1"/>
  <c r="R121" i="95" s="1"/>
  <c r="G17" i="4"/>
  <c r="N38" i="3" s="1"/>
  <c r="F7" i="6" l="1"/>
  <c r="Q116" i="95"/>
  <c r="G25" i="84"/>
  <c r="E8" i="6" s="1"/>
  <c r="F8" i="6" s="1"/>
  <c r="Q54" i="95"/>
  <c r="H3" i="4"/>
  <c r="K21" i="5"/>
  <c r="O21" i="3" s="1"/>
  <c r="I10" i="6"/>
  <c r="L29" i="6" s="1"/>
  <c r="L44" i="3"/>
  <c r="L47" i="3"/>
  <c r="D69" i="5"/>
  <c r="F16" i="5" s="1"/>
  <c r="E16" i="5"/>
  <c r="L48" i="3" s="1"/>
  <c r="F14" i="5"/>
  <c r="L46" i="3"/>
  <c r="E13" i="5"/>
  <c r="J89" i="89"/>
  <c r="L89" i="89"/>
  <c r="J88" i="89"/>
  <c r="L88" i="89"/>
  <c r="N58" i="4"/>
  <c r="P60" i="4"/>
  <c r="I22" i="5" l="1"/>
  <c r="I20" i="5"/>
  <c r="G8" i="6"/>
  <c r="H8" i="6" s="1"/>
  <c r="I8" i="6"/>
  <c r="G7" i="6"/>
  <c r="H7" i="6" s="1"/>
  <c r="I7" i="6"/>
  <c r="L28" i="6" s="1"/>
  <c r="L30" i="6" s="1"/>
  <c r="F10" i="4"/>
  <c r="G4" i="4" s="1"/>
  <c r="F9" i="4"/>
  <c r="F4" i="5"/>
  <c r="E4" i="5"/>
  <c r="O55" i="3"/>
  <c r="O54" i="3"/>
  <c r="D211" i="33" s="1"/>
  <c r="L45" i="3"/>
  <c r="F13" i="5"/>
  <c r="H13" i="5" s="1"/>
  <c r="H46" i="5"/>
  <c r="E9" i="5" s="1"/>
  <c r="H45" i="5"/>
  <c r="E8" i="5" s="1"/>
  <c r="H47" i="5"/>
  <c r="E10" i="5" s="1"/>
  <c r="H44" i="5"/>
  <c r="E7" i="5" s="1"/>
  <c r="Q115" i="95" s="1"/>
  <c r="K22" i="5"/>
  <c r="K20" i="5"/>
  <c r="U136" i="95" s="1"/>
  <c r="H15" i="5"/>
  <c r="H14" i="5"/>
  <c r="F4" i="4" l="1"/>
  <c r="G2" i="4" s="1"/>
  <c r="G3" i="4"/>
  <c r="L35" i="3"/>
  <c r="O56" i="4"/>
  <c r="G9" i="4"/>
  <c r="N35" i="3" s="1"/>
  <c r="L36" i="3"/>
  <c r="G10" i="4"/>
  <c r="N36" i="3" s="1"/>
  <c r="U35" i="3" s="1"/>
  <c r="O57" i="4"/>
  <c r="O20" i="3"/>
  <c r="K25" i="5"/>
  <c r="O49" i="3"/>
  <c r="C206" i="33"/>
  <c r="D46" i="33"/>
  <c r="F7" i="5"/>
  <c r="H7" i="5" s="1"/>
  <c r="L15" i="3"/>
  <c r="F10" i="5"/>
  <c r="H10" i="5" s="1"/>
  <c r="L18" i="3"/>
  <c r="L16" i="3"/>
  <c r="F9" i="5"/>
  <c r="H9" i="5" s="1"/>
  <c r="L17" i="3"/>
  <c r="R122" i="95" l="1"/>
  <c r="R111" i="95"/>
  <c r="R112" i="95" s="1"/>
  <c r="T35" i="3"/>
  <c r="F8" i="5"/>
  <c r="H8" i="5" s="1"/>
  <c r="D125" i="33" l="1"/>
  <c r="D124" i="33"/>
  <c r="D112" i="33"/>
  <c r="D108" i="33"/>
  <c r="D107" i="33"/>
  <c r="D127" i="33" l="1"/>
  <c r="D126" i="33"/>
  <c r="D115" i="33"/>
  <c r="D114" i="33"/>
  <c r="D113" i="33"/>
  <c r="B56" i="33"/>
  <c r="B57" i="33"/>
  <c r="B58" i="33"/>
  <c r="B59" i="33"/>
  <c r="B60" i="33"/>
  <c r="B61" i="33"/>
  <c r="B62" i="33"/>
  <c r="L27" i="3"/>
  <c r="C27" i="8"/>
  <c r="F7" i="8" l="1"/>
  <c r="F8" i="8"/>
  <c r="G8" i="8"/>
  <c r="C134" i="33"/>
  <c r="L58" i="3" l="1"/>
  <c r="O30" i="3"/>
  <c r="I54" i="12" l="1"/>
  <c r="H54" i="12"/>
  <c r="G54" i="12"/>
  <c r="E54" i="12"/>
  <c r="J53" i="12"/>
  <c r="J54" i="12" s="1"/>
  <c r="I48" i="12"/>
  <c r="H48" i="12"/>
  <c r="G48" i="12"/>
  <c r="F48" i="12"/>
  <c r="E48" i="12" s="1"/>
  <c r="E47" i="12"/>
  <c r="E46" i="12"/>
  <c r="E45" i="12"/>
  <c r="E44" i="12"/>
  <c r="J43" i="12"/>
  <c r="I43" i="12"/>
  <c r="H43" i="12"/>
  <c r="G43" i="12"/>
  <c r="F43" i="12"/>
  <c r="G7" i="4"/>
  <c r="F147" i="89" l="1"/>
  <c r="F146" i="89"/>
  <c r="F145" i="89"/>
  <c r="F144" i="89"/>
  <c r="F143" i="89"/>
  <c r="F150" i="89"/>
  <c r="F18" i="83"/>
  <c r="F19" i="83"/>
  <c r="I7" i="5"/>
  <c r="I8" i="5"/>
  <c r="J15" i="5"/>
  <c r="I15" i="5"/>
  <c r="K15" i="5" s="1"/>
  <c r="O47" i="3" s="1"/>
  <c r="J7" i="5"/>
  <c r="J14" i="5"/>
  <c r="I14" i="5"/>
  <c r="K14" i="5" s="1"/>
  <c r="I13" i="5"/>
  <c r="J13" i="5"/>
  <c r="J9" i="5"/>
  <c r="I9" i="5"/>
  <c r="K9" i="5" s="1"/>
  <c r="J10" i="5"/>
  <c r="I10" i="5"/>
  <c r="K10" i="5" s="1"/>
  <c r="O18" i="3" s="1"/>
  <c r="I12" i="5"/>
  <c r="J12" i="5"/>
  <c r="J8" i="5"/>
  <c r="C101" i="6"/>
  <c r="C90" i="6"/>
  <c r="C95" i="6" s="1"/>
  <c r="G85" i="89"/>
  <c r="K85" i="89" s="1"/>
  <c r="F85" i="89"/>
  <c r="H85" i="89" s="1"/>
  <c r="C9" i="89"/>
  <c r="B9" i="89"/>
  <c r="B23" i="89"/>
  <c r="D14" i="89"/>
  <c r="C14" i="89"/>
  <c r="B14" i="89"/>
  <c r="D9" i="89"/>
  <c r="E9" i="89"/>
  <c r="K9" i="89" s="1"/>
  <c r="D23" i="89"/>
  <c r="C23" i="89"/>
  <c r="E14" i="89"/>
  <c r="E23" i="89"/>
  <c r="D71" i="89"/>
  <c r="H62" i="89"/>
  <c r="L55" i="89"/>
  <c r="D55" i="89"/>
  <c r="H159" i="89"/>
  <c r="C71" i="89"/>
  <c r="E71" i="89" s="1"/>
  <c r="G62" i="89"/>
  <c r="I62" i="89" s="1"/>
  <c r="K55" i="89"/>
  <c r="M55" i="89" s="1"/>
  <c r="C55" i="89"/>
  <c r="E55" i="89" s="1"/>
  <c r="I162" i="89"/>
  <c r="I160" i="89"/>
  <c r="I158" i="89"/>
  <c r="I156" i="89"/>
  <c r="H157" i="89"/>
  <c r="H162" i="89"/>
  <c r="J162" i="89" s="1"/>
  <c r="H160" i="89"/>
  <c r="J160" i="89" s="1"/>
  <c r="H158" i="89"/>
  <c r="J158" i="89" s="1"/>
  <c r="H156" i="89"/>
  <c r="J156" i="89" s="1"/>
  <c r="H161" i="89"/>
  <c r="D80" i="89"/>
  <c r="L62" i="89"/>
  <c r="D62" i="89"/>
  <c r="H55" i="89"/>
  <c r="D32" i="89"/>
  <c r="C80" i="89"/>
  <c r="E80" i="89" s="1"/>
  <c r="K62" i="89"/>
  <c r="M62" i="89" s="1"/>
  <c r="C62" i="89"/>
  <c r="E62" i="89" s="1"/>
  <c r="G55" i="89"/>
  <c r="I55" i="89" s="1"/>
  <c r="C32" i="89"/>
  <c r="E32" i="89" s="1"/>
  <c r="I161" i="89"/>
  <c r="I159" i="89"/>
  <c r="I157" i="89"/>
  <c r="I10" i="4"/>
  <c r="I9" i="4"/>
  <c r="H17" i="4"/>
  <c r="H16" i="4"/>
  <c r="H28" i="4"/>
  <c r="H29" i="4"/>
  <c r="E43" i="12"/>
  <c r="J161" i="89" l="1"/>
  <c r="J157" i="89"/>
  <c r="J159" i="89"/>
  <c r="I24" i="5"/>
  <c r="I16" i="5"/>
  <c r="I8" i="8"/>
  <c r="J24" i="5"/>
  <c r="J16" i="5"/>
  <c r="J8" i="8"/>
  <c r="H24" i="5"/>
  <c r="H16" i="5"/>
  <c r="H8" i="8"/>
  <c r="C108" i="6"/>
  <c r="C109" i="6"/>
  <c r="K12" i="5"/>
  <c r="U135" i="95"/>
  <c r="O17" i="3"/>
  <c r="K13" i="5"/>
  <c r="V135" i="95"/>
  <c r="O46" i="3"/>
  <c r="K8" i="5"/>
  <c r="K7" i="5"/>
  <c r="G19" i="83"/>
  <c r="K10" i="83" s="1"/>
  <c r="O59" i="3" s="1"/>
  <c r="J10" i="83"/>
  <c r="J8" i="83"/>
  <c r="G18" i="83"/>
  <c r="K8" i="83" s="1"/>
  <c r="O29" i="3" s="1"/>
  <c r="K29" i="5"/>
  <c r="K28" i="5"/>
  <c r="O22" i="3" s="1"/>
  <c r="K16" i="5"/>
  <c r="K24" i="5"/>
  <c r="K8" i="8"/>
  <c r="L85" i="89"/>
  <c r="J85" i="89"/>
  <c r="I16" i="4"/>
  <c r="I17" i="4"/>
  <c r="H9" i="4"/>
  <c r="I3" i="4" s="1"/>
  <c r="H10" i="4"/>
  <c r="I4" i="4" s="1"/>
  <c r="J9" i="4"/>
  <c r="J10" i="4"/>
  <c r="I29" i="4"/>
  <c r="J17" i="4"/>
  <c r="J16" i="4"/>
  <c r="J29" i="4"/>
  <c r="K10" i="4"/>
  <c r="O36" i="3" s="1"/>
  <c r="T91" i="95" s="1"/>
  <c r="K9" i="4"/>
  <c r="D92" i="33"/>
  <c r="V136" i="95" l="1"/>
  <c r="Q153" i="95"/>
  <c r="C208" i="33"/>
  <c r="C8" i="33"/>
  <c r="Q154" i="95"/>
  <c r="O52" i="3"/>
  <c r="E87" i="33"/>
  <c r="C49" i="33"/>
  <c r="C11" i="33"/>
  <c r="D49" i="33"/>
  <c r="D11" i="33"/>
  <c r="U134" i="95"/>
  <c r="O15" i="3"/>
  <c r="U133" i="95"/>
  <c r="O16" i="3"/>
  <c r="C43" i="33" s="1"/>
  <c r="D204" i="33"/>
  <c r="D44" i="33"/>
  <c r="V133" i="95"/>
  <c r="O45" i="3"/>
  <c r="C204" i="33"/>
  <c r="C44" i="33"/>
  <c r="V134" i="95"/>
  <c r="Q152" i="95"/>
  <c r="O44" i="3"/>
  <c r="C111" i="6"/>
  <c r="H4" i="4"/>
  <c r="I2" i="4" s="1"/>
  <c r="V137" i="95"/>
  <c r="Q155" i="95"/>
  <c r="O35" i="3"/>
  <c r="R54" i="95"/>
  <c r="V55" i="95" s="1"/>
  <c r="L25" i="5"/>
  <c r="M25" i="5" s="1"/>
  <c r="O48" i="3"/>
  <c r="O58" i="3"/>
  <c r="D10" i="33" s="1"/>
  <c r="O51" i="3"/>
  <c r="D206" i="33" s="1"/>
  <c r="D198" i="33"/>
  <c r="K29" i="4"/>
  <c r="O41" i="3" s="1"/>
  <c r="R94" i="95" s="1"/>
  <c r="V94" i="95" s="1"/>
  <c r="K35" i="4"/>
  <c r="O42" i="3" s="1"/>
  <c r="R93" i="95" s="1"/>
  <c r="K36" i="4"/>
  <c r="O43" i="3" s="1"/>
  <c r="T93" i="95" s="1"/>
  <c r="K17" i="4"/>
  <c r="K16" i="4"/>
  <c r="D43" i="33" l="1"/>
  <c r="D203" i="33"/>
  <c r="F44" i="33"/>
  <c r="F204" i="33"/>
  <c r="F43" i="33"/>
  <c r="C203" i="33"/>
  <c r="C7" i="33"/>
  <c r="D215" i="33"/>
  <c r="R61" i="95"/>
  <c r="F11" i="33"/>
  <c r="C215" i="33"/>
  <c r="F215" i="33" s="1"/>
  <c r="Q61" i="95"/>
  <c r="C22" i="33"/>
  <c r="F49" i="33"/>
  <c r="D208" i="33"/>
  <c r="D8" i="33"/>
  <c r="Q58" i="95"/>
  <c r="C207" i="33"/>
  <c r="C19" i="33"/>
  <c r="C222" i="33"/>
  <c r="O38" i="3"/>
  <c r="T90" i="95" s="1"/>
  <c r="R91" i="95"/>
  <c r="V91" i="95" s="1"/>
  <c r="D38" i="33"/>
  <c r="O37" i="3"/>
  <c r="K4" i="4"/>
  <c r="V93" i="95"/>
  <c r="D192" i="33"/>
  <c r="D214" i="33"/>
  <c r="R60" i="95"/>
  <c r="V58" i="95" s="1"/>
  <c r="D205" i="33"/>
  <c r="D7" i="33"/>
  <c r="D42" i="33"/>
  <c r="D196" i="33"/>
  <c r="D195" i="33"/>
  <c r="F206" i="33"/>
  <c r="D41" i="33"/>
  <c r="D201" i="33"/>
  <c r="E133" i="33"/>
  <c r="R58" i="95" l="1"/>
  <c r="D207" i="33"/>
  <c r="F8" i="33"/>
  <c r="F208" i="33"/>
  <c r="D222" i="33"/>
  <c r="AC31" i="95"/>
  <c r="AD31" i="95" s="1"/>
  <c r="R47" i="95" s="1"/>
  <c r="Q57" i="95"/>
  <c r="Q52" i="95" s="1"/>
  <c r="C202" i="33"/>
  <c r="C221" i="33" s="1"/>
  <c r="C3" i="33"/>
  <c r="C18" i="33"/>
  <c r="C14" i="33"/>
  <c r="F203" i="33"/>
  <c r="D199" i="33"/>
  <c r="R90" i="95"/>
  <c r="V90" i="95" s="1"/>
  <c r="D39" i="33"/>
  <c r="D193" i="33"/>
  <c r="AC35" i="95"/>
  <c r="R57" i="95"/>
  <c r="D3" i="33"/>
  <c r="F3" i="33" s="1"/>
  <c r="D202" i="33"/>
  <c r="F7" i="33"/>
  <c r="D14" i="33"/>
  <c r="E14" i="33" s="1"/>
  <c r="C123" i="33"/>
  <c r="E123" i="33" s="1"/>
  <c r="F207" i="33" l="1"/>
  <c r="D217" i="33"/>
  <c r="V56" i="95"/>
  <c r="R52" i="95"/>
  <c r="F202" i="33"/>
  <c r="D221" i="33"/>
  <c r="F95" i="33"/>
  <c r="F96" i="33" s="1"/>
  <c r="G95" i="33" l="1"/>
  <c r="E92" i="33"/>
  <c r="C168" i="33"/>
  <c r="C170" i="33" s="1"/>
  <c r="D168" i="33"/>
  <c r="D169" i="33" s="1"/>
  <c r="E168" i="33"/>
  <c r="E169" i="33" s="1"/>
  <c r="F168" i="33"/>
  <c r="F171" i="33" s="1"/>
  <c r="G168" i="33"/>
  <c r="G169" i="33" s="1"/>
  <c r="G146" i="33"/>
  <c r="H168" i="33" s="1"/>
  <c r="F145" i="33"/>
  <c r="F144" i="33"/>
  <c r="F143" i="33"/>
  <c r="F142" i="33"/>
  <c r="F141" i="33"/>
  <c r="E96" i="33" l="1"/>
  <c r="G172" i="33"/>
  <c r="G171" i="33"/>
  <c r="G170" i="33"/>
  <c r="C169" i="33"/>
  <c r="F169" i="33"/>
  <c r="C172" i="33"/>
  <c r="F172" i="33"/>
  <c r="F170" i="33"/>
  <c r="E172" i="33"/>
  <c r="E170" i="33"/>
  <c r="D172" i="33"/>
  <c r="D170" i="33"/>
  <c r="C171" i="33"/>
  <c r="E171" i="33"/>
  <c r="D171" i="33"/>
  <c r="D128" i="33" l="1"/>
  <c r="D131" i="33" s="1"/>
  <c r="D122" i="33"/>
  <c r="D134" i="33" s="1"/>
  <c r="E134" i="33" s="1"/>
  <c r="D117" i="33"/>
  <c r="D118" i="33" l="1"/>
  <c r="C98" i="8" l="1"/>
  <c r="C100" i="8" s="1"/>
  <c r="P57" i="4" l="1"/>
  <c r="P56" i="4" l="1"/>
  <c r="C102" i="8" l="1"/>
  <c r="C89" i="4" l="1"/>
  <c r="C91" i="4"/>
  <c r="C94" i="4" s="1"/>
  <c r="C92" i="4" l="1"/>
  <c r="C95" i="4" s="1"/>
  <c r="C101" i="4" s="1"/>
  <c r="C100" i="4"/>
  <c r="C105" i="4" l="1"/>
  <c r="K21" i="4" s="1"/>
  <c r="O10" i="3" s="1"/>
  <c r="Q92" i="95" s="1"/>
  <c r="I21" i="4"/>
  <c r="I22" i="4"/>
  <c r="C106" i="4"/>
  <c r="K22" i="4" s="1"/>
  <c r="O11" i="3" s="1"/>
  <c r="S92" i="95" s="1"/>
  <c r="C118" i="33"/>
  <c r="E118" i="33" s="1"/>
  <c r="U92" i="95" l="1"/>
  <c r="C194" i="33"/>
  <c r="D77" i="33"/>
  <c r="C200" i="33"/>
  <c r="C40" i="33"/>
  <c r="C77" i="33"/>
  <c r="G19" i="58"/>
  <c r="G18" i="58"/>
  <c r="G9" i="58"/>
  <c r="G8" i="58"/>
  <c r="I28" i="58"/>
  <c r="H28" i="58"/>
  <c r="G20" i="58"/>
  <c r="G10" i="58"/>
  <c r="G14" i="6" l="1"/>
  <c r="G15" i="6"/>
  <c r="H14" i="6"/>
  <c r="H15" i="6"/>
  <c r="D13" i="33"/>
  <c r="I15" i="6" l="1"/>
  <c r="I14" i="6"/>
  <c r="AD35" i="95"/>
  <c r="R48" i="95" s="1"/>
  <c r="R116" i="95"/>
  <c r="S116" i="95" s="1"/>
  <c r="R115" i="95"/>
  <c r="S115" i="95" s="1"/>
  <c r="O27" i="3"/>
  <c r="O57" i="3"/>
  <c r="D21" i="33"/>
  <c r="D22" i="33"/>
  <c r="D19" i="33"/>
  <c r="D18" i="33"/>
  <c r="L25" i="3"/>
  <c r="D48" i="33" l="1"/>
  <c r="D213" i="33"/>
  <c r="C48" i="33"/>
  <c r="C213" i="33"/>
  <c r="F213" i="33" s="1"/>
  <c r="D9" i="33"/>
  <c r="C85" i="33"/>
  <c r="E85" i="33" s="1"/>
  <c r="L24" i="3"/>
  <c r="C128" i="33" s="1"/>
  <c r="D210" i="33" l="1"/>
  <c r="D223" i="33" s="1"/>
  <c r="R59" i="95"/>
  <c r="V57" i="95" s="1"/>
  <c r="F48" i="33"/>
  <c r="D20" i="33"/>
  <c r="C131" i="33"/>
  <c r="E131" i="33" s="1"/>
  <c r="E132" i="33" s="1"/>
  <c r="E128" i="33"/>
  <c r="C117" i="33" l="1"/>
  <c r="E117" i="33" s="1"/>
  <c r="O25" i="3"/>
  <c r="D84" i="33" l="1"/>
  <c r="G7" i="8"/>
  <c r="O24" i="3"/>
  <c r="I7" i="8" l="1"/>
  <c r="H7" i="8"/>
  <c r="J7" i="8"/>
  <c r="K7" i="8"/>
  <c r="K14" i="8" s="1"/>
  <c r="C211" i="33"/>
  <c r="F211" i="33" s="1"/>
  <c r="C46" i="33"/>
  <c r="F46" i="33" s="1"/>
  <c r="C9" i="33"/>
  <c r="Q59" i="95" s="1"/>
  <c r="C84" i="33"/>
  <c r="E84" i="33" s="1"/>
  <c r="L28" i="3"/>
  <c r="C127" i="33"/>
  <c r="E127" i="33" s="1"/>
  <c r="L8" i="3"/>
  <c r="C126" i="33" l="1"/>
  <c r="E126" i="33" s="1"/>
  <c r="R37" i="3"/>
  <c r="C210" i="33"/>
  <c r="C20" i="33"/>
  <c r="F9" i="33"/>
  <c r="F210" i="33" l="1"/>
  <c r="C223" i="33"/>
  <c r="N6" i="3"/>
  <c r="L6" i="3"/>
  <c r="R35" i="3" s="1"/>
  <c r="G8" i="4"/>
  <c r="N7" i="3" s="1"/>
  <c r="L7" i="3"/>
  <c r="R36" i="3" s="1"/>
  <c r="Q122" i="95" l="1"/>
  <c r="S122" i="95" s="1"/>
  <c r="C125" i="33"/>
  <c r="C124" i="33"/>
  <c r="E124" i="33" l="1"/>
  <c r="E129" i="33"/>
  <c r="T129" i="33" s="1"/>
  <c r="E125" i="33"/>
  <c r="E130" i="33"/>
  <c r="C122" i="33" l="1"/>
  <c r="E122" i="33" s="1"/>
  <c r="D110" i="33" l="1"/>
  <c r="C94" i="33" l="1"/>
  <c r="G94" i="33" s="1"/>
  <c r="C92" i="33"/>
  <c r="E77" i="33"/>
  <c r="C96" i="33" l="1"/>
  <c r="G92" i="33"/>
  <c r="B55" i="33" l="1"/>
  <c r="G28" i="4" l="1"/>
  <c r="N12" i="3" s="1"/>
  <c r="Q123" i="95" s="1"/>
  <c r="S123" i="95" s="1"/>
  <c r="H15" i="4" l="1"/>
  <c r="G15" i="4" l="1"/>
  <c r="G14" i="4"/>
  <c r="N8" i="3" l="1"/>
  <c r="D91" i="4"/>
  <c r="D94" i="4" s="1"/>
  <c r="D100" i="4" s="1"/>
  <c r="D105" i="4" s="1"/>
  <c r="N9" i="3"/>
  <c r="D92" i="4"/>
  <c r="D95" i="4" s="1"/>
  <c r="D101" i="4" s="1"/>
  <c r="D106" i="4" s="1"/>
  <c r="G33" i="4"/>
  <c r="N13" i="3" s="1"/>
  <c r="Q124" i="95" s="1"/>
  <c r="S124" i="95" s="1"/>
  <c r="H33" i="4"/>
  <c r="H34" i="4"/>
  <c r="Q121" i="95" l="1"/>
  <c r="S121" i="95" s="1"/>
  <c r="Q111" i="95"/>
  <c r="Q112" i="95" s="1"/>
  <c r="S112" i="95" s="1"/>
  <c r="T6" i="3"/>
  <c r="K24" i="4"/>
  <c r="O40" i="3" s="1"/>
  <c r="T92" i="95" s="1"/>
  <c r="I24" i="4"/>
  <c r="K23" i="4"/>
  <c r="O39" i="3" s="1"/>
  <c r="I23" i="4"/>
  <c r="G34" i="4"/>
  <c r="N14" i="3" s="1"/>
  <c r="R92" i="95" l="1"/>
  <c r="V92" i="95" s="1"/>
  <c r="D5" i="33"/>
  <c r="Q39" i="3"/>
  <c r="D194" i="33"/>
  <c r="F194" i="33" s="1"/>
  <c r="S39" i="3"/>
  <c r="O61" i="3"/>
  <c r="Q35" i="3"/>
  <c r="Q37" i="3"/>
  <c r="D6" i="33"/>
  <c r="Q40" i="3"/>
  <c r="D200" i="33"/>
  <c r="F200" i="33" s="1"/>
  <c r="S40" i="3"/>
  <c r="Q38" i="3"/>
  <c r="Q36" i="3"/>
  <c r="Q41" i="3"/>
  <c r="Q42" i="3"/>
  <c r="Q43" i="3"/>
  <c r="U6" i="3"/>
  <c r="U36" i="3" s="1"/>
  <c r="D40" i="33"/>
  <c r="D50" i="33" s="1"/>
  <c r="D61" i="33" s="1"/>
  <c r="O28" i="3"/>
  <c r="O6" i="3"/>
  <c r="Q91" i="95" s="1"/>
  <c r="O7" i="3"/>
  <c r="S91" i="95" s="1"/>
  <c r="I28" i="4"/>
  <c r="J33" i="4"/>
  <c r="J34" i="4"/>
  <c r="J15" i="4"/>
  <c r="J14" i="4"/>
  <c r="I14" i="4"/>
  <c r="I15" i="4"/>
  <c r="J28" i="4"/>
  <c r="I33" i="4"/>
  <c r="I34" i="4"/>
  <c r="D17" i="33" l="1"/>
  <c r="AC34" i="95"/>
  <c r="V95" i="95"/>
  <c r="U91" i="95"/>
  <c r="R55" i="95"/>
  <c r="AD34" i="95"/>
  <c r="Q48" i="95" s="1"/>
  <c r="D197" i="33"/>
  <c r="D220" i="33" s="1"/>
  <c r="R56" i="95"/>
  <c r="R113" i="95"/>
  <c r="F40" i="33"/>
  <c r="E39" i="33"/>
  <c r="D191" i="33"/>
  <c r="D219" i="33" s="1"/>
  <c r="C38" i="33"/>
  <c r="F38" i="33" s="1"/>
  <c r="C192" i="33"/>
  <c r="F192" i="33" s="1"/>
  <c r="S35" i="3"/>
  <c r="C198" i="33"/>
  <c r="F198" i="33" s="1"/>
  <c r="S36" i="3"/>
  <c r="D12" i="33"/>
  <c r="C10" i="33"/>
  <c r="D74" i="33"/>
  <c r="C74" i="33"/>
  <c r="D86" i="33"/>
  <c r="D88" i="33" s="1"/>
  <c r="C86" i="33"/>
  <c r="K34" i="4"/>
  <c r="O14" i="3" s="1"/>
  <c r="S93" i="95" s="1"/>
  <c r="K33" i="4"/>
  <c r="O13" i="3" s="1"/>
  <c r="Q93" i="95" s="1"/>
  <c r="K28" i="4"/>
  <c r="O12" i="3" s="1"/>
  <c r="Q94" i="95" s="1"/>
  <c r="U94" i="95" s="1"/>
  <c r="K15" i="4"/>
  <c r="L4" i="4" s="1"/>
  <c r="K14" i="4"/>
  <c r="K3" i="4" l="1"/>
  <c r="L2" i="4" s="1"/>
  <c r="L3" i="4"/>
  <c r="X94" i="95"/>
  <c r="X93" i="95"/>
  <c r="X91" i="95"/>
  <c r="X90" i="95"/>
  <c r="X92" i="95"/>
  <c r="U93" i="95"/>
  <c r="D23" i="33"/>
  <c r="AG32" i="95" s="1"/>
  <c r="D28" i="33"/>
  <c r="E8" i="33"/>
  <c r="E7" i="33"/>
  <c r="V54" i="95"/>
  <c r="R62" i="95"/>
  <c r="D216" i="33"/>
  <c r="C214" i="33"/>
  <c r="C217" i="33" s="1"/>
  <c r="Q60" i="95"/>
  <c r="C41" i="33"/>
  <c r="F41" i="33" s="1"/>
  <c r="C195" i="33"/>
  <c r="F195" i="33" s="1"/>
  <c r="S42" i="3"/>
  <c r="E47" i="33"/>
  <c r="E45" i="33"/>
  <c r="E49" i="33"/>
  <c r="E46" i="33"/>
  <c r="E44" i="33"/>
  <c r="E43" i="33"/>
  <c r="E38" i="33"/>
  <c r="E41" i="33"/>
  <c r="E42" i="33"/>
  <c r="E48" i="33"/>
  <c r="C196" i="33"/>
  <c r="F196" i="33" s="1"/>
  <c r="S41" i="3"/>
  <c r="E40" i="33"/>
  <c r="C201" i="33"/>
  <c r="F201" i="33" s="1"/>
  <c r="S43" i="3"/>
  <c r="C21" i="33"/>
  <c r="F10" i="33"/>
  <c r="C42" i="33"/>
  <c r="F42" i="33" s="1"/>
  <c r="C78" i="33"/>
  <c r="E78" i="33" s="1"/>
  <c r="E69" i="33"/>
  <c r="C76" i="33"/>
  <c r="E70" i="33"/>
  <c r="D76" i="33"/>
  <c r="E74" i="33"/>
  <c r="E86" i="33"/>
  <c r="C88" i="33"/>
  <c r="O8" i="3"/>
  <c r="Q90" i="95" s="1"/>
  <c r="O9" i="3"/>
  <c r="V59" i="95" l="1"/>
  <c r="V60" i="95"/>
  <c r="V63" i="95"/>
  <c r="V61" i="95"/>
  <c r="V62" i="95"/>
  <c r="F214" i="33"/>
  <c r="Q14" i="3"/>
  <c r="S90" i="95"/>
  <c r="U90" i="95" s="1"/>
  <c r="C5" i="33"/>
  <c r="C193" i="33"/>
  <c r="F193" i="33" s="1"/>
  <c r="Q8" i="3"/>
  <c r="S37" i="3"/>
  <c r="Q6" i="3"/>
  <c r="Q10" i="3"/>
  <c r="O31" i="3"/>
  <c r="Q12" i="3"/>
  <c r="Q13" i="3"/>
  <c r="C6" i="33"/>
  <c r="Q9" i="3"/>
  <c r="C199" i="33"/>
  <c r="F199" i="33" s="1"/>
  <c r="S38" i="3"/>
  <c r="Q7" i="3"/>
  <c r="Q11" i="3"/>
  <c r="E76" i="33"/>
  <c r="C39" i="33"/>
  <c r="F39" i="33" s="1"/>
  <c r="C113" i="33"/>
  <c r="E113" i="33" s="1"/>
  <c r="D69" i="33"/>
  <c r="D71" i="33" s="1"/>
  <c r="C75" i="33"/>
  <c r="C79" i="33" s="1"/>
  <c r="D75" i="33"/>
  <c r="D79" i="33" s="1"/>
  <c r="E88" i="33"/>
  <c r="F86" i="33" s="1"/>
  <c r="C112" i="33"/>
  <c r="E112" i="33" s="1"/>
  <c r="C114" i="33"/>
  <c r="E114" i="33" s="1"/>
  <c r="C115" i="33"/>
  <c r="E115" i="33" s="1"/>
  <c r="H164" i="33"/>
  <c r="H171" i="33" s="1"/>
  <c r="E71" i="33"/>
  <c r="U95" i="95" l="1"/>
  <c r="W90" i="95" s="1"/>
  <c r="C17" i="33"/>
  <c r="AC30" i="95"/>
  <c r="AD30" i="95" s="1"/>
  <c r="Q47" i="95" s="1"/>
  <c r="F6" i="33"/>
  <c r="Q56" i="95"/>
  <c r="Q113" i="95"/>
  <c r="S113" i="95" s="1"/>
  <c r="Q55" i="95"/>
  <c r="Q62" i="95" s="1"/>
  <c r="F5" i="33"/>
  <c r="C197" i="33"/>
  <c r="F197" i="33" s="1"/>
  <c r="C191" i="33"/>
  <c r="C50" i="33"/>
  <c r="C61" i="33" s="1"/>
  <c r="C12" i="33"/>
  <c r="E75" i="33"/>
  <c r="E79" i="33" s="1"/>
  <c r="E81" i="33" s="1"/>
  <c r="F87" i="33"/>
  <c r="F84" i="33"/>
  <c r="F88" i="33"/>
  <c r="F85" i="33"/>
  <c r="E89" i="33"/>
  <c r="W94" i="95" l="1"/>
  <c r="W91" i="95"/>
  <c r="W92" i="95"/>
  <c r="W93" i="95"/>
  <c r="C15" i="33"/>
  <c r="G12" i="33"/>
  <c r="C63" i="33"/>
  <c r="C51" i="33"/>
  <c r="F191" i="33"/>
  <c r="C219" i="33"/>
  <c r="C220" i="33"/>
  <c r="C216" i="33"/>
  <c r="F216" i="33" s="1"/>
  <c r="C27" i="33"/>
  <c r="C23" i="33"/>
  <c r="AG30" i="95" s="1"/>
  <c r="C30" i="33"/>
  <c r="C28" i="33"/>
  <c r="C29" i="33"/>
  <c r="C32" i="33"/>
  <c r="C31" i="33"/>
  <c r="C62" i="33"/>
  <c r="C58" i="33"/>
  <c r="C60" i="33"/>
  <c r="C59" i="33"/>
  <c r="C64" i="33"/>
  <c r="C57" i="33"/>
  <c r="C55" i="33"/>
  <c r="C56" i="33"/>
  <c r="C80" i="33" l="1"/>
  <c r="C33" i="33"/>
  <c r="C65" i="33"/>
  <c r="F75" i="33"/>
  <c r="F79" i="33"/>
  <c r="F77" i="33"/>
  <c r="F74" i="33"/>
  <c r="D80" i="33"/>
  <c r="F76" i="33"/>
  <c r="C70" i="33" l="1"/>
  <c r="C69" i="33" l="1"/>
  <c r="C71" i="33" l="1"/>
  <c r="H162" i="33"/>
  <c r="H169" i="33" s="1"/>
  <c r="D93" i="33" l="1"/>
  <c r="H163" i="33"/>
  <c r="H170" i="33" s="1"/>
  <c r="F69" i="33"/>
  <c r="G93" i="33" l="1"/>
  <c r="D96" i="33"/>
  <c r="C110" i="33"/>
  <c r="E110" i="33" s="1"/>
  <c r="F70" i="33"/>
  <c r="D64" i="33" l="1"/>
  <c r="D63" i="33"/>
  <c r="D62" i="33"/>
  <c r="D58" i="33"/>
  <c r="D60" i="33"/>
  <c r="D56" i="33"/>
  <c r="E56" i="33" s="1"/>
  <c r="D57" i="33"/>
  <c r="D59" i="33"/>
  <c r="G96" i="33"/>
  <c r="G97" i="33" s="1"/>
  <c r="H97" i="33" s="1"/>
  <c r="H96" i="33" l="1"/>
  <c r="H95" i="33"/>
  <c r="H94" i="33"/>
  <c r="H92" i="33"/>
  <c r="H93" i="33"/>
  <c r="F12" i="33" l="1"/>
  <c r="H165" i="33"/>
  <c r="H172" i="33" s="1"/>
  <c r="C107" i="33"/>
  <c r="E107" i="33" s="1"/>
  <c r="D55" i="33"/>
  <c r="D65" i="33" s="1"/>
  <c r="D15" i="33" l="1"/>
  <c r="E15" i="33" s="1"/>
  <c r="E11" i="33"/>
  <c r="E10" i="33"/>
  <c r="E9" i="33"/>
  <c r="E5" i="33"/>
  <c r="E6" i="33"/>
  <c r="D51" i="33"/>
  <c r="E12" i="33"/>
  <c r="D30" i="33"/>
  <c r="D27" i="33"/>
  <c r="D31" i="33"/>
  <c r="D29" i="33"/>
  <c r="D32" i="33"/>
  <c r="C146" i="33"/>
  <c r="F146" i="33" s="1"/>
  <c r="AG34" i="95"/>
  <c r="C108" i="33"/>
  <c r="E108" i="33" s="1"/>
  <c r="D33" i="3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tc={1B581CDB-4AB8-4B10-A0C9-A78750DE837D}</author>
  </authors>
  <commentList>
    <comment ref="C4" authorId="0" shapeId="0" xr:uid="{00000000-0006-0000-0100-000001000000}">
      <text>
        <t>[Threaded comment]
Your version of Excel allows you to read this threaded comment; however, any edits to it will get removed if the file is opened in a newer version of Excel. Learn more: https://go.microsoft.com/fwlink/?linkid=870924
Comment:
    2010 Census</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tc={E9F0D95D-D459-4A9C-AE1A-4A473BAD4A18}</author>
  </authors>
  <commentList>
    <comment ref="G98" authorId="0" shapeId="0" xr:uid="{00000000-0006-0000-0300-000001000000}">
      <text>
        <t>[Threaded comment]
Your version of Excel allows you to read this threaded comment; however, any edits to it will get removed if the file is opened in a newer version of Excel. Learn more: https://go.microsoft.com/fwlink/?linkid=870924
Comment:
    Diesel passenger cars reallocated to Gasoline passenger cars (12.28.21). KLA determination</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tc={64810224-08E3-4D4D-9096-204DDD7E4FCD}</author>
    <author>tc={74770D2B-2EDF-424C-B028-A9398B96DBC6}</author>
    <author>tc={BA5B6090-51C2-4899-95FF-47D051DA27F8}</author>
    <author>tc={36AD1B5A-66AD-4C84-9DB5-1BBE368FF0A4}</author>
  </authors>
  <commentList>
    <comment ref="Q35" authorId="0" shapeId="0" xr:uid="{00000000-0006-0000-0700-000001000000}">
      <text>
        <t>[Threaded comment]
Your version of Excel allows you to read this threaded comment; however, any edits to it will get removed if the file is opened in a newer version of Excel. Learn more: https://go.microsoft.com/fwlink/?linkid=870924
Comment:
    updated to reflect distribution leakage only</t>
      </text>
    </comment>
    <comment ref="B50" authorId="1" shapeId="0" xr:uid="{00000000-0006-0000-0700-000002000000}">
      <text>
        <t>[Threaded comment]
Your version of Excel allows you to read this threaded comment; however, any edits to it will get removed if the file is opened in a newer version of Excel. Learn more: https://go.microsoft.com/fwlink/?linkid=870924
Comment:
    Recommend not using this comparison, relative percentages do not lead to any useful/informative conclusion for policy or performance.</t>
      </text>
    </comment>
    <comment ref="Q109" authorId="2" shapeId="0" xr:uid="{00000000-0006-0000-0700-000003000000}">
      <text>
        <t>[Threaded comment]
Your version of Excel allows you to read this threaded comment; however, any edits to it will get removed if the file is opened in a newer version of Excel. Learn more: https://go.microsoft.com/fwlink/?linkid=870924
Comment:
    2010 GHG Inv</t>
      </text>
    </comment>
    <comment ref="R109" authorId="3" shapeId="0" xr:uid="{00000000-0006-0000-0700-000004000000}">
      <text>
        <t>[Threaded comment]
Your version of Excel allows you to read this threaded comment; however, any edits to it will get removed if the file is opened in a newer version of Excel. Learn more: https://go.microsoft.com/fwlink/?linkid=870924
Comment:
    census</t>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tc={3B42F420-7E75-40AE-AB06-3FB91FCB6E62}</author>
    <author>tc={8EC06927-4638-4F38-9756-890A8E3B9DD0}</author>
    <author>tc={05FD3143-49D4-4763-AD66-E88ACD50523D}</author>
    <author>tc={727823CC-D565-4293-AFDC-26A5CFFB8DC8}</author>
  </authors>
  <commentList>
    <comment ref="F9" authorId="0" shapeId="0" xr:uid="{00000000-0006-0000-0900-000001000000}">
      <text>
        <t>[Threaded comment]
Your version of Excel allows you to read this threaded comment; however, any edits to it will get removed if the file is opened in a newer version of Excel. Learn more: https://go.microsoft.com/fwlink/?linkid=870924
Comment:
    Subtracts EV electricity. Assumed half of EV electricity consumption comes from residential use.</t>
      </text>
    </comment>
    <comment ref="F10" authorId="1" shapeId="0" xr:uid="{00000000-0006-0000-0900-000002000000}">
      <text>
        <t>[Threaded comment]
Your version of Excel allows you to read this threaded comment; however, any edits to it will get removed if the file is opened in a newer version of Excel. Learn more: https://go.microsoft.com/fwlink/?linkid=870924
Comment:
    Subtracts EV electricity. Assumed half of EV electricity consumption comes from commercial use.</t>
      </text>
    </comment>
    <comment ref="F15" authorId="2" shapeId="0" xr:uid="{00000000-0006-0000-0900-000003000000}">
      <text>
        <t>[Threaded comment]
Your version of Excel allows you to read this threaded comment; however, any edits to it will get removed if the file is opened in a newer version of Excel. Learn more: https://go.microsoft.com/fwlink/?linkid=870924
Comment:
    Includes Commercial &amp; Industrial</t>
      </text>
    </comment>
    <comment ref="C202" authorId="3" shapeId="0" xr:uid="{00000000-0006-0000-0900-000004000000}">
      <text>
        <t>[Threaded comment]
Your version of Excel allows you to read this threaded comment; however, any edits to it will get removed if the file is opened in a newer version of Excel. Learn more: https://go.microsoft.com/fwlink/?linkid=870924
Comment:
    Assume 2019 Oil/Natural Gas split is consistent with 2009. Client does not want to estimate a commercial heating conversion rate between 2009 and 2019 (per conversation on 2.17.2022)</t>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tc={71F26E6F-7F6C-4651-AC69-62267EA817B7}</author>
    <author>tc={670E46AB-8981-454E-AF51-C83C7FBDEDAD}</author>
  </authors>
  <commentList>
    <comment ref="E13" authorId="0" shapeId="0" xr:uid="{00000000-0006-0000-0A00-000001000000}">
      <text>
        <t>[Threaded comment]
Your version of Excel allows you to read this threaded comment; however, any edits to it will get removed if the file is opened in a newer version of Excel. Learn more: https://go.microsoft.com/fwlink/?linkid=870924
Comment:
    Removed EV Mileage</t>
      </text>
    </comment>
    <comment ref="E44" authorId="1" shapeId="0" xr:uid="{00000000-0006-0000-0A00-000002000000}">
      <text>
        <t>[Threaded comment]
Your version of Excel allows you to read this threaded comment; however, any edits to it will get removed if the file is opened in a newer version of Excel. Learn more: https://go.microsoft.com/fwlink/?linkid=870924
Comment:
    Linked to 2019 On-Road Tab</t>
      </text>
    </comment>
  </commentList>
</comments>
</file>

<file path=xl/sharedStrings.xml><?xml version="1.0" encoding="utf-8"?>
<sst xmlns="http://schemas.openxmlformats.org/spreadsheetml/2006/main" count="13421" uniqueCount="3981">
  <si>
    <t>City of Worcester, MA</t>
  </si>
  <si>
    <t xml:space="preserve">2009 &amp; 2019 Community Greenhouse Gas Emissions Inventory </t>
  </si>
  <si>
    <t>Prepared by Kim Lundgren Associates, Inc.</t>
  </si>
  <si>
    <t>Town Information</t>
  </si>
  <si>
    <t>Worcester, MA</t>
  </si>
  <si>
    <t>Population</t>
  </si>
  <si>
    <t>https://www.census.gov/quickfacts/fact/table/worcestercitymassachusetts/PST045219</t>
  </si>
  <si>
    <r>
      <t>Total area (miles</t>
    </r>
    <r>
      <rPr>
        <vertAlign val="superscript"/>
        <sz val="11"/>
        <color theme="1"/>
        <rFont val="Calibri"/>
        <family val="2"/>
        <scheme val="minor"/>
      </rPr>
      <t>2</t>
    </r>
    <r>
      <rPr>
        <sz val="11"/>
        <color theme="1"/>
        <rFont val="Calibri"/>
        <family val="2"/>
        <scheme val="minor"/>
      </rPr>
      <t>)</t>
    </r>
  </si>
  <si>
    <t>Population Growth</t>
  </si>
  <si>
    <t>Percent Increase</t>
  </si>
  <si>
    <t>Conversions</t>
  </si>
  <si>
    <t>Common Conversions</t>
  </si>
  <si>
    <t>Time</t>
  </si>
  <si>
    <t>Distance</t>
  </si>
  <si>
    <t>days/year</t>
  </si>
  <si>
    <t>miles to km</t>
  </si>
  <si>
    <t xml:space="preserve">International System of Units (SI) Prefixes </t>
  </si>
  <si>
    <t>From</t>
  </si>
  <si>
    <t>To</t>
  </si>
  <si>
    <t>T</t>
  </si>
  <si>
    <t>G</t>
  </si>
  <si>
    <t>M</t>
  </si>
  <si>
    <t>k</t>
  </si>
  <si>
    <t>Multiply by:</t>
  </si>
  <si>
    <r>
      <t>Tera (T) - 1000000000000, 10</t>
    </r>
    <r>
      <rPr>
        <vertAlign val="superscript"/>
        <sz val="11"/>
        <color theme="1"/>
        <rFont val="Calibri"/>
        <family val="2"/>
        <scheme val="minor"/>
      </rPr>
      <t>12</t>
    </r>
  </si>
  <si>
    <r>
      <t>Giga (G) - 1000000000, 10</t>
    </r>
    <r>
      <rPr>
        <vertAlign val="superscript"/>
        <sz val="11"/>
        <color theme="1"/>
        <rFont val="Calibri"/>
        <family val="2"/>
        <scheme val="minor"/>
      </rPr>
      <t>9</t>
    </r>
  </si>
  <si>
    <r>
      <t>Mega (M) - 1000000, 10</t>
    </r>
    <r>
      <rPr>
        <vertAlign val="superscript"/>
        <sz val="11"/>
        <color theme="1"/>
        <rFont val="Calibri"/>
        <family val="2"/>
        <scheme val="minor"/>
      </rPr>
      <t>6</t>
    </r>
  </si>
  <si>
    <r>
      <t>Kilo (k) - 1000, 10</t>
    </r>
    <r>
      <rPr>
        <vertAlign val="superscript"/>
        <sz val="11"/>
        <color theme="1"/>
        <rFont val="Calibri"/>
        <family val="2"/>
        <scheme val="minor"/>
      </rPr>
      <t>3</t>
    </r>
  </si>
  <si>
    <t>Energy</t>
  </si>
  <si>
    <t>TJ</t>
  </si>
  <si>
    <t>Gcal</t>
  </si>
  <si>
    <t>Mtoe</t>
  </si>
  <si>
    <t>MMBtu</t>
  </si>
  <si>
    <t>GWh</t>
  </si>
  <si>
    <t>Terajoules(TJ)</t>
  </si>
  <si>
    <t>Giga calories (Gcal)</t>
  </si>
  <si>
    <t>Mbtu (MMBtu)</t>
  </si>
  <si>
    <t>Gigawatt hours (GWh)</t>
  </si>
  <si>
    <t>Natural Gas Related Conversions</t>
  </si>
  <si>
    <t>Other Energy Factors</t>
  </si>
  <si>
    <t>therm to GJ</t>
  </si>
  <si>
    <t>kWh to GJ</t>
  </si>
  <si>
    <t>therms to kWh</t>
  </si>
  <si>
    <t>kWh to BTU</t>
  </si>
  <si>
    <t>therm to MMBTU</t>
  </si>
  <si>
    <t>Btu to MMBtu</t>
  </si>
  <si>
    <t>therms to m3</t>
  </si>
  <si>
    <t>kBtu to MMBtu</t>
  </si>
  <si>
    <t>CCF to therms</t>
  </si>
  <si>
    <t>MWh to MMBTU</t>
  </si>
  <si>
    <t>Mcf to therms</t>
  </si>
  <si>
    <t>Steam: Mlbs to kBtu</t>
  </si>
  <si>
    <t>Mcf to MMBTU</t>
  </si>
  <si>
    <t>scf to GJ</t>
  </si>
  <si>
    <t>More conversions available at:</t>
  </si>
  <si>
    <t>scf to gallons</t>
  </si>
  <si>
    <t>https://portfoliomanager.energystar.gov/pdf/reference/Thermal%20Conversions.pdf</t>
  </si>
  <si>
    <t>scf to BTU</t>
  </si>
  <si>
    <t>MMBTU to scf</t>
  </si>
  <si>
    <t>MMBTU to Dth</t>
  </si>
  <si>
    <t>GGE*/scf</t>
  </si>
  <si>
    <t>*GGE = Gallon of Gasoline Equivalent (CNG)</t>
  </si>
  <si>
    <t>Mass</t>
  </si>
  <si>
    <t>g</t>
  </si>
  <si>
    <t>kg</t>
  </si>
  <si>
    <t>metric ton</t>
  </si>
  <si>
    <t>long ton</t>
  </si>
  <si>
    <t>short ton</t>
  </si>
  <si>
    <t>lb</t>
  </si>
  <si>
    <t>gramme (g)</t>
  </si>
  <si>
    <t>Kilogramme (kg)</t>
  </si>
  <si>
    <t>Metric tonne (t)</t>
  </si>
  <si>
    <t>t</t>
  </si>
  <si>
    <t>Long ton (lt)</t>
  </si>
  <si>
    <t>lt</t>
  </si>
  <si>
    <t>Short ton (st)</t>
  </si>
  <si>
    <t>st</t>
  </si>
  <si>
    <t>Pound (lb)</t>
  </si>
  <si>
    <t>Volume</t>
  </si>
  <si>
    <t>l</t>
  </si>
  <si>
    <r>
      <t>m</t>
    </r>
    <r>
      <rPr>
        <b/>
        <vertAlign val="superscript"/>
        <sz val="11"/>
        <color rgb="FFFFFFFF"/>
        <rFont val="Calibri"/>
        <family val="2"/>
        <scheme val="minor"/>
      </rPr>
      <t>3</t>
    </r>
  </si>
  <si>
    <r>
      <t>ft</t>
    </r>
    <r>
      <rPr>
        <b/>
        <vertAlign val="superscript"/>
        <sz val="11"/>
        <color rgb="FFFFFFFF"/>
        <rFont val="Calibri"/>
        <family val="2"/>
        <scheme val="minor"/>
      </rPr>
      <t>3</t>
    </r>
  </si>
  <si>
    <t>bbl</t>
  </si>
  <si>
    <t>UK gal</t>
  </si>
  <si>
    <t>US gal</t>
  </si>
  <si>
    <t>Litre (l)</t>
  </si>
  <si>
    <t>Cubic metre (m3)</t>
  </si>
  <si>
    <t>Cubic foot (ft3)</t>
  </si>
  <si>
    <t>Barrel (bbl)</t>
  </si>
  <si>
    <t>UK gallon (gal)</t>
  </si>
  <si>
    <t>US gallon (gal)</t>
  </si>
  <si>
    <t>Source: International Energy Agency: www.iea.org/newsroomandevents/resources/conversiontables</t>
  </si>
  <si>
    <t>A more complete list of conversions is available at www.onlineconversion.com</t>
  </si>
  <si>
    <t>GWPs from Other IPCC Reports for Comparison</t>
  </si>
  <si>
    <t xml:space="preserve">Greenhouse Gas </t>
  </si>
  <si>
    <t>IPCC Assessment Report</t>
  </si>
  <si>
    <t>Formula</t>
  </si>
  <si>
    <t>Name</t>
  </si>
  <si>
    <t>5AR</t>
  </si>
  <si>
    <t>4AR</t>
  </si>
  <si>
    <t>3AR</t>
  </si>
  <si>
    <t>2AR</t>
  </si>
  <si>
    <t>CO2</t>
  </si>
  <si>
    <t>Carbon Dioxide</t>
  </si>
  <si>
    <t>CH4</t>
  </si>
  <si>
    <t>Methane</t>
  </si>
  <si>
    <t>N2O</t>
  </si>
  <si>
    <t>Nitrous Oxide</t>
  </si>
  <si>
    <t>SF6</t>
  </si>
  <si>
    <t>Sulphur hexafluoride</t>
  </si>
  <si>
    <t>CF4</t>
  </si>
  <si>
    <t>Carbon tetrafluoride</t>
  </si>
  <si>
    <t>C2F6</t>
  </si>
  <si>
    <t>Hexafluoroethane</t>
  </si>
  <si>
    <t>CHF3</t>
  </si>
  <si>
    <t>HFC-23</t>
  </si>
  <si>
    <t>CH2F2</t>
  </si>
  <si>
    <t>HFC-32</t>
  </si>
  <si>
    <t>CH3F</t>
  </si>
  <si>
    <t>HFC-41</t>
  </si>
  <si>
    <t>C2HF5</t>
  </si>
  <si>
    <t>HFC-125</t>
  </si>
  <si>
    <t>C2H2F4</t>
  </si>
  <si>
    <t>HFC-134</t>
  </si>
  <si>
    <t>CH2FCF3</t>
  </si>
  <si>
    <t>HFC-134a</t>
  </si>
  <si>
    <t>C2H3F3</t>
  </si>
  <si>
    <t>HFC-143</t>
  </si>
  <si>
    <t>C2H4F3</t>
  </si>
  <si>
    <t>HFC-143a</t>
  </si>
  <si>
    <t>C2H4F2</t>
  </si>
  <si>
    <t>HFC-152a</t>
  </si>
  <si>
    <t>C3HF7</t>
  </si>
  <si>
    <t>HFC-227ea</t>
  </si>
  <si>
    <t>C3H2F6</t>
  </si>
  <si>
    <t>HFC-236fa</t>
  </si>
  <si>
    <t>C3H3F5</t>
  </si>
  <si>
    <t>HFC-245ca</t>
  </si>
  <si>
    <t>NF3</t>
  </si>
  <si>
    <t>Nitrogen trifluoride</t>
  </si>
  <si>
    <t>Emission Factors</t>
  </si>
  <si>
    <t>2019 ISO New England Electric Generator Air Emissions Report</t>
  </si>
  <si>
    <t>Electricity: EPA eGRID 2019 - NEWE</t>
  </si>
  <si>
    <t>Electricity: EPA eGRID 2009 - NEWE</t>
  </si>
  <si>
    <t>https://www.iso-ne.com/static-assets/documents/2021/03/2019_air_emissions_report.pdf</t>
  </si>
  <si>
    <t>Total Output Emission Rates</t>
  </si>
  <si>
    <t>CO2 lbs/MWh</t>
  </si>
  <si>
    <t>CH4 lbs/MWh</t>
  </si>
  <si>
    <t>N2O lbs/MWh</t>
  </si>
  <si>
    <t>CO2e lbs/MWh</t>
  </si>
  <si>
    <t>CO2 mt/MWh</t>
  </si>
  <si>
    <t>CH4 mt/MWh</t>
  </si>
  <si>
    <t>N2O mt/MWh</t>
  </si>
  <si>
    <t>CO2e mt/MWh</t>
  </si>
  <si>
    <t>Non-Baseload Output Emission Rates</t>
  </si>
  <si>
    <t>Fugitive Electricity</t>
  </si>
  <si>
    <t>Grid Loss %</t>
  </si>
  <si>
    <t>https://www.epa.gov/sites/production/files/2021-02/documents/egrid2019_summary_tables.pdf</t>
  </si>
  <si>
    <t>Electricity: 2019 Custom Factor ISO CO2 and w/eGRID N2O and CH4</t>
  </si>
  <si>
    <t>Electricity: 2009 Custom Factor ISO CO2 and w/eGRID N2O and CH4</t>
  </si>
  <si>
    <t>Source:</t>
  </si>
  <si>
    <t>Natural Gas</t>
  </si>
  <si>
    <t>CO2 kg/MMBtu</t>
  </si>
  <si>
    <t>CH4 g/MMBtu</t>
  </si>
  <si>
    <t>N2O g/MMBtu</t>
  </si>
  <si>
    <t>MMBtu/scf</t>
  </si>
  <si>
    <t>CO2 kg/scf</t>
  </si>
  <si>
    <t>CH4 g/scf</t>
  </si>
  <si>
    <t>N2O g/scf</t>
  </si>
  <si>
    <t>CO2 mt/therm</t>
  </si>
  <si>
    <t>CH4 mt/therm</t>
  </si>
  <si>
    <t>N2O mt/therm</t>
  </si>
  <si>
    <t>CO2e mt/therm</t>
  </si>
  <si>
    <t>https://www.epa.gov/climateleadership/ghg-emission-factors-hub</t>
  </si>
  <si>
    <t>Fugitive Natural Gas (IPCC)</t>
  </si>
  <si>
    <t>Fugitive Natural Gas (Southwest Gas - NV 2017)</t>
  </si>
  <si>
    <t>boston gas co.</t>
  </si>
  <si>
    <t>Less than 50% plastic pipelines, or limited or no LDAR programs</t>
  </si>
  <si>
    <t>CH4 kg/Mcf*</t>
  </si>
  <si>
    <t>CH4 mt/Mcf</t>
  </si>
  <si>
    <t>2017 mt CH4</t>
  </si>
  <si>
    <t>2017 Mcf</t>
  </si>
  <si>
    <r>
      <t>mt/million meter</t>
    </r>
    <r>
      <rPr>
        <vertAlign val="superscript"/>
        <sz val="11"/>
        <color theme="1"/>
        <rFont val="Calibri"/>
        <family val="2"/>
        <scheme val="minor"/>
      </rPr>
      <t>3</t>
    </r>
    <r>
      <rPr>
        <sz val="11"/>
        <color theme="1"/>
        <rFont val="Calibri"/>
        <family val="2"/>
        <scheme val="minor"/>
      </rPr>
      <t xml:space="preserve"> consumption</t>
    </r>
  </si>
  <si>
    <t>Greater than 50% plastic pipelines, and LDAR programs in use</t>
  </si>
  <si>
    <t>* Uses Southwest Gas - Nevada as natural gas provider in USDN tool. Only includes distribution or "LDC". See "GHGRP Distribution" tab, and then columns for 2017 EF, 2017 emissions and 2017 quantity gas.</t>
  </si>
  <si>
    <t>Regional Fugitive Methane Accounting: This project developed a methane emissions estimator tool that allows cities to identify natural gas leakage estimates that are specific to their region and utility. (USDN Innovation Fund, 2019)</t>
  </si>
  <si>
    <t>Averaged CO2</t>
  </si>
  <si>
    <t>Averaged CH4</t>
  </si>
  <si>
    <t>https://www.usdn.org/public/page/31/Energy#MethaneAccounting</t>
  </si>
  <si>
    <t>Source: https://www.ipcc-nggip.iges.or.jp/public/2019rf/index.html (Volume 2; Chapter 4; Table 4.2.4J)</t>
  </si>
  <si>
    <t>Heating Oil</t>
  </si>
  <si>
    <t>Distillate Fuel Oil No. 1</t>
  </si>
  <si>
    <t>Distillate Fuel Oil No. 4</t>
  </si>
  <si>
    <t>Residual Fuel Oil No.5</t>
  </si>
  <si>
    <t>N2O kg/MMBtu</t>
  </si>
  <si>
    <t>MMBtu/gallon</t>
  </si>
  <si>
    <t>CO2 kg/gallon</t>
  </si>
  <si>
    <t>CH4 g/gallon</t>
  </si>
  <si>
    <t>N2O g/gallon</t>
  </si>
  <si>
    <t>CO2 mt/gallon</t>
  </si>
  <si>
    <t>CH4 mt/gallon</t>
  </si>
  <si>
    <t>N2O mt/gallon</t>
  </si>
  <si>
    <t>CO2e mt/gallon</t>
  </si>
  <si>
    <t>Distillate Fuel Oil No. 2</t>
  </si>
  <si>
    <t>Kerosene</t>
  </si>
  <si>
    <t>Residual Fuel Oil No.6</t>
  </si>
  <si>
    <t>Propane</t>
  </si>
  <si>
    <t>Municipal Solid Waste</t>
  </si>
  <si>
    <t>kg CO2 / short ton</t>
  </si>
  <si>
    <t>g CHg / short ton</t>
  </si>
  <si>
    <t>g N2O / short ton</t>
  </si>
  <si>
    <t>mmBtu / short ton (HHV)</t>
  </si>
  <si>
    <t>CO2 mt/ton</t>
  </si>
  <si>
    <t>CH4 mt/ton</t>
  </si>
  <si>
    <t>N2O mt/ton</t>
  </si>
  <si>
    <t>Motor Gasoline (Stationary Combustion Only)</t>
  </si>
  <si>
    <t>On-Road Combustion</t>
  </si>
  <si>
    <t>Vehicle/Fuel</t>
  </si>
  <si>
    <t>CH4 g/mile</t>
  </si>
  <si>
    <t>N2O g/mile</t>
  </si>
  <si>
    <t>CH4 kg/gallon</t>
  </si>
  <si>
    <t>N2O kg/gallon</t>
  </si>
  <si>
    <t>CO2e kg/gallon</t>
  </si>
  <si>
    <t>Gasoline Motorcycles 1996-present</t>
  </si>
  <si>
    <t>Gasoline Passenger Cars 2009-present</t>
  </si>
  <si>
    <t>Gasoline Light-Duty Trucks 2008-present</t>
  </si>
  <si>
    <t>Gasoline Heavy-Duty Vehicles 2008-present</t>
  </si>
  <si>
    <t>Diesel Passenger Cars 1996-present</t>
  </si>
  <si>
    <t>Diesel Light-Duty Trucks 1996-present</t>
  </si>
  <si>
    <t>Diesel Medium- and Heavy-Duty Vehicles 1960-present</t>
  </si>
  <si>
    <t>Vehicle Mix Breakout</t>
  </si>
  <si>
    <t>Table TR.1.3 US Community Protocol Appendix D</t>
  </si>
  <si>
    <t>Fuel</t>
  </si>
  <si>
    <t>Vehicle Type</t>
  </si>
  <si>
    <t>Default Value %b</t>
  </si>
  <si>
    <t>Percent of Vechicles in Resident Class</t>
  </si>
  <si>
    <t>Gasoline</t>
  </si>
  <si>
    <t>Light Trucks</t>
  </si>
  <si>
    <t>Passenger cars</t>
  </si>
  <si>
    <t>Diesel</t>
  </si>
  <si>
    <t>Heavy trucks</t>
  </si>
  <si>
    <t>Light trucks</t>
  </si>
  <si>
    <t>Note: The community can substitute locally appropriate %b if it has this data. Include this substitution in the notes for your report.</t>
  </si>
  <si>
    <t>* Heavy trucks should be excluded from your emissions estimates. To calculate emissions from heavy trucks, use section TR.2.</t>
  </si>
  <si>
    <t>Source: CACP 2009 Software.</t>
  </si>
  <si>
    <t>Table TR.2.1 Truck Fuel Efficiency - 2018 Vehicles</t>
  </si>
  <si>
    <t>Size Category:</t>
  </si>
  <si>
    <t>Light Medium</t>
  </si>
  <si>
    <t>Medium Duty/ Single Unit</t>
  </si>
  <si>
    <t>Heavy Duty/ Combination</t>
  </si>
  <si>
    <t>Fuel Type:</t>
  </si>
  <si>
    <t>Miles Per Gallon</t>
  </si>
  <si>
    <t>VMT (Billion Miles)</t>
  </si>
  <si>
    <t>Percent of size category vehicle miles</t>
  </si>
  <si>
    <t>Source: U.S. Department of Energy, Energy Information Administration. 2019 Annual Energy Outlook, Freight Transportation Energy Use. Values are for 2018 existing vehicles. Values may be updated using latest AEO publication; see http://www.eia.gov/oiaf/aeo/tablebrowser/</t>
  </si>
  <si>
    <t>Average Fuel Economy of Major Vehicle Categories</t>
  </si>
  <si>
    <t>MPG Gasoline</t>
  </si>
  <si>
    <t>MPG Diesel</t>
  </si>
  <si>
    <t>VMT Source</t>
  </si>
  <si>
    <t>Refuse Truck</t>
  </si>
  <si>
    <t>A</t>
  </si>
  <si>
    <t>Transit Bus</t>
  </si>
  <si>
    <t>B</t>
  </si>
  <si>
    <t>Class 8 Truck</t>
  </si>
  <si>
    <t>C</t>
  </si>
  <si>
    <t>School Bus</t>
  </si>
  <si>
    <t>D</t>
  </si>
  <si>
    <t>Delivery Truck</t>
  </si>
  <si>
    <t>Paratransit Shuttle</t>
  </si>
  <si>
    <t>Light Truck/Van</t>
  </si>
  <si>
    <t>Light-Duty Vehicle</t>
  </si>
  <si>
    <t>Car</t>
  </si>
  <si>
    <t>E</t>
  </si>
  <si>
    <t>Motorcycle</t>
  </si>
  <si>
    <t>https://afdc.energy.gov/data/</t>
  </si>
  <si>
    <t>Gordon, Deborah, Juliet Burdelski, and James S. Cannon.  Greening Garbage Trucks: New Technologies for Cleaner Air.  Inform, Inc. 2003.  ISBN #0-918780-80-2.</t>
  </si>
  <si>
    <t>Calculated from statistics found in American Public Transit Association's Public Transportation Fact Book 2019. Accessed 02/11/2020 at: apta.com/wp-content/uploads/APTA_Fact-Book-2019_FINAL.pdf</t>
  </si>
  <si>
    <t>American School Bus Council.  National School Bus Fuel Data.  Accessed 11/21/18 at americanschoolbuscouncil.org/insights/environment/</t>
  </si>
  <si>
    <t>American School Bus Council.  National School Bus Fuel Data.  Accessed 11/21/18 at http://www.americanschoolbuscouncil.org/issues/environmental-benefits</t>
  </si>
  <si>
    <t>Wenzel, Tom, Clement Rames, Eleftheria Kontou, and Alejandro Henao. "Travel and energy implications of ridesourcing service in Austin, Texas." Transportation Research Part D: Transport and Environment 70 (2019): 18-34.</t>
  </si>
  <si>
    <t>Marine Navigation</t>
  </si>
  <si>
    <t>N20 g/gallon</t>
  </si>
  <si>
    <t>CSX 2019 Environmental, Social, and Governance Report</t>
  </si>
  <si>
    <t>Residual Fuel Oil</t>
  </si>
  <si>
    <t>https://www.csx.com/share/wwwcsx15/assets/File/Responsibility/CSX_ESG_Report_Final_7_30.pdf</t>
  </si>
  <si>
    <t>Gasoline (2 stroke)</t>
  </si>
  <si>
    <t>Gasoline 4 Stroke</t>
  </si>
  <si>
    <t>Note: Gasoline CO2 kg/gallon not specific to marine vessels.</t>
  </si>
  <si>
    <t>Railways</t>
  </si>
  <si>
    <t>kg CO2/pass mile</t>
  </si>
  <si>
    <t>g CH4/pass mile</t>
  </si>
  <si>
    <t>g N2O/pass mile</t>
  </si>
  <si>
    <t>CO2e mt/pass mile</t>
  </si>
  <si>
    <t xml:space="preserve"> </t>
  </si>
  <si>
    <t>Intercity Rail - Northeast Corridor</t>
  </si>
  <si>
    <t>Intercity Rail - Other Routes</t>
  </si>
  <si>
    <t>Intercity Rail - National Average</t>
  </si>
  <si>
    <t>Commuter Rail</t>
  </si>
  <si>
    <t>Transit Rail (Subway, Tram)</t>
  </si>
  <si>
    <t>kg CO2/ton-mile</t>
  </si>
  <si>
    <t>g CH4/ton-mile</t>
  </si>
  <si>
    <t>g N2O/ton-mile</t>
  </si>
  <si>
    <t>CO2e mt/ton-mile</t>
  </si>
  <si>
    <t>CSX rail</t>
  </si>
  <si>
    <t>Business Travel and Employee Commuting</t>
  </si>
  <si>
    <t>Emissions per Metric Ton</t>
  </si>
  <si>
    <t>CO2 kg/unit</t>
  </si>
  <si>
    <t>CH4 g/unit</t>
  </si>
  <si>
    <t>N2O g/unit</t>
  </si>
  <si>
    <t>Units</t>
  </si>
  <si>
    <t>CO2 mt/unit</t>
  </si>
  <si>
    <t>CH4 mt/unit</t>
  </si>
  <si>
    <t>N2O mt/unit</t>
  </si>
  <si>
    <t>CO2e mt/unit</t>
  </si>
  <si>
    <t>Passenger Car</t>
  </si>
  <si>
    <t>vehicle-mile</t>
  </si>
  <si>
    <t>Light Duty Truck</t>
  </si>
  <si>
    <t>Bus</t>
  </si>
  <si>
    <t>passenger-mile</t>
  </si>
  <si>
    <t>Air Travel - Short Haul (&gt;= 300 miles)</t>
  </si>
  <si>
    <t>Air Travel - Medium Haul (&gt;=300 miles, 2,300 miles)</t>
  </si>
  <si>
    <t>Air Travel - Long Haul (&gt;= 2,300 miles)</t>
  </si>
  <si>
    <t>https://www.epa.gov/sites/production/files/2020-04/documents/ghg-emission-factors-hub.pdf</t>
  </si>
  <si>
    <t>Mobile Combustion CH4 and N2O for Non-Road Vehicles</t>
  </si>
  <si>
    <t>Fuel Type</t>
  </si>
  <si>
    <t>Ships and Boats</t>
  </si>
  <si>
    <t xml:space="preserve">Residual Fuel Oil </t>
  </si>
  <si>
    <t>Gasoline (4 stroke)</t>
  </si>
  <si>
    <t>Locomotives</t>
  </si>
  <si>
    <t>Aircraft</t>
  </si>
  <si>
    <t>Jet Fuel</t>
  </si>
  <si>
    <t>Aviation Fuel</t>
  </si>
  <si>
    <t>Agricultural Equipment</t>
  </si>
  <si>
    <t>Agricultural Offroad Trucks</t>
  </si>
  <si>
    <t>Construction/Mining Equipment</t>
  </si>
  <si>
    <t>Construction/Mining Offroad Trucks</t>
  </si>
  <si>
    <t>Airport Equipment</t>
  </si>
  <si>
    <t>Industrial/Commercia; Equipment</t>
  </si>
  <si>
    <t>Average Water Use</t>
  </si>
  <si>
    <t>US Average gallons of water use per day</t>
  </si>
  <si>
    <t>80-100 gallons is the range listed</t>
  </si>
  <si>
    <t>Source: U.S. Geological Survey Water Science School</t>
  </si>
  <si>
    <t>https://water.usgs.gov/edu/qa-home-percapita.html</t>
  </si>
  <si>
    <t>Jurisdiction specific water usage if available:</t>
  </si>
  <si>
    <t>&lt;Year&gt;</t>
  </si>
  <si>
    <t>ccf</t>
  </si>
  <si>
    <t>gallons</t>
  </si>
  <si>
    <t xml:space="preserve">Source: </t>
  </si>
  <si>
    <t>Estimated Solid Waste Generation Rates</t>
  </si>
  <si>
    <t>https://www2.calrecycle.ca.gov/wastecharacterization/general/rates</t>
  </si>
  <si>
    <t>Airport Air Quality Manual. First Edition 2011. Corrigendium No. 1</t>
  </si>
  <si>
    <t>International Civil Aviation Organization (ICAO)</t>
  </si>
  <si>
    <t>https://www.icao.int/environmental-protection/Documents/Publications/FINAL.Doc%209889.Corrigendum.en.PDF</t>
  </si>
  <si>
    <t>Global Warming Potentials</t>
  </si>
  <si>
    <t>Global Warming Potential Values for 100-Year Time Horizon</t>
  </si>
  <si>
    <t>Industrial Designation or Common Name</t>
  </si>
  <si>
    <t>Chemical Formula</t>
  </si>
  <si>
    <t>IPCC (AR4) 2007</t>
  </si>
  <si>
    <t>IPCC (AR5) 2014</t>
  </si>
  <si>
    <t>Carbon dioxide</t>
  </si>
  <si>
    <t>Nitrous oxide</t>
  </si>
  <si>
    <t>Substances Controlled by the Montreal Protocol</t>
  </si>
  <si>
    <t>CFC-11</t>
  </si>
  <si>
    <t>CCl3F</t>
  </si>
  <si>
    <t>CFC-12</t>
  </si>
  <si>
    <t>CCl2F2</t>
  </si>
  <si>
    <t>CFC-13</t>
  </si>
  <si>
    <t>CClF3</t>
  </si>
  <si>
    <t>CFC-113</t>
  </si>
  <si>
    <t>CCl2FCClF2</t>
  </si>
  <si>
    <t>CFC-114</t>
  </si>
  <si>
    <t>CClF2CClF2</t>
  </si>
  <si>
    <t>CFC-115</t>
  </si>
  <si>
    <t>CClF2CF3</t>
  </si>
  <si>
    <t>Halon-1301</t>
  </si>
  <si>
    <t>CBrF3</t>
  </si>
  <si>
    <t>Halon-1211</t>
  </si>
  <si>
    <t>CBrClF2</t>
  </si>
  <si>
    <t>Halon-2402</t>
  </si>
  <si>
    <t>CBrF2CBrF2</t>
  </si>
  <si>
    <t>Carbon tetrachloride</t>
  </si>
  <si>
    <t>CCl4</t>
  </si>
  <si>
    <t>Methyl bromide</t>
  </si>
  <si>
    <t>CH3Br</t>
  </si>
  <si>
    <t>Methyl chloroform</t>
  </si>
  <si>
    <t>CH3CCl3</t>
  </si>
  <si>
    <t>HCFC-21</t>
  </si>
  <si>
    <t>CHCl2F</t>
  </si>
  <si>
    <t>HCFC-22</t>
  </si>
  <si>
    <t>CHCLF2</t>
  </si>
  <si>
    <t>HCFC-123</t>
  </si>
  <si>
    <t>CHCl2CF3</t>
  </si>
  <si>
    <t>HCFC-124</t>
  </si>
  <si>
    <t>CHClFCF3</t>
  </si>
  <si>
    <t>HCFC-141b</t>
  </si>
  <si>
    <t>CH3CCl2F</t>
  </si>
  <si>
    <t>HCFC-142b</t>
  </si>
  <si>
    <t>CH3CClF2</t>
  </si>
  <si>
    <t>HCFC-225ca</t>
  </si>
  <si>
    <t>CHCl2CF2CF3</t>
  </si>
  <si>
    <t>HCFC-225cb</t>
  </si>
  <si>
    <t>CHClFCF2CClF2</t>
  </si>
  <si>
    <t>Hydrofluorocarbons (HFCs)</t>
  </si>
  <si>
    <t>CH3F2</t>
  </si>
  <si>
    <t>CHF2CF3</t>
  </si>
  <si>
    <t>CHF2CHF2</t>
  </si>
  <si>
    <t>CH2FCHF2</t>
  </si>
  <si>
    <t>CH3CF3</t>
  </si>
  <si>
    <t>HFC-152</t>
  </si>
  <si>
    <t>CH2FCH2F</t>
  </si>
  <si>
    <t>CH3CHF2</t>
  </si>
  <si>
    <t>HFC-161</t>
  </si>
  <si>
    <t>CH3CH2F</t>
  </si>
  <si>
    <t>CF3CHFCF3</t>
  </si>
  <si>
    <t>HFC-236cb</t>
  </si>
  <si>
    <t>CH2FCF2CF3</t>
  </si>
  <si>
    <t>HFC-236ea</t>
  </si>
  <si>
    <t>CHF2CHFCF3</t>
  </si>
  <si>
    <t>CF3CH2CF3</t>
  </si>
  <si>
    <t>CH2FCF2CHF2</t>
  </si>
  <si>
    <t>HFC-245fa</t>
  </si>
  <si>
    <t>CHF2CH2CF3</t>
  </si>
  <si>
    <t>HFC-365mfc</t>
  </si>
  <si>
    <t>CH3CF2CH2CF3</t>
  </si>
  <si>
    <t>HFC-43-10mee</t>
  </si>
  <si>
    <t>CF3CHFCHFCF2CF3</t>
  </si>
  <si>
    <t>Perfluorinated Compounds</t>
  </si>
  <si>
    <t>Sulfur hexafluoride</t>
  </si>
  <si>
    <t>PFC-14</t>
  </si>
  <si>
    <t>PFC-116</t>
  </si>
  <si>
    <t>PFC-218</t>
  </si>
  <si>
    <t>C3F8</t>
  </si>
  <si>
    <t>PFC-318</t>
  </si>
  <si>
    <t>c-C4F8</t>
  </si>
  <si>
    <t>PFC-31-10</t>
  </si>
  <si>
    <t>C4F10</t>
  </si>
  <si>
    <t>PFC-41-12</t>
  </si>
  <si>
    <t>C5F12</t>
  </si>
  <si>
    <t>PFC-51-14</t>
  </si>
  <si>
    <t>C6F14</t>
  </si>
  <si>
    <t>PCF-91-18</t>
  </si>
  <si>
    <t>C10F18</t>
  </si>
  <si>
    <t>&gt;7,500</t>
  </si>
  <si>
    <t>Trifluoromethyl sulfur pentafluoride</t>
  </si>
  <si>
    <t>SF5CF3</t>
  </si>
  <si>
    <t>Perfluorocyclopropane</t>
  </si>
  <si>
    <t>c-C3F6</t>
  </si>
  <si>
    <t>Fluorinated Ethers</t>
  </si>
  <si>
    <t>HFE-125</t>
  </si>
  <si>
    <t>CHF2OCF3</t>
  </si>
  <si>
    <t>HFE-134</t>
  </si>
  <si>
    <t>CHF2OCHF2</t>
  </si>
  <si>
    <t>HFE-143a</t>
  </si>
  <si>
    <t>CH3OCF3</t>
  </si>
  <si>
    <t>HCFE-235da2</t>
  </si>
  <si>
    <t>CHF2OCHClCF3</t>
  </si>
  <si>
    <t>HFE-245cb2</t>
  </si>
  <si>
    <t>CH3OCF2CF3</t>
  </si>
  <si>
    <t>HFE-245fa2</t>
  </si>
  <si>
    <t>CHF2OCH2CF3</t>
  </si>
  <si>
    <t>HFE-347mcc3</t>
  </si>
  <si>
    <t>CH3OCF2CF2CF3</t>
  </si>
  <si>
    <t>HFE-347pcf2</t>
  </si>
  <si>
    <t>CHF2CF2OCH2CF3</t>
  </si>
  <si>
    <t>HFE-356pcc3</t>
  </si>
  <si>
    <t>CH3OCF2CF2CHF2</t>
  </si>
  <si>
    <t>HFE-449sl (HFE-7100)</t>
  </si>
  <si>
    <t>C4F9OCH3</t>
  </si>
  <si>
    <t>HFE-569sf2 (HFE-7200)</t>
  </si>
  <si>
    <t>C4F9OC2H5</t>
  </si>
  <si>
    <t>HFE-43-10pccc124 (H-Galden 1040x)</t>
  </si>
  <si>
    <t>CHF2OCF2OC2F4OCHF2</t>
  </si>
  <si>
    <t>HFE-236ca12 (HG-10)</t>
  </si>
  <si>
    <t>CHF2OCF2OCHF2</t>
  </si>
  <si>
    <t>HFE-338pcc13 (HG-01)</t>
  </si>
  <si>
    <t>CHF2OCF2CF2OCHF2</t>
  </si>
  <si>
    <t>HFE-227ea</t>
  </si>
  <si>
    <t>CF3CHFOCF3</t>
  </si>
  <si>
    <t>HFE-236ea2</t>
  </si>
  <si>
    <t>CHF2OCHFCF3</t>
  </si>
  <si>
    <t>HFE-236fa</t>
  </si>
  <si>
    <t>CF3CH2OCF3</t>
  </si>
  <si>
    <t>HFE-245fa1</t>
  </si>
  <si>
    <t>CHF2CH2OCF3</t>
  </si>
  <si>
    <t>HFE-263fb2</t>
  </si>
  <si>
    <t>CF3CH2OCH3</t>
  </si>
  <si>
    <t>HFE-329mcc2</t>
  </si>
  <si>
    <t>CHF2CF2OCF2CF3</t>
  </si>
  <si>
    <t>HFE-338mcf2</t>
  </si>
  <si>
    <t>CF3CH2OCF2CF3</t>
  </si>
  <si>
    <t>HFE-347mcf2</t>
  </si>
  <si>
    <t>CHF2CH2OCF2CF3</t>
  </si>
  <si>
    <t>HFE-356mec3</t>
  </si>
  <si>
    <t>CH3OCF2CHFCF3</t>
  </si>
  <si>
    <t>HFE-356pcf2</t>
  </si>
  <si>
    <t>CHF2CH2OCF2CHF2</t>
  </si>
  <si>
    <t>HFE-356pcf3</t>
  </si>
  <si>
    <t>CHF2OCH2CF2CHF2</t>
  </si>
  <si>
    <t>HFE-365mcf3</t>
  </si>
  <si>
    <t>CF3CF2CH2OCH3</t>
  </si>
  <si>
    <t>&lt;1</t>
  </si>
  <si>
    <t>HFE-374pc2</t>
  </si>
  <si>
    <t>CHF2CF2OCH2CH3</t>
  </si>
  <si>
    <t>Perfluoropolyethers</t>
  </si>
  <si>
    <t>PFPMIE</t>
  </si>
  <si>
    <t>CF3OCF(CF3)CF2OCF2OCF3</t>
  </si>
  <si>
    <t>Hydrocarbons and other compounds - direct effects</t>
  </si>
  <si>
    <t>Chloroform</t>
  </si>
  <si>
    <t>CHCl3</t>
  </si>
  <si>
    <t>Methylene chloride</t>
  </si>
  <si>
    <t>CH2Cl2</t>
  </si>
  <si>
    <t>Methyl chloride</t>
  </si>
  <si>
    <t>CH3Cl</t>
  </si>
  <si>
    <t>Halon-1201</t>
  </si>
  <si>
    <t>CHBrF2</t>
  </si>
  <si>
    <t>The preceding table includes the 100-year time horizon global warming potentials (GWP) relative to CO2. This table is adapted from the IPCC Fifth Assessment Report, 2014 (AR5). The AR6 values are the most recent, but the second assessment report (1995) and fourth assessment report (2007) values are sometimes used for inventory and reporting purposes. For more information, please see the IPCC website (www.ipcc.ch). The use of the latest (AR5) values is recommended. Please note that the GWP values provided here from the AR5 for non-CO2 gases do not include climate-carbon feedbacks.</t>
  </si>
  <si>
    <t>Data Source Summary</t>
  </si>
  <si>
    <t>SOURCE #</t>
  </si>
  <si>
    <t>ACTIVITY DATA</t>
  </si>
  <si>
    <t>Source #</t>
  </si>
  <si>
    <t>Emissions Source</t>
  </si>
  <si>
    <t>Scope</t>
  </si>
  <si>
    <t>Inventory Year</t>
  </si>
  <si>
    <t>Activity Data or Emissions Factor</t>
  </si>
  <si>
    <t>Data Source</t>
  </si>
  <si>
    <t>Notes</t>
  </si>
  <si>
    <t>External Links</t>
  </si>
  <si>
    <t>Contact Name</t>
  </si>
  <si>
    <t>Contact Phone</t>
  </si>
  <si>
    <t>Contact Email</t>
  </si>
  <si>
    <t>Buildings</t>
  </si>
  <si>
    <t xml:space="preserve">Electricity </t>
  </si>
  <si>
    <t>Activity Data</t>
  </si>
  <si>
    <t>Mass Save Data</t>
  </si>
  <si>
    <t>Community wide consumption by customer class data provided by power utilities in the region.</t>
  </si>
  <si>
    <t>https://www.masssavedata.com/Public/GeographicSavings?view=C</t>
  </si>
  <si>
    <t>N/A</t>
  </si>
  <si>
    <t>Values from Worcester internal files from 2010 GHG inventory</t>
  </si>
  <si>
    <t>2009 &amp; 2019</t>
  </si>
  <si>
    <t>Emissions Factor</t>
  </si>
  <si>
    <t>2019 eGRID emission factors NEWE Region</t>
  </si>
  <si>
    <t>EPA eGRID: 2019 NEWE CH4 and N2O Factors.</t>
  </si>
  <si>
    <t>https://www.epa.gov/egrid/power-profiler#/</t>
  </si>
  <si>
    <t>2019 ISO New England Electric Generator Air Emission Report</t>
  </si>
  <si>
    <t>ISO New England CO2 factor for 2018 used GHG inventory.</t>
  </si>
  <si>
    <t>https://www.iso-ne.com/static-assets/documents/2020/05/2019_air_emissions_report.pdf</t>
  </si>
  <si>
    <t>Reports Direct from Eversource.  Filename: Worcester 09-19 usage Exhibit - EVERSOURCE GAS.xlsx</t>
  </si>
  <si>
    <t xml:space="preserve">Community wide consumption by customer class </t>
  </si>
  <si>
    <t>Nate Audett</t>
  </si>
  <si>
    <t>U.S. EPA's Emission Factors for Greenhouse Gas Inventories.</t>
  </si>
  <si>
    <t>Emission factors for assorted fuels.</t>
  </si>
  <si>
    <t>Fugitive Natural Gas</t>
  </si>
  <si>
    <t>McKain, K., et al. February 17, 2015. Methane emissions from natural gas infrastructure and use in the urban region of Boston, Massachusetts. PNAS, 112(7), 1941-1946. .</t>
  </si>
  <si>
    <t>Leakage rate of 2.7% applied</t>
  </si>
  <si>
    <t xml:space="preserve"> http://www.pnas.org/content/112/7/1941.full</t>
  </si>
  <si>
    <t>Fuel Oil</t>
  </si>
  <si>
    <t>Mass DOER Household Heating Costs</t>
  </si>
  <si>
    <t xml:space="preserve">Average fuel oil used per household from Mass.gov &amp; EIA's Residential Energy Consumption Survey.
</t>
  </si>
  <si>
    <t>https://www.mass.gov/info-details/household-heating-costs</t>
  </si>
  <si>
    <t>Commercial Buildings Energy Consumption Survey</t>
  </si>
  <si>
    <t xml:space="preserve">Fuel oil used per square foot of commercial space from EIA's Commercial Buildings Energy Consumption Survey.
</t>
  </si>
  <si>
    <t>https://www.eia.gov/consumption/commercial/data/2012/c&amp;e/pdf/c35.pdf</t>
  </si>
  <si>
    <t>Worcester Property Tax Assessor Database</t>
  </si>
  <si>
    <t>Number of housholds heated with oil and propane measured from this souce for 2019.  2009 was back-calculated from trends reported in American Community Survey Home Heating Fuels</t>
  </si>
  <si>
    <t>Commercial Fuel Oil Estimated Comparison of Gas accounts to total buildings</t>
  </si>
  <si>
    <t>Transportation</t>
  </si>
  <si>
    <t>On-Road Travel</t>
  </si>
  <si>
    <t>MassDOT VMT Data Viewer</t>
  </si>
  <si>
    <t>AADT by road segment within Worcester. Expected to continue to provide a source of measured activity data within the city limits going forward</t>
  </si>
  <si>
    <t>https://gis.massdot.state.ma.us/DataViewers/vmt/</t>
  </si>
  <si>
    <t>Federal Highway Administration Traffic Volume Trends</t>
  </si>
  <si>
    <t>2009 VMT back-calculated from statewide trends in VMT</t>
  </si>
  <si>
    <t>https://www.fhwa.dot.gov/policyinformation/travel_monitoring/tvt.cfm</t>
  </si>
  <si>
    <t>U.S. Department of Energy’s Alternative Fuel Data Center, Average Fuel Economy of Major Vehicle Categories.</t>
  </si>
  <si>
    <t>Average MPG (fuel efficiency) by Vehicle Type.</t>
  </si>
  <si>
    <t>https://www.afdc.energy.gov/data/categories/fuel-consumption-and-efficiency https://afdc.energy.gov/data/10310</t>
  </si>
  <si>
    <t>U.S. EPA's Emission Factors for Greenhouse Gas Inventories. Updated March 2018.</t>
  </si>
  <si>
    <t xml:space="preserve">Emission factors by vehicle type and amount of fuel consumed. </t>
  </si>
  <si>
    <t>https://www.epa.gov/sites/production/files/2018-03/documents/emission-factors_mar_2018_0.pdf</t>
  </si>
  <si>
    <t>Transit</t>
  </si>
  <si>
    <t>National Transit Database</t>
  </si>
  <si>
    <t>NTD Reports fuel use by transit agency in the Energy Consumption Database.  Agency Profiles have ridership info for comparison statistics for WRTA</t>
  </si>
  <si>
    <t>https://www.transit.dot.gov/ntd/ntd-data?field_product_type_target_id=All&amp;year=2009&amp;combine=energy</t>
  </si>
  <si>
    <t>2018 MBTA Commuter Rail Counts Report</t>
  </si>
  <si>
    <t>2018 used as a proxy for 2019</t>
  </si>
  <si>
    <t>https://www.mass.gov/lists/2018-commuter-rail-counts</t>
  </si>
  <si>
    <t>MBTA 2010 Bluebook</t>
  </si>
  <si>
    <t>Proivided citation for distance to South Station</t>
  </si>
  <si>
    <t>https://www.cambridgema.gov/-/media/Files/CDD/FactsandMaps/transdata/mbta_bluebook_2010.pdf</t>
  </si>
  <si>
    <t>Marine Vessels</t>
  </si>
  <si>
    <t>Aviation</t>
  </si>
  <si>
    <t>Flights from Worcester Airport</t>
  </si>
  <si>
    <t>FAA OPSNET Database</t>
  </si>
  <si>
    <t>Provides landing and takeoff operations by aircraft type</t>
  </si>
  <si>
    <t>https://aspm.faa.gov/opsnet/sys/Airport.asp</t>
  </si>
  <si>
    <t>Solid Waste</t>
  </si>
  <si>
    <t>Waste Incinerated</t>
  </si>
  <si>
    <t>Mass DEP Massachusetts Municipal Solid Waste and Recycling Surveys</t>
  </si>
  <si>
    <t>Residential Waste Generation. Does not contain commercial waste.</t>
  </si>
  <si>
    <t>https://www.mass.gov/lists/recycling-solid-waste-data-for-massachusetts-cities-towns#municipal-solid-waste-&amp;-recycling-data-</t>
  </si>
  <si>
    <t>MA Labor Market INformation2019 AVERAGE EMPLOYMENT AND WAGES
BY INDUSTRY ALL OWNERSHIP</t>
  </si>
  <si>
    <t>Commercial Employment levels by Industry.  2009 Esimate based on Jobs ratio from 2010 (nearest year reported)</t>
  </si>
  <si>
    <t>https://lmi.dua.eol.mass.gov/lmi/MunicipalEmploymentData/LmiTown?A=000501</t>
  </si>
  <si>
    <t>CalRecycle 2014 Generator-Based
Characterization of Commercial
Sector Disposal and Diversion in
California</t>
  </si>
  <si>
    <t>Table 1. Generation Rate by Weight, by Group</t>
  </si>
  <si>
    <t>https://www2.calrecycle.ca.gov/WasteCharacterization/PubExtracts/2014/GenSummary.pdf</t>
  </si>
  <si>
    <t>Water Supply and Delivery</t>
  </si>
  <si>
    <t>Electricity use in water supply and treatment</t>
  </si>
  <si>
    <t>The Worcester Water Operations Division of Worcester’s Department of Public Works &amp; Parks</t>
  </si>
  <si>
    <t>Water use volumes</t>
  </si>
  <si>
    <t>http://www.worcesterma.gov/uploads/11/31/11313f0e1f1051b6495f519d7699d1c9/water-quality-report.pdf</t>
  </si>
  <si>
    <t>US Community Protocol</t>
  </si>
  <si>
    <t>Estimated energy intensity for surface water extraction and distribution</t>
  </si>
  <si>
    <t>https://icleiusa.org/us-community-protocol/</t>
  </si>
  <si>
    <t>Wastewater Treatment</t>
  </si>
  <si>
    <t>Population Contributing to wastewater</t>
  </si>
  <si>
    <t>US Census American Community Survey Estimate</t>
  </si>
  <si>
    <t>GHG Analysis</t>
  </si>
  <si>
    <r>
      <t>GHG Emissions (MTCO</t>
    </r>
    <r>
      <rPr>
        <b/>
        <vertAlign val="subscript"/>
        <sz val="11"/>
        <color theme="1"/>
        <rFont val="Calibri"/>
        <family val="2"/>
        <scheme val="minor"/>
      </rPr>
      <t>2</t>
    </r>
    <r>
      <rPr>
        <b/>
        <sz val="11"/>
        <color theme="1"/>
        <rFont val="Calibri"/>
        <family val="2"/>
        <scheme val="minor"/>
      </rPr>
      <t>e) by Sector</t>
    </r>
  </si>
  <si>
    <t>Sectors</t>
  </si>
  <si>
    <t>Residential Buildings</t>
  </si>
  <si>
    <t>Commercial Buildings</t>
  </si>
  <si>
    <t>On-road Transportation</t>
  </si>
  <si>
    <t>Off-Road Transportation</t>
  </si>
  <si>
    <t>Water Treatment and Delivery</t>
  </si>
  <si>
    <t>Grand Total</t>
  </si>
  <si>
    <r>
      <t>GHG Intensity (MTCO</t>
    </r>
    <r>
      <rPr>
        <b/>
        <vertAlign val="subscript"/>
        <sz val="11"/>
        <color theme="1"/>
        <rFont val="Calibri"/>
        <family val="2"/>
        <scheme val="minor"/>
      </rPr>
      <t>2</t>
    </r>
    <r>
      <rPr>
        <b/>
        <sz val="11"/>
        <color theme="1"/>
        <rFont val="Calibri"/>
        <family val="2"/>
        <scheme val="minor"/>
      </rPr>
      <t>e/person) by Sector</t>
    </r>
  </si>
  <si>
    <t>GHG Emissions (percent of total) by Sector</t>
  </si>
  <si>
    <r>
      <t>GHG Emissions (MTCO</t>
    </r>
    <r>
      <rPr>
        <b/>
        <vertAlign val="subscript"/>
        <sz val="11"/>
        <color theme="1"/>
        <rFont val="Calibri"/>
        <family val="2"/>
        <scheme val="minor"/>
      </rPr>
      <t>2</t>
    </r>
    <r>
      <rPr>
        <b/>
        <sz val="11"/>
        <color theme="1"/>
        <rFont val="Calibri"/>
        <family val="2"/>
        <scheme val="minor"/>
      </rPr>
      <t>e) by Source</t>
    </r>
  </si>
  <si>
    <t>Source</t>
  </si>
  <si>
    <t>Electricity</t>
  </si>
  <si>
    <t>Distillate Fuel Oil #2</t>
  </si>
  <si>
    <t>MSW Incinerated</t>
  </si>
  <si>
    <t>Landfill Waste In Place</t>
  </si>
  <si>
    <t>Yard Waste Biological Treatment</t>
  </si>
  <si>
    <t>Wastewater Process</t>
  </si>
  <si>
    <t>Check</t>
  </si>
  <si>
    <t>GHG Emissions (% of total) by Source</t>
  </si>
  <si>
    <t>Yard Waste</t>
  </si>
  <si>
    <r>
      <t>GHG Emissions (MTCO</t>
    </r>
    <r>
      <rPr>
        <b/>
        <vertAlign val="subscript"/>
        <sz val="11"/>
        <color theme="1"/>
        <rFont val="Calibri"/>
        <family val="2"/>
        <scheme val="minor"/>
      </rPr>
      <t>2</t>
    </r>
    <r>
      <rPr>
        <b/>
        <sz val="11"/>
        <color theme="1"/>
        <rFont val="Calibri"/>
        <family val="2"/>
        <scheme val="minor"/>
      </rPr>
      <t>e) from Buildings by Building and Fuel Type</t>
    </r>
  </si>
  <si>
    <t>Building Type</t>
  </si>
  <si>
    <t>Natural Gas &amp; Fugitive</t>
  </si>
  <si>
    <t>Other Heating Fuels</t>
  </si>
  <si>
    <t>Residential</t>
  </si>
  <si>
    <t>Commercial / Industrial</t>
  </si>
  <si>
    <t>Building Emissions by Source</t>
  </si>
  <si>
    <t>Commercial</t>
  </si>
  <si>
    <t>Total</t>
  </si>
  <si>
    <t>Fugitive Natual Gas</t>
  </si>
  <si>
    <t>Check:</t>
  </si>
  <si>
    <t>Waste, Wastewater, and Water Emissions</t>
  </si>
  <si>
    <t>Waste Disposed</t>
  </si>
  <si>
    <t>Waste Composted</t>
  </si>
  <si>
    <t>Water Delivery</t>
  </si>
  <si>
    <t>NA</t>
  </si>
  <si>
    <t>Transportation Emissions by Source</t>
  </si>
  <si>
    <t>Commuter</t>
  </si>
  <si>
    <t>MBTA</t>
  </si>
  <si>
    <t>GHG Emissions Indicators</t>
  </si>
  <si>
    <t>Indicator</t>
  </si>
  <si>
    <t>MTCO2e</t>
  </si>
  <si>
    <t>Indicator Value</t>
  </si>
  <si>
    <t>MTCO2e/indicator</t>
  </si>
  <si>
    <t>Total Emissions per Capita</t>
  </si>
  <si>
    <t>Total emissions per household</t>
  </si>
  <si>
    <t>On-road Emissions per VMT</t>
  </si>
  <si>
    <t>Includes bus passenger miles</t>
  </si>
  <si>
    <t>Residential Emissions per Square Foot (elec, nat gas)</t>
  </si>
  <si>
    <t>Includes electricity, natural gas. Does not include fugitive natural gas of fuel oil</t>
  </si>
  <si>
    <t>Residential Emissions per Square Foot (all fuels)</t>
  </si>
  <si>
    <t>All residential fuels except fugitive natural gas</t>
  </si>
  <si>
    <t>Commercial Emissions per Square Foot (elec, nat gas)</t>
  </si>
  <si>
    <t>Commercial Emissions per Square Foot (all fuels)</t>
  </si>
  <si>
    <t>Residential waste emissions per capita</t>
  </si>
  <si>
    <t>Includes yard waste</t>
  </si>
  <si>
    <t>WW process and fugitive emissions per capita</t>
  </si>
  <si>
    <t>Performance Indicators</t>
  </si>
  <si>
    <t>Numerator</t>
  </si>
  <si>
    <t>Denominator</t>
  </si>
  <si>
    <t xml:space="preserve">indicator value </t>
  </si>
  <si>
    <t>On-road VMT per capita</t>
  </si>
  <si>
    <t>Daily rail transit riders</t>
  </si>
  <si>
    <t>Half of total ons and offs.</t>
  </si>
  <si>
    <t>Res Electricity per square foot (kWh per sq. ft.)</t>
  </si>
  <si>
    <t>Uses all residential sq ft. Does not include Water of Wastewater sector energy use. Only sq ft that list electricity as primary heating fuel</t>
  </si>
  <si>
    <t>Com Electricity per square foot (kWh per sq. ft.)</t>
  </si>
  <si>
    <t>Uses all commercial and municipal sq ft. Does not include Water of Wastewater sector energy use. Only sq ft that list electricity as primary heating fuel</t>
  </si>
  <si>
    <t>Res Natural Gas per square foot (therms per sq. ft.)</t>
  </si>
  <si>
    <t>Does not include fugitive nat gas. Only includes sq feet where primary fuel is nat gas.</t>
  </si>
  <si>
    <t>Buildings Sector Report, A Technical Report of the Massachusetts 2050 Decarbonization Roadmap Study. December 2020</t>
  </si>
  <si>
    <t>Com Natural Gas per square foot (therms per sq. ft.)</t>
  </si>
  <si>
    <t>https://www.mass.gov/info-details/ma-decarbonization-roadmap</t>
  </si>
  <si>
    <t>Res waste per capita (tons)</t>
  </si>
  <si>
    <t>Aggregate Residential</t>
  </si>
  <si>
    <t xml:space="preserve">New Construction 2-4 Unit </t>
  </si>
  <si>
    <t>Net Zero 2-4 Unit</t>
  </si>
  <si>
    <t>Aggregate Residential EUI (kbtu/sqft)</t>
  </si>
  <si>
    <t>Aggregate Commercial EUI (kbtu/sqft)</t>
  </si>
  <si>
    <t>No comparison because of complex mix of building types</t>
  </si>
  <si>
    <t xml:space="preserve">Residential Energy Use Intensity (EUI) </t>
  </si>
  <si>
    <t>Total waste per capita (tons)</t>
  </si>
  <si>
    <t>Lbs waste per resident per day</t>
  </si>
  <si>
    <t>US EPA lbs. waste per resident per day (post recycling)</t>
  </si>
  <si>
    <t xml:space="preserve">https://www.epa.gov/facts-and-figures-about-materials-waste-and-recycling/national-overview-facts-and-figures-materials </t>
  </si>
  <si>
    <t>Gallons of potable water used per capita</t>
  </si>
  <si>
    <t>includes residential and commercial</t>
  </si>
  <si>
    <t>Benchmark</t>
  </si>
  <si>
    <t>p1</t>
  </si>
  <si>
    <t>p2</t>
  </si>
  <si>
    <t>MTCO2e/Capita</t>
  </si>
  <si>
    <t>Concord</t>
  </si>
  <si>
    <t>Northampton</t>
  </si>
  <si>
    <t>Acton</t>
  </si>
  <si>
    <t>Dedham</t>
  </si>
  <si>
    <t>Weston</t>
  </si>
  <si>
    <t>Watertown</t>
  </si>
  <si>
    <t>Residential Uses</t>
  </si>
  <si>
    <t>Fuels</t>
  </si>
  <si>
    <t>Transport</t>
  </si>
  <si>
    <t>All</t>
  </si>
  <si>
    <t>Process</t>
  </si>
  <si>
    <t>Fugitive</t>
  </si>
  <si>
    <t>GHG Emissions (% of total) by Source &amp; Scope</t>
  </si>
  <si>
    <t>Oil</t>
  </si>
  <si>
    <t>On-Road Transportation</t>
  </si>
  <si>
    <t>Electric</t>
  </si>
  <si>
    <t>Other</t>
  </si>
  <si>
    <t>Graphics</t>
  </si>
  <si>
    <t>Worcester Community GHG Emissions Trends, 2009 &amp; 2019</t>
  </si>
  <si>
    <t>Worcester Community GHG Emissions Intensity Benchmarks, 2009 &amp; 2019</t>
  </si>
  <si>
    <t>Massachusetts (2017)</t>
  </si>
  <si>
    <t>MMTCO2E</t>
  </si>
  <si>
    <t>Boston (2019)</t>
  </si>
  <si>
    <t>Worcester (2009)</t>
  </si>
  <si>
    <t>Energy Total</t>
  </si>
  <si>
    <r>
      <t>MtCO</t>
    </r>
    <r>
      <rPr>
        <vertAlign val="subscript"/>
        <sz val="11"/>
        <color theme="1"/>
        <rFont val="Calibri"/>
        <family val="2"/>
        <scheme val="minor"/>
      </rPr>
      <t>2</t>
    </r>
    <r>
      <rPr>
        <sz val="11"/>
        <color theme="1"/>
        <rFont val="Calibri"/>
        <family val="2"/>
        <scheme val="minor"/>
      </rPr>
      <t>e/Capita</t>
    </r>
  </si>
  <si>
    <t>CO2e from Fossil Fuel Combustion</t>
  </si>
  <si>
    <t>Trasportation</t>
  </si>
  <si>
    <t>https://www.mass.gov/doc/statewide-greenhouse-gas-ghg-emissions-baseline-projection-update-including-appendices-a-b/download</t>
  </si>
  <si>
    <t>Building Consumption</t>
  </si>
  <si>
    <t>Worcester (2019)</t>
  </si>
  <si>
    <t>https://www.boston.gov/departments/environment/bostons-carbon-emissions</t>
  </si>
  <si>
    <t>Electricity Consumption</t>
  </si>
  <si>
    <t>Boston (2018)</t>
  </si>
  <si>
    <t>Mobile Combustion</t>
  </si>
  <si>
    <t>Natural Gas Systems</t>
  </si>
  <si>
    <t>https://www.boston.gov/sites/default/files/file/2021/10/City%20of%20Boston%202005-2019%20GHG%20Inventory%20Report.pdf</t>
  </si>
  <si>
    <t>Industrial Processes</t>
  </si>
  <si>
    <t>Agriculture &amp; Land Use</t>
  </si>
  <si>
    <t>Waste</t>
  </si>
  <si>
    <t>Gross Emissions</t>
  </si>
  <si>
    <t>https://www.mass.gov/lists/massdep-emissions-inventories#greenhouse-gas-baseline,-inventory-&amp;-projection-</t>
  </si>
  <si>
    <t>Population:</t>
  </si>
  <si>
    <t>https://www.opendatanetwork.com/entity/0400000US25/Massachusetts/demographics.population.count?year=2018</t>
  </si>
  <si>
    <t>Building Emissions per Capita</t>
  </si>
  <si>
    <t>Vehicle Emissions Per Capita</t>
  </si>
  <si>
    <t>Massachusetts (2017) Emissions Compared to Worcester (2019) Community Emissions by Sector</t>
  </si>
  <si>
    <t>State of MA</t>
  </si>
  <si>
    <t>Worcester</t>
  </si>
  <si>
    <t>Purchased Electricity</t>
  </si>
  <si>
    <t>Building Energy</t>
  </si>
  <si>
    <t>Electricity Use/Production</t>
  </si>
  <si>
    <t>Buildings Emissions, 2019</t>
  </si>
  <si>
    <t>Building Emissions by Source, 2009-2019</t>
  </si>
  <si>
    <t>Combined</t>
  </si>
  <si>
    <t>Residential Energy User per Household, 2009-2019</t>
  </si>
  <si>
    <t>Households</t>
  </si>
  <si>
    <t>Residential energy use</t>
  </si>
  <si>
    <t>Residential energy use per household</t>
  </si>
  <si>
    <t>Residential emissions per household</t>
  </si>
  <si>
    <t>VMT per capita</t>
  </si>
  <si>
    <t>Waste per capita</t>
  </si>
  <si>
    <t>Natural Gas per Household</t>
  </si>
  <si>
    <t>Electricity per Household</t>
  </si>
  <si>
    <t>Propane per Household</t>
  </si>
  <si>
    <t>Oil per Household</t>
  </si>
  <si>
    <t>National Average</t>
  </si>
  <si>
    <t>https://www.eia.gov/consumption/residential/data/2015/c&amp;e/pdf/ce3.1.pdf</t>
  </si>
  <si>
    <t>New England Average</t>
  </si>
  <si>
    <t>Transportation Emissions, 2019</t>
  </si>
  <si>
    <t>Transit Buses</t>
  </si>
  <si>
    <t>Electric Vehicles</t>
  </si>
  <si>
    <t>Carbon Intensity of Travel Modes</t>
  </si>
  <si>
    <t>Combustion Cars*</t>
  </si>
  <si>
    <t xml:space="preserve">WRTA** </t>
  </si>
  <si>
    <t>https://www.transit.dot.gov/sites/fta.dot.gov/files/transit_agency_profile_doc/2019/10014.pdf</t>
  </si>
  <si>
    <t>Commuter Rail**</t>
  </si>
  <si>
    <t>EV*</t>
  </si>
  <si>
    <t>Mode</t>
  </si>
  <si>
    <t>% Increase</t>
  </si>
  <si>
    <t>Passenger Vehicles*</t>
  </si>
  <si>
    <t>Heavy Duty Trucks*</t>
  </si>
  <si>
    <t>Electric Vehicles *</t>
  </si>
  <si>
    <t>WRTA Bus**</t>
  </si>
  <si>
    <t>* Vehicle Miles</t>
  </si>
  <si>
    <t>** Passenger Miles</t>
  </si>
  <si>
    <t>Other Emissions, 2019</t>
  </si>
  <si>
    <t>DCU Center Size</t>
  </si>
  <si>
    <t>110,000 sq. ft</t>
  </si>
  <si>
    <t>https://www.cvent.com/venues/worcester/convention-center/dcu-center/venue-3cb48eb3-6463-45fa-a362-a81790a3d782</t>
  </si>
  <si>
    <t>2.3 Acres</t>
  </si>
  <si>
    <t>Emissions from Waste &amp; Water Activities, 2009 &amp; 2019</t>
  </si>
  <si>
    <t>EQUIVALENCIES</t>
  </si>
  <si>
    <t>Railcars of Coal</t>
  </si>
  <si>
    <t>EPA METRIC</t>
  </si>
  <si>
    <t>feet per rail car (average jumbo hopper)</t>
  </si>
  <si>
    <t>https://www.csx.com/index.cfm/customers/resources/equipment/railroad-equipment/</t>
  </si>
  <si>
    <t>Feet of train</t>
  </si>
  <si>
    <t>Miles of train</t>
  </si>
  <si>
    <t>Miles to Boston (shortest distance, Rt9-&gt;90)</t>
  </si>
  <si>
    <t>https://www.google.com/maps/dir/Boston,+MA/Worcester,+MA/@42.2850185,-71.5692202,11z/data=!4m15!4m14!1m5!1m1!1s0x89e3652d0d3d311b:0x787cbf240162e8a0!2m2!1d-71.0588801!2d42.3600825!1m5!1m1!1s0x89e406585a2a8b0d:0x9e137dd87fca4d6d!2m2!1d-71.8022934!2d42.2625932!3e0!5i2</t>
  </si>
  <si>
    <t>Trips</t>
  </si>
  <si>
    <t>Acres of forestes for one year</t>
  </si>
  <si>
    <t>MA in Acres</t>
  </si>
  <si>
    <t>Community GHG Inventory Summary Details</t>
  </si>
  <si>
    <t>2009 Summary</t>
  </si>
  <si>
    <t>Sector</t>
  </si>
  <si>
    <t>Sub-Sector</t>
  </si>
  <si>
    <t>Sub-Sector Definition</t>
  </si>
  <si>
    <t>GPC Sector</t>
  </si>
  <si>
    <t>GPC Sub-Sector</t>
  </si>
  <si>
    <t>Protocol</t>
  </si>
  <si>
    <t>Methodology</t>
  </si>
  <si>
    <t>GPC Reference No.</t>
  </si>
  <si>
    <t>MMBTU</t>
  </si>
  <si>
    <r>
      <t>MTCO</t>
    </r>
    <r>
      <rPr>
        <b/>
        <vertAlign val="subscript"/>
        <sz val="12"/>
        <color theme="0"/>
        <rFont val="Calibri"/>
        <family val="2"/>
        <scheme val="minor"/>
      </rPr>
      <t>2</t>
    </r>
    <r>
      <rPr>
        <b/>
        <sz val="12"/>
        <color theme="0"/>
        <rFont val="Calibri"/>
        <family val="2"/>
        <scheme val="minor"/>
      </rPr>
      <t>e</t>
    </r>
  </si>
  <si>
    <t>Stationary Energy</t>
  </si>
  <si>
    <t>USCP</t>
  </si>
  <si>
    <t>BE.2.1</t>
  </si>
  <si>
    <t>I.1.2</t>
  </si>
  <si>
    <t>MWh</t>
  </si>
  <si>
    <t>Commercial and Institutional Buildings and Facilities / Manufacturing Industries and Construction</t>
  </si>
  <si>
    <t>I.2.2</t>
  </si>
  <si>
    <t>BE.1</t>
  </si>
  <si>
    <t>I.1.1</t>
  </si>
  <si>
    <t>therms</t>
  </si>
  <si>
    <t>I.2.1</t>
  </si>
  <si>
    <t>n/a</t>
  </si>
  <si>
    <t>I.8.1</t>
  </si>
  <si>
    <t>Gasoline Light Trucks</t>
  </si>
  <si>
    <t>TR.1.B - Geographic</t>
  </si>
  <si>
    <t>II.1.1</t>
  </si>
  <si>
    <t>VMT</t>
  </si>
  <si>
    <t>Gasoline Passenger Vehicles</t>
  </si>
  <si>
    <t>Diesel Heavy Trucks</t>
  </si>
  <si>
    <t>Diesel Light Trucks</t>
  </si>
  <si>
    <t>II.1.2</t>
  </si>
  <si>
    <t>Gasoline Transit</t>
  </si>
  <si>
    <t>TR.4.A and TR.4.B</t>
  </si>
  <si>
    <t>Gallons</t>
  </si>
  <si>
    <t>Diesel Transit</t>
  </si>
  <si>
    <t>Passenger Rail</t>
  </si>
  <si>
    <t>n/a - Passenger Miles</t>
  </si>
  <si>
    <t>II.2.3</t>
  </si>
  <si>
    <t>Passenger Miles</t>
  </si>
  <si>
    <t>LTO Factors</t>
  </si>
  <si>
    <t>II.3.3</t>
  </si>
  <si>
    <t>Landings &amp; Takeoffs</t>
  </si>
  <si>
    <t>Residential Waste</t>
  </si>
  <si>
    <t>SW.7</t>
  </si>
  <si>
    <t>III.3.2</t>
  </si>
  <si>
    <t>tons</t>
  </si>
  <si>
    <t>Commercial Waste</t>
  </si>
  <si>
    <t>Closed Landfill</t>
  </si>
  <si>
    <t>First Order Decay</t>
  </si>
  <si>
    <t>III.1.1</t>
  </si>
  <si>
    <t>Compost</t>
  </si>
  <si>
    <t>Composted Yard Waste</t>
  </si>
  <si>
    <t>SW.3</t>
  </si>
  <si>
    <t>III.2.1</t>
  </si>
  <si>
    <t xml:space="preserve">Water </t>
  </si>
  <si>
    <t>Energy used for treating and delivering water - Residential</t>
  </si>
  <si>
    <t>VI.1</t>
  </si>
  <si>
    <t>Process Emissions</t>
  </si>
  <si>
    <t>Community Process Wastewater</t>
  </si>
  <si>
    <t>Process Emissions from WWTP with Nitrification/Denitrification</t>
  </si>
  <si>
    <t>WW.13</t>
  </si>
  <si>
    <t>III.4.2</t>
  </si>
  <si>
    <t>Population served</t>
  </si>
  <si>
    <t>Fugitive Emissions</t>
  </si>
  <si>
    <t>Process Emissions from Effluent Discharge to Rivers and Estuaries</t>
  </si>
  <si>
    <t>2019 Summary</t>
  </si>
  <si>
    <t>TR.1.B</t>
  </si>
  <si>
    <t>Electric Transit</t>
  </si>
  <si>
    <t>kWh</t>
  </si>
  <si>
    <t>Information Items</t>
  </si>
  <si>
    <t>Community Buildings</t>
  </si>
  <si>
    <t>c</t>
  </si>
  <si>
    <r>
      <t>Yellow cell</t>
    </r>
    <r>
      <rPr>
        <sz val="10"/>
        <rFont val="Calibri"/>
        <family val="2"/>
        <scheme val="minor"/>
      </rPr>
      <t xml:space="preserve"> indicates references to raw data.</t>
    </r>
  </si>
  <si>
    <t>ELECTRICITY USE</t>
  </si>
  <si>
    <t>Sub Sector / Description</t>
  </si>
  <si>
    <t>Year</t>
  </si>
  <si>
    <t>Net Use (MWh)</t>
  </si>
  <si>
    <t>Net Use (MMBtu)</t>
  </si>
  <si>
    <r>
      <t>MTCO</t>
    </r>
    <r>
      <rPr>
        <b/>
        <vertAlign val="subscript"/>
        <sz val="10"/>
        <color theme="1"/>
        <rFont val="Calibri"/>
        <family val="2"/>
        <scheme val="minor"/>
      </rPr>
      <t>2</t>
    </r>
  </si>
  <si>
    <r>
      <t>MTCH</t>
    </r>
    <r>
      <rPr>
        <b/>
        <vertAlign val="subscript"/>
        <sz val="10"/>
        <color theme="1"/>
        <rFont val="Calibri"/>
        <family val="2"/>
        <scheme val="minor"/>
      </rPr>
      <t>4</t>
    </r>
  </si>
  <si>
    <r>
      <t>MTN</t>
    </r>
    <r>
      <rPr>
        <b/>
        <vertAlign val="subscript"/>
        <sz val="10"/>
        <color theme="1"/>
        <rFont val="Calibri"/>
        <family val="2"/>
        <scheme val="minor"/>
      </rPr>
      <t>2</t>
    </r>
    <r>
      <rPr>
        <b/>
        <sz val="10"/>
        <color theme="1"/>
        <rFont val="Calibri"/>
        <family val="2"/>
        <scheme val="minor"/>
      </rPr>
      <t>O</t>
    </r>
  </si>
  <si>
    <r>
      <t>MTCO</t>
    </r>
    <r>
      <rPr>
        <b/>
        <vertAlign val="subscript"/>
        <sz val="10"/>
        <color theme="1"/>
        <rFont val="Calibri"/>
        <family val="2"/>
        <scheme val="minor"/>
      </rPr>
      <t>2</t>
    </r>
    <r>
      <rPr>
        <b/>
        <sz val="10"/>
        <color theme="1"/>
        <rFont val="Calibri"/>
        <family val="2"/>
        <scheme val="minor"/>
      </rPr>
      <t>e</t>
    </r>
  </si>
  <si>
    <t>GPC Sub Sector</t>
  </si>
  <si>
    <t>GPC Reference</t>
  </si>
  <si>
    <t>Notation Key</t>
  </si>
  <si>
    <t>Website</t>
  </si>
  <si>
    <t>Historic Data provided by City of Worcester</t>
  </si>
  <si>
    <t>Online portal for utility electricity and natural gas in MA</t>
  </si>
  <si>
    <t>https://www.epa.gov/sites/production/files/2018-02/egrid2016_data.xlsx</t>
  </si>
  <si>
    <t>Commercial / Industrial Buildings</t>
  </si>
  <si>
    <t>Commercial and Institutional Buildings and Facilities &amp; Manufacturing Industries and Construction</t>
  </si>
  <si>
    <t>I.2.2 &amp;I.3.2</t>
  </si>
  <si>
    <t>https://www.masssavedata.com/Public/GeographicSavings?view=C#content-for-w</t>
  </si>
  <si>
    <t>NATURAL GAS USE</t>
  </si>
  <si>
    <t>Net Use (therms)</t>
  </si>
  <si>
    <t>Updated Eversource Reports from Jan/2022</t>
  </si>
  <si>
    <t>I.2.1 &amp; I.3.1</t>
  </si>
  <si>
    <t>FUGITIVE NATURAL GAS FROM TRANSMISSION AND DISTRIBUTION</t>
  </si>
  <si>
    <t>Fugitive Gas</t>
  </si>
  <si>
    <t>Estimates of Local leak rates from HEET</t>
  </si>
  <si>
    <t>Fugitive Emissions from the Natural Gas Sector</t>
  </si>
  <si>
    <t xml:space="preserve">HEET is likely to continue measurement of this source over time. Their approach is likely more accurate than estimations from useage and is better reflective of actions taken to reduce leaks specficically than natural gas conservation.
</t>
  </si>
  <si>
    <t>https://heet.org/gas-leaks/gas-leak-maps/</t>
  </si>
  <si>
    <t>PROPANE USE</t>
  </si>
  <si>
    <t>Net Use (gallons)</t>
  </si>
  <si>
    <t>Counts of propane homes from Worcester Assessor Database.  Per home usage from Mass.gov: Home Heating Costs</t>
  </si>
  <si>
    <t>Fuel Oil Use</t>
  </si>
  <si>
    <t>Net Use (gal)</t>
  </si>
  <si>
    <t xml:space="preserve">Homes on Fuel Oil estimated from Worcester Assessor Database
Use per home from Mass.gov: Home Heating Costs
</t>
  </si>
  <si>
    <t>Fuel oil per household was obtained from Assessor's data based on the number of residents that use heating oil as their primary fuel.
Fuel oil used per square foot of commercial space was obtained EIA's Commercial Buildings Energy Consumption Survey.
No industrial fuel oil was estimated.</t>
  </si>
  <si>
    <t>https://www.mass.gov/info-details/household-heating-costs
https://www.eia.gov/consumption/commercial/data/2012/c&amp;e/pdf/c35.pdf</t>
  </si>
  <si>
    <t>Worcester Assessor Database
Fuel Use Intensity from 2012 CBECS for Commercial Buildings in New England
Commercial Fuel oil estimated as difference between assessor database structures and Eversource Customer Counts</t>
  </si>
  <si>
    <t>Commercial and Institutional Buildings and Facilities</t>
  </si>
  <si>
    <t>Homes on Fuel Oil estimated from Worcester Assessor Database
Use per home from Mass.gov: Home Heating Costs</t>
  </si>
  <si>
    <t>2019 Monthly MWh Usage Data</t>
  </si>
  <si>
    <t>Town</t>
  </si>
  <si>
    <t>Jan</t>
  </si>
  <si>
    <t>Feb</t>
  </si>
  <si>
    <t>Mar</t>
  </si>
  <si>
    <t>Apr</t>
  </si>
  <si>
    <t>May</t>
  </si>
  <si>
    <t>Jun</t>
  </si>
  <si>
    <t>Jul</t>
  </si>
  <si>
    <t>Aug</t>
  </si>
  <si>
    <t>Sept</t>
  </si>
  <si>
    <t>Oct</t>
  </si>
  <si>
    <t>Nov</t>
  </si>
  <si>
    <t>Dec</t>
  </si>
  <si>
    <t>Annual</t>
  </si>
  <si>
    <t>All Towns</t>
  </si>
  <si>
    <t>Commercial &amp; Industrial</t>
  </si>
  <si>
    <t>Revised September 2020.</t>
  </si>
  <si>
    <t>2002-2010 Annual kWh Usage Data, 2010 GHG Inventory</t>
  </si>
  <si>
    <t>Growth Rate</t>
  </si>
  <si>
    <t>Streetlighting</t>
  </si>
  <si>
    <t>therm usage</t>
  </si>
  <si>
    <t>MWh usage</t>
  </si>
  <si>
    <t>% therm usage</t>
  </si>
  <si>
    <t>2019 Monthly Therm Usage Data</t>
  </si>
  <si>
    <t>2009 Natural Gas from Eversource</t>
  </si>
  <si>
    <t>Totals</t>
  </si>
  <si>
    <t>Avg # of Accounts</t>
  </si>
  <si>
    <t>C&amp;I</t>
  </si>
  <si>
    <r>
      <t>Notes:</t>
    </r>
    <r>
      <rPr>
        <sz val="10"/>
        <color indexed="9"/>
        <rFont val="Arial"/>
        <family val="2"/>
      </rPr>
      <t xml:space="preserve">
</t>
    </r>
    <r>
      <rPr>
        <sz val="8"/>
        <color indexed="12"/>
        <rFont val="Open Sans"/>
        <family val="2"/>
      </rPr>
      <t>No gas = No gas service available. 
Municipal = This town is served by a municipal [electric/gas] utility. 
Protected = In order to protect customer privacy, some data has been aggregated. Residential &amp; Low-Income data is displayed only when there is a minimum of 100 premises; Commercial &amp; Industrial data is displayed only when there is a minimum of 15 accounts.</t>
    </r>
  </si>
  <si>
    <t>Percent of Leaked Natural Gas Transmission</t>
  </si>
  <si>
    <t>Residential Leaked Gas (therms)</t>
  </si>
  <si>
    <t>Commercial Leaked Gas (therms)</t>
  </si>
  <si>
    <t>m^3 leaked Residential</t>
  </si>
  <si>
    <t>m^3 leaked Commercial</t>
  </si>
  <si>
    <t>liters leaked Residential</t>
  </si>
  <si>
    <t>liters leaked Commercial</t>
  </si>
  <si>
    <t>liters per mole of CH4</t>
  </si>
  <si>
    <t>http://centerforenergyenvironmentalstudies.blogspot.com/2015/01/a-27-methane-leak-rate-represents-10-of.html</t>
  </si>
  <si>
    <t>grams per mole CH4</t>
  </si>
  <si>
    <t>metric tons CH4 Residential</t>
  </si>
  <si>
    <t>metric tons CH4 Commercial</t>
  </si>
  <si>
    <t>GWP CH4</t>
  </si>
  <si>
    <t>MTCO2e Residential</t>
  </si>
  <si>
    <t>MTCO2e Commercial</t>
  </si>
  <si>
    <t>Applied Economics Clinic Policy Brief:</t>
  </si>
  <si>
    <t>Fixing Massachusetts' Gas Leaks Pays Itself</t>
  </si>
  <si>
    <t>https://static1.squarespace.com/static/5936d98f6a4963bcd1ed94d3/t/5ceed28be5e5f0ccf6d107d3/1559155339091/Fixing+MA+gas+leaks+pays+for+itself_AEC_29May2019.pdf</t>
  </si>
  <si>
    <t>McKain, K., et al. February 17, 2015. Methane emissions from natural gas infrastructure and use in the urban region of Boston, Massachusetts. PNAS, 112(7), 1941-1946. Available online: http://www.pnas.org/content/112/7/1941.full.</t>
  </si>
  <si>
    <t>Heating Fuels</t>
  </si>
  <si>
    <t>Single Family</t>
  </si>
  <si>
    <t/>
  </si>
  <si>
    <t>Total Buildings Using</t>
  </si>
  <si>
    <t>SQFT</t>
  </si>
  <si>
    <t>VNS_MDL_DESC</t>
  </si>
  <si>
    <t>Sum</t>
  </si>
  <si>
    <t>Count</t>
  </si>
  <si>
    <t>Average SQFT</t>
  </si>
  <si>
    <t>Average</t>
  </si>
  <si>
    <t>Coal/Wood</t>
  </si>
  <si>
    <t>Two Family</t>
  </si>
  <si>
    <t>Gas</t>
  </si>
  <si>
    <t>Industrial</t>
  </si>
  <si>
    <t>NONE</t>
  </si>
  <si>
    <t>Serv Station</t>
  </si>
  <si>
    <t>4 - 8 Units</t>
  </si>
  <si>
    <t>Three Family</t>
  </si>
  <si>
    <t>Solar Assisted</t>
  </si>
  <si>
    <t>Vacant</t>
  </si>
  <si>
    <t>Typical</t>
  </si>
  <si>
    <t>Res Condo</t>
  </si>
  <si>
    <t>Com Condo</t>
  </si>
  <si>
    <t>2010 ACS</t>
  </si>
  <si>
    <t>2019 ACS</t>
  </si>
  <si>
    <t>Estimate</t>
  </si>
  <si>
    <t>margin of error</t>
  </si>
  <si>
    <t>Total:</t>
  </si>
  <si>
    <t>John Odell Report</t>
  </si>
  <si>
    <t>    Utility gas</t>
  </si>
  <si>
    <t>    Bottled, tank, or LP gas</t>
  </si>
  <si>
    <t>Residential Heating Oil</t>
  </si>
  <si>
    <t>Approximate Heated Square Footage per Household</t>
  </si>
  <si>
    <t>gallons per household</t>
  </si>
  <si>
    <t>gal/sqft</t>
  </si>
  <si>
    <t>    Electricity</t>
  </si>
  <si>
    <t>Residential Propane</t>
  </si>
  <si>
    <t>    Fuel oil, kerosene, etc.</t>
  </si>
  <si>
    <t>    Coal or coke</t>
  </si>
  <si>
    <t>    Wood</t>
  </si>
  <si>
    <t>Commercial Fuel oil energy intensity</t>
  </si>
  <si>
    <t>gallons/sqft - CBECS</t>
  </si>
  <si>
    <t>    Solar energy</t>
  </si>
  <si>
    <t>Commercial natural Gas Accounts</t>
  </si>
  <si>
    <t>Eversource</t>
  </si>
  <si>
    <t>    Other fuel</t>
  </si>
  <si>
    <t>Total Number of Properties</t>
  </si>
  <si>
    <t>Total SqFt Oil</t>
  </si>
  <si>
    <t>    No fuel used</t>
  </si>
  <si>
    <t>Total Households</t>
  </si>
  <si>
    <t>Total Gallons</t>
  </si>
  <si>
    <t>Estimated Number of Oil Properties</t>
  </si>
  <si>
    <t>2019-2010 increase Oil</t>
  </si>
  <si>
    <t>Average SqFt Per commercial Space</t>
  </si>
  <si>
    <t>Total SqFt Propane</t>
  </si>
  <si>
    <t>Commercial Oil Use</t>
  </si>
  <si>
    <t>Sumif before 2010</t>
  </si>
  <si>
    <t>2009 Estimated number of C&amp;I Blds</t>
  </si>
  <si>
    <t>&lt;- Scaled with census trends</t>
  </si>
  <si>
    <t>Percent Oil</t>
  </si>
  <si>
    <t>&lt;-- 2019 Estimate</t>
  </si>
  <si>
    <t>&lt; - Assume no change in propane</t>
  </si>
  <si>
    <t>Commercial Energy Intensities</t>
  </si>
  <si>
    <t>CBECS will release an update for 2018 in Spring 2022</t>
  </si>
  <si>
    <t>Size sq ft</t>
  </si>
  <si>
    <t>Fuel / sq ft commercial</t>
  </si>
  <si>
    <t>https://www.eia.gov/consumption/commercial/data/2018/index.php?view=consumption</t>
  </si>
  <si>
    <t>&lt;=10,000</t>
  </si>
  <si>
    <t>&gt;=10,001</t>
  </si>
  <si>
    <t>&gt;=100,001</t>
  </si>
  <si>
    <t>Thousand Btu/sq ft</t>
  </si>
  <si>
    <t>Table E.2,  Table E2. Major fuel consumption intensities (Btu) by end use, 2012. Thousand Btu/square foot. (32.3 thousand Btu/square foot for primary propane space heating)</t>
  </si>
  <si>
    <t>https://www.eia.gov/consumption/commercial/data/2012/c&amp;e/cfm/e2.php</t>
  </si>
  <si>
    <t>Residential Energy Intensities</t>
  </si>
  <si>
    <t>Fuel / HH (gallons)</t>
  </si>
  <si>
    <t>https://www.mass.gov/info-details/household-heating-costs#projected-household-heating-costs-for-2019/2020-by-average-consumption-for-each-fuel-</t>
  </si>
  <si>
    <t>ON-ROAD TRANSPORTATION</t>
  </si>
  <si>
    <t>Vehicle Miles Traevled</t>
  </si>
  <si>
    <t>Consumption</t>
  </si>
  <si>
    <t>Sources</t>
  </si>
  <si>
    <t>MassDOT VMT 
Alternative Fuels Data Center
USCP. Table TR.1.3 US Community Protocol Appendix D. 
U.S. Department of Energy’s Alternative Fuel Data Center, Average Fuel Economy of Major Vehicle Categories. 
Emission Factors: U.S. EPA's Emission Factors for Greenhouse Gas Inventories.</t>
  </si>
  <si>
    <t>Residents Transportation</t>
  </si>
  <si>
    <t>II.1.1 and II.1.3</t>
  </si>
  <si>
    <t xml:space="preserve">
</t>
  </si>
  <si>
    <t>Passenger Vehicles</t>
  </si>
  <si>
    <t>II.1.1 and II.1.4</t>
  </si>
  <si>
    <t>Worcester Regional Transit Authority (WRTA)</t>
  </si>
  <si>
    <t>MMBTu</t>
  </si>
  <si>
    <t>WRTA Bus</t>
  </si>
  <si>
    <t>Worcester Regional Transit Authority, National Transit Database Annual Energy Consumption, 2009. https://www.transit.dot.gov/ntd/data-product/2009-table-17-energy-consumption</t>
  </si>
  <si>
    <t>Worcester Regional Transit Authority, Worcester Regional Transit Authority, National Transit Database Annual Energy Consumption, 2019:  https://www.transit.dot.gov/ntd/data-product/2019-annual-database-energy-consumption</t>
  </si>
  <si>
    <t>RAILWAY</t>
  </si>
  <si>
    <r>
      <t>kg CO</t>
    </r>
    <r>
      <rPr>
        <b/>
        <vertAlign val="subscript"/>
        <sz val="10"/>
        <color theme="1"/>
        <rFont val="Calibri"/>
        <family val="2"/>
        <scheme val="minor"/>
      </rPr>
      <t>2</t>
    </r>
    <r>
      <rPr>
        <b/>
        <sz val="10"/>
        <color theme="1"/>
        <rFont val="Calibri"/>
        <family val="2"/>
        <scheme val="minor"/>
      </rPr>
      <t>/passenger mile</t>
    </r>
  </si>
  <si>
    <t>MBTA Commuter Rail</t>
  </si>
  <si>
    <t>Off Road Transportation</t>
  </si>
  <si>
    <t>2018 values used as proxy for 2019</t>
  </si>
  <si>
    <t>v</t>
  </si>
  <si>
    <t>AIRPORT</t>
  </si>
  <si>
    <t>Landing/Take Offs</t>
  </si>
  <si>
    <t>Fuel Consumption (kg/LTO/Aircraft)</t>
  </si>
  <si>
    <t>All Types</t>
  </si>
  <si>
    <t>Full Take-off and landing is information-only</t>
  </si>
  <si>
    <t>Just Departures</t>
  </si>
  <si>
    <t>2019 Total VMT</t>
  </si>
  <si>
    <t>2009 Total VMT</t>
  </si>
  <si>
    <t>*Linked to FACTORS Tab*</t>
  </si>
  <si>
    <t>Massachusettes Urban VMT</t>
  </si>
  <si>
    <t>Uban VMT</t>
  </si>
  <si>
    <t>January</t>
  </si>
  <si>
    <t>February</t>
  </si>
  <si>
    <t>Heavy Duty Trucks</t>
  </si>
  <si>
    <t>March</t>
  </si>
  <si>
    <t xml:space="preserve">Electric Vehicles </t>
  </si>
  <si>
    <t>April</t>
  </si>
  <si>
    <t>June</t>
  </si>
  <si>
    <t>July</t>
  </si>
  <si>
    <t>August</t>
  </si>
  <si>
    <t>Fuel Efficiency</t>
  </si>
  <si>
    <t>September</t>
  </si>
  <si>
    <t>Average U.S. light duty vehicle fuel efficiency (mpg) (calendar year)</t>
  </si>
  <si>
    <t>October</t>
  </si>
  <si>
    <t>Light duty vehicle, short wheel basea,b</t>
  </si>
  <si>
    <t>November</t>
  </si>
  <si>
    <t>Light duty vehicle, long wheel basea</t>
  </si>
  <si>
    <t>December</t>
  </si>
  <si>
    <t>1994-2019: U.S. Department of Transportation, Federal Highway Administration, Highway Statistics (Washington, DC: Annual Issues), table VM-1, available at http://www.fhwa.dot.gov/policyinformation/statistics.cfm as of Jan. 14, 2021.</t>
  </si>
  <si>
    <t>https://www.bts.gov/content/average-fuel-efficiency-us-light-duty-vehicles</t>
  </si>
  <si>
    <t>Massachusetts EV Adoption:</t>
  </si>
  <si>
    <t xml:space="preserve">EV kWh/mi: </t>
  </si>
  <si>
    <t>https://afdc.energy.gov/vehicles/electric_emissions_sources.html</t>
  </si>
  <si>
    <t>EV kWh:</t>
  </si>
  <si>
    <r>
      <t>Weighted average of 2016 model year vehicle sales in 2015 from </t>
    </r>
    <r>
      <rPr>
        <u/>
        <sz val="11"/>
        <color rgb="FFBA4F16"/>
        <rFont val="Arial"/>
        <family val="2"/>
      </rPr>
      <t>U.S. Plug-in Electric Vehicle Sales by Model</t>
    </r>
    <r>
      <rPr>
        <sz val="11"/>
        <color rgb="FF333333"/>
        <rFont val="Arial"/>
        <family val="2"/>
      </rPr>
      <t> and mpg values from the 2016 </t>
    </r>
    <r>
      <rPr>
        <u/>
        <sz val="11"/>
        <color rgb="FFBA4F16"/>
        <rFont val="Arial"/>
        <family val="2"/>
      </rPr>
      <t>Fuel Economy Guide</t>
    </r>
    <r>
      <rPr>
        <sz val="11"/>
        <color rgb="FF333333"/>
        <rFont val="Arial"/>
        <family val="2"/>
      </rPr>
      <t>.</t>
    </r>
  </si>
  <si>
    <t>2009 Worcester Regional Transit Authority, NDT Ridership</t>
  </si>
  <si>
    <t>Table 17: Energy Consumption</t>
  </si>
  <si>
    <t>https://www.transit.dot.gov/ntd/data-product/2009-table-19-transit-operating-statistics-service-supplied-and-consumed</t>
  </si>
  <si>
    <t>State</t>
  </si>
  <si>
    <t>ID</t>
  </si>
  <si>
    <t>Org Type</t>
  </si>
  <si>
    <t>TOS</t>
  </si>
  <si>
    <t>VOMS</t>
  </si>
  <si>
    <t>Sources of Energy (in Thousands)</t>
  </si>
  <si>
    <t>KWH</t>
  </si>
  <si>
    <t>Liquified Petroleum Gas</t>
  </si>
  <si>
    <t>Liquified Natural Gas</t>
  </si>
  <si>
    <t>Methanol</t>
  </si>
  <si>
    <t>Ethanol</t>
  </si>
  <si>
    <t>Bunker Fuel</t>
  </si>
  <si>
    <t>Compressed Natural Gas</t>
  </si>
  <si>
    <t>Grain Additive</t>
  </si>
  <si>
    <t>Bio-Diesel</t>
  </si>
  <si>
    <t>Other Fuel</t>
  </si>
  <si>
    <t>Electric Propulsion</t>
  </si>
  <si>
    <t>Electric Battery</t>
  </si>
  <si>
    <t>Worcester Regional Transit Authority(WRTA)</t>
  </si>
  <si>
    <t>1014</t>
  </si>
  <si>
    <t>DR</t>
  </si>
  <si>
    <t>DO</t>
  </si>
  <si>
    <t>MA</t>
  </si>
  <si>
    <t>PT</t>
  </si>
  <si>
    <t>MB</t>
  </si>
  <si>
    <t>2019 Worcester Regional Transit Authority, NDT Ridership</t>
  </si>
  <si>
    <t>Agency</t>
  </si>
  <si>
    <t>City</t>
  </si>
  <si>
    <t>Legacy NTD ID</t>
  </si>
  <si>
    <t>NTD ID</t>
  </si>
  <si>
    <t>Organization Type</t>
  </si>
  <si>
    <t>Reporter Type</t>
  </si>
  <si>
    <t>Primary UZA Population</t>
  </si>
  <si>
    <t>Agency VOMS</t>
  </si>
  <si>
    <t>Mode VOMS</t>
  </si>
  <si>
    <t>Fuel/Energy Used:</t>
  </si>
  <si>
    <t>Diesel (gal)</t>
  </si>
  <si>
    <t>Gasoline (gal)</t>
  </si>
  <si>
    <t>Liquefied Petroleum Gas (gal equivalent)</t>
  </si>
  <si>
    <t>Compressed Natural Gas (gal equivalent)</t>
  </si>
  <si>
    <t>Bio-Diesel (gal)</t>
  </si>
  <si>
    <t>Other Fuel (gal/gal equivalent)</t>
  </si>
  <si>
    <t>Electric Propulsion (kwh)</t>
  </si>
  <si>
    <t>Electric Battery (kwh)</t>
  </si>
  <si>
    <t>Miles Traveled by Vehicles Fueled by:</t>
  </si>
  <si>
    <t>Liquefied Petroleum Gas</t>
  </si>
  <si>
    <t>Miles per Gallon/KwH:</t>
  </si>
  <si>
    <t>Diesel (mpg)</t>
  </si>
  <si>
    <t>Gasoline (mpg)</t>
  </si>
  <si>
    <t>Liquefied Petroleum Gas (mpg)</t>
  </si>
  <si>
    <t>Compressed Natural Gas (mpg)</t>
  </si>
  <si>
    <t>Other Fuel (mpg)</t>
  </si>
  <si>
    <t>Electric Propulsion (mi/kwh)</t>
  </si>
  <si>
    <t>Electric Battery (mi/kwh)</t>
  </si>
  <si>
    <t>Worcester Regional Transit Authority</t>
  </si>
  <si>
    <t>Independent Public Agency or Authority of Transit Service</t>
  </si>
  <si>
    <t>Full Reporter</t>
  </si>
  <si>
    <t>2009 Inbound Boardings</t>
  </si>
  <si>
    <t>Ridership and Service Statistics - Thirteenth Edition - 2010 Massachusetts Bay Transportation Authority</t>
  </si>
  <si>
    <t>Commuter Rail Mileage</t>
  </si>
  <si>
    <t>Assumes 260 workdays per year</t>
  </si>
  <si>
    <t>2019 Inbound Boardings</t>
  </si>
  <si>
    <t>2018 Commuter Rail Counts</t>
  </si>
  <si>
    <t>AIRLINES</t>
  </si>
  <si>
    <t>Aircraft type</t>
  </si>
  <si>
    <t>LTO Type</t>
  </si>
  <si>
    <t>LTOs</t>
  </si>
  <si>
    <t>Just departures</t>
  </si>
  <si>
    <t>CO2 (kg/LTO/aircraft)</t>
  </si>
  <si>
    <t>Fuel Consumption (kg/LTO/aircraft)</t>
  </si>
  <si>
    <t>BE40 - Raytheon/Beech Beechjet 400/T-1</t>
  </si>
  <si>
    <t>Beech King Air9</t>
  </si>
  <si>
    <t>-1 - unknown</t>
  </si>
  <si>
    <t>C550 - Cessna Citation II/Bravo</t>
  </si>
  <si>
    <t>Cessna 525/560</t>
  </si>
  <si>
    <t>A29 - Embraer EMB 314 Super Tucano</t>
  </si>
  <si>
    <t>MIlitary</t>
  </si>
  <si>
    <t>C560 - Cessna Citation V/Ultra/Encore</t>
  </si>
  <si>
    <t>A320 - Airbus A320 All Series</t>
  </si>
  <si>
    <t>A320</t>
  </si>
  <si>
    <t>CL60 - Bombardier Challenger 600/601/604</t>
  </si>
  <si>
    <t>CRJ-100ER</t>
  </si>
  <si>
    <t>AA5 - American AA-5 Traveler</t>
  </si>
  <si>
    <t>Turboprop Average</t>
  </si>
  <si>
    <t>G150 - Gulfstream G150</t>
  </si>
  <si>
    <t>Gulfstream IV</t>
  </si>
  <si>
    <t>AC95 - Gulfstream Jetprop Commander 1000</t>
  </si>
  <si>
    <t>GALX - IAI 1126 Galaxy/Gulfstream G200</t>
  </si>
  <si>
    <t>AEST - Piper Aero Star</t>
  </si>
  <si>
    <t>GLEX - Bombardier BD-700 Global Express</t>
  </si>
  <si>
    <t>Gulfstream V</t>
  </si>
  <si>
    <t>ASTR - IAI Astra 1125</t>
  </si>
  <si>
    <t>Regional jets/business Average</t>
  </si>
  <si>
    <t>GLF4 - Gulfstream IV/G400</t>
  </si>
  <si>
    <t>B350 - Beech Super King Air 350</t>
  </si>
  <si>
    <t>H25B - BAe HS 125/700-800/Hawker 800</t>
  </si>
  <si>
    <t>B738 - Boeing 737-800</t>
  </si>
  <si>
    <t>737-800/900</t>
  </si>
  <si>
    <t>PRM1 - Raytheon Premier 1/390 Premier 1</t>
  </si>
  <si>
    <t>BE20 - Beech 200 Super King</t>
  </si>
  <si>
    <t>SBR1 - North American Rockwell Sabre 40/60</t>
  </si>
  <si>
    <t>BE24 - Beech 24 Sierra</t>
  </si>
  <si>
    <t>BE30 - Raytheon 300 Super King Air</t>
  </si>
  <si>
    <t>C25A - Cessna Citation CJ2</t>
  </si>
  <si>
    <t>BE33 - Beech Bonanza 33</t>
  </si>
  <si>
    <t>BE35 - Beech Bonanza 35</t>
  </si>
  <si>
    <t>C172 - Cessna Skyhawk 172/Cutlass</t>
  </si>
  <si>
    <t>BE36 - Beech Bonanza 36</t>
  </si>
  <si>
    <t>C310 - Cessna 310</t>
  </si>
  <si>
    <t>PA31 - Piper Navajo PA-31</t>
  </si>
  <si>
    <t>BE55 - Beech Baron 55</t>
  </si>
  <si>
    <t>SR22 - Cirrus SR 22</t>
  </si>
  <si>
    <t>BE58 - Beech 58</t>
  </si>
  <si>
    <t>PC12 - Pilatus PC-12</t>
  </si>
  <si>
    <t>BE9L - Beech King Air 90</t>
  </si>
  <si>
    <t>BL17 - Bellanca Viking</t>
  </si>
  <si>
    <t>CL41 - Canadair CL-41 Tutor</t>
  </si>
  <si>
    <t>C140 - Cessna 140</t>
  </si>
  <si>
    <t>PA28 - Piper Cherokee</t>
  </si>
  <si>
    <t>C150 - Cessna 150</t>
  </si>
  <si>
    <t>TRIN - Socata TB-21 Trinidad</t>
  </si>
  <si>
    <t>C177 - Cessna 177 Cardinal</t>
  </si>
  <si>
    <t>C182 - Cessna Skylane 182</t>
  </si>
  <si>
    <t>C321 - unknown</t>
  </si>
  <si>
    <t>A321</t>
  </si>
  <si>
    <t>C206 - Cessna 206 Stationair</t>
  </si>
  <si>
    <t>CO4 - unknown</t>
  </si>
  <si>
    <t>C208 - Cessna 208 Caravan</t>
  </si>
  <si>
    <t>M021 - unknown</t>
  </si>
  <si>
    <t>C210 - Cessna 210 Centurion</t>
  </si>
  <si>
    <t>TM20 - unknown</t>
  </si>
  <si>
    <t>HEL - unknown</t>
  </si>
  <si>
    <t>Helicopter</t>
  </si>
  <si>
    <t>C25B - Cessna Citation CJ3</t>
  </si>
  <si>
    <t>MAL - unknown</t>
  </si>
  <si>
    <t>C25C - Cessna Citation CJ4</t>
  </si>
  <si>
    <t>NH60 - unknown</t>
  </si>
  <si>
    <t>C30J - C-130J Hercules ; Lockheed</t>
  </si>
  <si>
    <t>Military</t>
  </si>
  <si>
    <t>R82 - unknown</t>
  </si>
  <si>
    <t>SP22 - unknown</t>
  </si>
  <si>
    <t>C320 - Cessna Skyknight</t>
  </si>
  <si>
    <t>SWFT - Swift Aircraft</t>
  </si>
  <si>
    <t>C340 - Cessna 340</t>
  </si>
  <si>
    <t>A36 - Airbus 360</t>
  </si>
  <si>
    <t>A340-300</t>
  </si>
  <si>
    <t>C402 - Cessna 401/402</t>
  </si>
  <si>
    <t>B24 - Consolidated Liberator</t>
  </si>
  <si>
    <t>C421 - Cessna Golden Eagle 421</t>
  </si>
  <si>
    <t>A319 - Airbus A319</t>
  </si>
  <si>
    <t>A319</t>
  </si>
  <si>
    <t>C510 - Cessna Citation Mustang</t>
  </si>
  <si>
    <t>C525 - Cessna CitationJet/CJ1</t>
  </si>
  <si>
    <t>B721 - Boeing 727-100 (C-22)</t>
  </si>
  <si>
    <t>727-100</t>
  </si>
  <si>
    <t>B732 - Boeing 737-200/VC96</t>
  </si>
  <si>
    <t>737-100/200</t>
  </si>
  <si>
    <t>C55B - Cessna Citation Bravo</t>
  </si>
  <si>
    <t>B734 - Boeing 737-400</t>
  </si>
  <si>
    <t>737-300/400/500</t>
  </si>
  <si>
    <t>B737 - Boeing 737-700</t>
  </si>
  <si>
    <t>737-700</t>
  </si>
  <si>
    <t>C56X - Cessna Excel/XLS</t>
  </si>
  <si>
    <t>DC9 - Douglas DC 9-10/30/50</t>
  </si>
  <si>
    <t>DC-9</t>
  </si>
  <si>
    <t>C650 - Cessna III/VI/VII</t>
  </si>
  <si>
    <t>DC93 - Boeing (Douglas) DC 9-30</t>
  </si>
  <si>
    <t>C680 - Cessna Citation Sovereign</t>
  </si>
  <si>
    <t>MD83 - Boeing (Douglas) MD 83</t>
  </si>
  <si>
    <t>MD-80</t>
  </si>
  <si>
    <t>C68A - Cessna Citation Latitude</t>
  </si>
  <si>
    <t>P51 - North American P-51 Mustang</t>
  </si>
  <si>
    <t>C72R - Cessna Cutlass RG</t>
  </si>
  <si>
    <t>C130 - Lockheed 130 Hercules</t>
  </si>
  <si>
    <t>C750 - Cessna Citation X</t>
  </si>
  <si>
    <t>CVLT - Convair CV-540/580/600/640, VC-131H</t>
  </si>
  <si>
    <t>C77R - Cessna Cardinal RG</t>
  </si>
  <si>
    <t>E110 - Embraer EMB110</t>
  </si>
  <si>
    <t>ERJ-145</t>
  </si>
  <si>
    <t>C82R - Cessna Skylane RG</t>
  </si>
  <si>
    <t>E120 - Embraer Brasilia EMB 120</t>
  </si>
  <si>
    <t>CL30 - Bombardier (Canadair) Challenger 300</t>
  </si>
  <si>
    <t>SF34 - Saab SF 340</t>
  </si>
  <si>
    <t>CL35 - Bombardier Challenger 300</t>
  </si>
  <si>
    <t>SW3 - Fairchild Swearingen SA-226T/TB Merlin 3</t>
  </si>
  <si>
    <t>CN35 - CASA CN-235</t>
  </si>
  <si>
    <t>TBM8 - Socata TBM-850</t>
  </si>
  <si>
    <t>COL4 - Lancair LC-41 Columbia 400</t>
  </si>
  <si>
    <t>CRJ2 - Bombardier CRJ-200</t>
  </si>
  <si>
    <t>C500 - Cessna 500/Citation I</t>
  </si>
  <si>
    <t>D328 - Dornier 328 Series</t>
  </si>
  <si>
    <t>Dornier 328 Jet</t>
  </si>
  <si>
    <t>C501 - Cessna I/SP</t>
  </si>
  <si>
    <t>DA40 - Diamond Star DA40</t>
  </si>
  <si>
    <t>DA62 - Diamond DA62</t>
  </si>
  <si>
    <t>DC91 - Boeing (Douglas) DC 9-10</t>
  </si>
  <si>
    <t>DH8B - Bombardier DHC8-200</t>
  </si>
  <si>
    <t>Large commercial aircraft Average</t>
  </si>
  <si>
    <t>E145 - Embraer ERJ-145</t>
  </si>
  <si>
    <t>E190 - Embraer 190</t>
  </si>
  <si>
    <t>E314 - Embraer 314 Super Tucano</t>
  </si>
  <si>
    <t>EA50 - Eclipse 500</t>
  </si>
  <si>
    <t>E50P - Embraer Phenom 100</t>
  </si>
  <si>
    <t>F2TH - Dassault Falcon 2000</t>
  </si>
  <si>
    <t>E545 - Embraer EMB-545 Legacy 450</t>
  </si>
  <si>
    <t>F900 - Dassault Falcon 900</t>
  </si>
  <si>
    <t>E55P - Embraer Phenom 300</t>
  </si>
  <si>
    <t>FA20 - Dassault Falcon/Mystère 20</t>
  </si>
  <si>
    <t>EC35 - Eurocopter EC-135</t>
  </si>
  <si>
    <t>FA50 - Dassault Falcon/Mystère 50</t>
  </si>
  <si>
    <t>EC45 - Eurocopter EC-145</t>
  </si>
  <si>
    <t>GL5T - Bombardier BD-700 Global 5000</t>
  </si>
  <si>
    <t>EVOT - Lancair Evolution Turbine</t>
  </si>
  <si>
    <t>GLF3 - Gulfstream III/G300</t>
  </si>
  <si>
    <t>GLF5 - Gulfstream V/G500</t>
  </si>
  <si>
    <t>H25A - BAe HS 125-1/2/3/400/600</t>
  </si>
  <si>
    <t>FA10 - Dassault Falcon/Mystère 10</t>
  </si>
  <si>
    <t>H25C - BAe/Raytheon HS 125-1000/Hawker 1000</t>
  </si>
  <si>
    <t>LJ24 - Bombardier Learjet 24</t>
  </si>
  <si>
    <t>LJ25 - Bombardier Learjet 25</t>
  </si>
  <si>
    <t>FA7X - Dassault Falcon F7X</t>
  </si>
  <si>
    <t>LJ31 - Bombardier Learjet 31/A/B</t>
  </si>
  <si>
    <t>LJ35 - Bombardier Learjet 35/36</t>
  </si>
  <si>
    <t>G280 - Gulfstream G280</t>
  </si>
  <si>
    <t>LJ55 - Bombardier Learjet 55</t>
  </si>
  <si>
    <t>LJ60 - Bombardier Learjet 60</t>
  </si>
  <si>
    <t>WW24 - IAI 1124 Westwind</t>
  </si>
  <si>
    <t>BN2P - Britten Norman Islander</t>
  </si>
  <si>
    <t>AC90 - Gulfstream Commander</t>
  </si>
  <si>
    <t>C425 - Cessna 425 Corsair</t>
  </si>
  <si>
    <t>GLF6 - Gulfstream</t>
  </si>
  <si>
    <t>SW4 - Swearingen Merlin 4/4A Metro2</t>
  </si>
  <si>
    <t>TBM7 - Socata TBM-7</t>
  </si>
  <si>
    <t>AA1B - American AA-1 Trainer</t>
  </si>
  <si>
    <t>H47 - Boeing CH-47 Chinook</t>
  </si>
  <si>
    <t>BE9 - Beechcraft C99 Airliner; Beech Aircraft</t>
  </si>
  <si>
    <t>H60 - Sikorsky SH-60 Seahawk</t>
  </si>
  <si>
    <t>F260 - Aermacchi T-260</t>
  </si>
  <si>
    <t>HA4T - Hawker 4000</t>
  </si>
  <si>
    <t>P28 - Piper Cherokee</t>
  </si>
  <si>
    <t>HUSK - Aviat A-1 Husky Pup</t>
  </si>
  <si>
    <t>HXB - Experimental Aircraft</t>
  </si>
  <si>
    <t>DA42 - Diamond Twin Star</t>
  </si>
  <si>
    <t>LA4 - Lake LA-4</t>
  </si>
  <si>
    <t>EXPT - experimental</t>
  </si>
  <si>
    <t>FDCT - Flight Design CT</t>
  </si>
  <si>
    <t>LJ40 - Learjet 40; Gates Learjet</t>
  </si>
  <si>
    <t>GA8 - Gippsland GA-8 Airvan</t>
  </si>
  <si>
    <t>LJ45 - Bombardier Learjet 45</t>
  </si>
  <si>
    <t>LJ70 - Learjet 70</t>
  </si>
  <si>
    <t>LNC4 - Lancair 4</t>
  </si>
  <si>
    <t>LNC2 - Lancair 360</t>
  </si>
  <si>
    <t>M20R - Mooney M-20</t>
  </si>
  <si>
    <t>MU30 - Mitsubishi MU300/ Diamond I</t>
  </si>
  <si>
    <t>M20P - Mooney M-20C Ranger</t>
  </si>
  <si>
    <t>P32 - Embraer Lance 2</t>
  </si>
  <si>
    <t>M20T - Turbo Mooney M20K</t>
  </si>
  <si>
    <t>VELO - Velocity</t>
  </si>
  <si>
    <t xml:space="preserve">electric? </t>
  </si>
  <si>
    <t>MU2 - Mitsubishi Marquise/Solitaire</t>
  </si>
  <si>
    <t>P180 - Piaggio P-180 Avanti</t>
  </si>
  <si>
    <t>AA5B - American Traveler</t>
  </si>
  <si>
    <t>P28A - Piper Cherokee</t>
  </si>
  <si>
    <t>AC11 - North American Commander 112</t>
  </si>
  <si>
    <t>P28B - Piper Turbo Dakota</t>
  </si>
  <si>
    <t>AC12 - Rockwell Commander 112</t>
  </si>
  <si>
    <t>P28R - Cherokee Arrow/Turbo</t>
  </si>
  <si>
    <t>AC56 - Aero Commander 560</t>
  </si>
  <si>
    <t>P28S - Airborne Piper Turbo Arrow 3</t>
  </si>
  <si>
    <t>P28T - Piper Arrow 4</t>
  </si>
  <si>
    <t>P28U - unknown</t>
  </si>
  <si>
    <t>BE19 - Beech 19 Sport</t>
  </si>
  <si>
    <t>P46T - Piper Malibu Meridian</t>
  </si>
  <si>
    <t>BE23 - Beech 23 Sundowner</t>
  </si>
  <si>
    <t>PA24 - Piper PA-24</t>
  </si>
  <si>
    <t>PA27 - Piper Aztec</t>
  </si>
  <si>
    <t>PA32 - Piper Cherokee Six</t>
  </si>
  <si>
    <t>PA34 - Piper PA-34 Seneca</t>
  </si>
  <si>
    <t>PA44 - Piper Seminole</t>
  </si>
  <si>
    <t>BE76 - Beech 76 Duchess</t>
  </si>
  <si>
    <t>PA46 - Piper Malibu</t>
  </si>
  <si>
    <t>BE77 - Beech 77 Skipper</t>
  </si>
  <si>
    <t>PAY1 - Piper Cheyenne 1</t>
  </si>
  <si>
    <t>PAY2 - Piper Cheyenne 2</t>
  </si>
  <si>
    <t>C152 - Cessna 152</t>
  </si>
  <si>
    <t>C170 - Cessna 170</t>
  </si>
  <si>
    <t>PC24 - Pilatus PC-24</t>
  </si>
  <si>
    <t>C180 - Cessna 180</t>
  </si>
  <si>
    <t>R44 - Robinson R-44 Raven</t>
  </si>
  <si>
    <t>RV6 - AIEP Air Beetle</t>
  </si>
  <si>
    <t>C185 - Cessna Skywagon 185</t>
  </si>
  <si>
    <t>RV8 - RV-4/6/7/8; VANS</t>
  </si>
  <si>
    <t>S22T - Cirrus SR-22 Turbo</t>
  </si>
  <si>
    <t>S76 - Sikorsky S-76</t>
  </si>
  <si>
    <t>C303 - Cessna T303 Crusader</t>
  </si>
  <si>
    <t>SF50 - Cirrus Vision SF50</t>
  </si>
  <si>
    <t>C337 - Cessna Turbo Super Skymaster</t>
  </si>
  <si>
    <t>SLG2 - Airplane Factory Sling 2</t>
  </si>
  <si>
    <t>SR20 - Cirrus SR-20</t>
  </si>
  <si>
    <t>C404 - Cessna 404 Titan</t>
  </si>
  <si>
    <t>C414 - Cessna Chancellor 414</t>
  </si>
  <si>
    <t>T210 - Cessna T210M</t>
  </si>
  <si>
    <t>TB20 - Taylorcraft Seabird</t>
  </si>
  <si>
    <t>TB21 - Socata TB-21</t>
  </si>
  <si>
    <t>CH7A - Aeronca 7AC Champion</t>
  </si>
  <si>
    <t>COL3 - Lancair LC-40 Columbia 400</t>
  </si>
  <si>
    <t>TBM9 - Socata TBM</t>
  </si>
  <si>
    <t>TEX2 - Raytheon Texan 2</t>
  </si>
  <si>
    <t>TMB8 - SOCATA TBM 700</t>
  </si>
  <si>
    <t>M020 - Mark 20, MO20</t>
  </si>
  <si>
    <t>M20 - Mooney M-20C Ranger</t>
  </si>
  <si>
    <t>M20J - Mooney M-205</t>
  </si>
  <si>
    <t>ZZZZ - Equipment not specified</t>
  </si>
  <si>
    <t>M7 - Maule M-7-235 Orion</t>
  </si>
  <si>
    <t>ML4 - Maule M-4</t>
  </si>
  <si>
    <t>MO20 - Mooney M-20</t>
  </si>
  <si>
    <t>NA1 - Ryan L-17</t>
  </si>
  <si>
    <t>P210 - Riley Super P210</t>
  </si>
  <si>
    <t>P32R - Piper 32</t>
  </si>
  <si>
    <t>PA20 - Piper PA-20 Pacer</t>
  </si>
  <si>
    <t>PA22 - Piper PA-22 Tri-Pacer</t>
  </si>
  <si>
    <t>PA23 - Piper PA-23</t>
  </si>
  <si>
    <t>PA30 - Piper PA-30</t>
  </si>
  <si>
    <t>PA38 - Piper Tomahawk PA38</t>
  </si>
  <si>
    <t>PARO - Piper Cherokee Arrow</t>
  </si>
  <si>
    <t>PASE - Piper PA 31 Seneca</t>
  </si>
  <si>
    <t>PAZT - Piper Aztec</t>
  </si>
  <si>
    <t>RV7 - Experimental RV-7</t>
  </si>
  <si>
    <t>T6 - North American T-6 Texan</t>
  </si>
  <si>
    <t>TAMP - Socata TB-9 Tampico</t>
  </si>
  <si>
    <t>B36T - Allison 36 Turbine Bonanza</t>
  </si>
  <si>
    <t>BE10 - Beech King Air 100 A/B</t>
  </si>
  <si>
    <t>BE90 - Beech King Air 90</t>
  </si>
  <si>
    <t>C441 - Cessna Conquest</t>
  </si>
  <si>
    <t>PAY3 - Piper PA-42-720 Cheyenne 3</t>
  </si>
  <si>
    <t>PAY4 - Piper Cheyenne 400</t>
  </si>
  <si>
    <t>PAYE - Cheyenne</t>
  </si>
  <si>
    <t>A109 - Agusta SAAF-109</t>
  </si>
  <si>
    <t>HELO - Helicoper</t>
  </si>
  <si>
    <t>R22 - Robinson R-22 Mariner</t>
  </si>
  <si>
    <t>UH60 - Blackhawk Helicopter</t>
  </si>
  <si>
    <t>Data Download Direct Link:  https://geo-massdot.opendata.arcgis.com/datasets/vmt-2019/explore?location=42.060550%2C-71.715500%2C8.75&amp;showTable=true</t>
  </si>
  <si>
    <t>OBJECTID</t>
  </si>
  <si>
    <t>Route_ID</t>
  </si>
  <si>
    <t>From_Measu</t>
  </si>
  <si>
    <t>To_Measure</t>
  </si>
  <si>
    <t>AADT</t>
  </si>
  <si>
    <t>Jurisdictn</t>
  </si>
  <si>
    <t>F_Class</t>
  </si>
  <si>
    <t>F_F_Class</t>
  </si>
  <si>
    <t>Urban_Area</t>
  </si>
  <si>
    <t>Urban_Type</t>
  </si>
  <si>
    <t>NHS</t>
  </si>
  <si>
    <t>Fd_Aid_Rd</t>
  </si>
  <si>
    <t>Control</t>
  </si>
  <si>
    <t>Facility</t>
  </si>
  <si>
    <t>Mile_Count</t>
  </si>
  <si>
    <t>County</t>
  </si>
  <si>
    <t>Hwy_Dist</t>
  </si>
  <si>
    <t>MPO</t>
  </si>
  <si>
    <t>Priority</t>
  </si>
  <si>
    <t>Length</t>
  </si>
  <si>
    <t>Shape</t>
  </si>
  <si>
    <t>I190 NB</t>
  </si>
  <si>
    <t>Central Massachusetts</t>
  </si>
  <si>
    <t>I190-DUP NB</t>
  </si>
  <si>
    <t>I290 EB</t>
  </si>
  <si>
    <t>L030100 EB</t>
  </si>
  <si>
    <t>L071748 NB</t>
  </si>
  <si>
    <t>L106495 EB</t>
  </si>
  <si>
    <t>L106508 NB</t>
  </si>
  <si>
    <t>L106586 EB</t>
  </si>
  <si>
    <t>L106592 NB</t>
  </si>
  <si>
    <t>L106594 EB</t>
  </si>
  <si>
    <t>L106681 EB</t>
  </si>
  <si>
    <t>L106708 EB</t>
  </si>
  <si>
    <t>L106719 EB</t>
  </si>
  <si>
    <t>L106735 NB</t>
  </si>
  <si>
    <t>L106767 EB</t>
  </si>
  <si>
    <t>L106792 NB</t>
  </si>
  <si>
    <t>L106794 EB</t>
  </si>
  <si>
    <t>L106798 EB</t>
  </si>
  <si>
    <t>L106808 NB</t>
  </si>
  <si>
    <t>L106848 NB</t>
  </si>
  <si>
    <t>L106873 NB</t>
  </si>
  <si>
    <t>L106923 EB</t>
  </si>
  <si>
    <t>L106933 EB</t>
  </si>
  <si>
    <t>L107031 EB</t>
  </si>
  <si>
    <t>L107087 NB</t>
  </si>
  <si>
    <t>L107104 EB</t>
  </si>
  <si>
    <t>L107340 NB</t>
  </si>
  <si>
    <t>L107362 EB</t>
  </si>
  <si>
    <t>L107483 NB</t>
  </si>
  <si>
    <t>L107499 EB</t>
  </si>
  <si>
    <t>L107588 NB</t>
  </si>
  <si>
    <t>L107717 NB</t>
  </si>
  <si>
    <t>L107734 EB</t>
  </si>
  <si>
    <t>L107790 NB</t>
  </si>
  <si>
    <t>L107828 NB</t>
  </si>
  <si>
    <t>L107837 EB</t>
  </si>
  <si>
    <t>L107946 EB</t>
  </si>
  <si>
    <t>L107946 NB</t>
  </si>
  <si>
    <t>L107984 EB</t>
  </si>
  <si>
    <t>L108109 NB</t>
  </si>
  <si>
    <t>L108157 EB</t>
  </si>
  <si>
    <t>L108208 EB</t>
  </si>
  <si>
    <t>L108208 WB</t>
  </si>
  <si>
    <t>L108356 NB</t>
  </si>
  <si>
    <t>L108401 NB</t>
  </si>
  <si>
    <t>L108510 EB</t>
  </si>
  <si>
    <t>L108680 NB</t>
  </si>
  <si>
    <t>L108778 NB</t>
  </si>
  <si>
    <t>L108874 EB</t>
  </si>
  <si>
    <t>L108995 NB</t>
  </si>
  <si>
    <t>L109003 EB</t>
  </si>
  <si>
    <t>L109064 NB</t>
  </si>
  <si>
    <t>L109079 NB</t>
  </si>
  <si>
    <t>L109085 NB</t>
  </si>
  <si>
    <t>L109149 EB</t>
  </si>
  <si>
    <t>L109200 EB</t>
  </si>
  <si>
    <t>L109206 NB</t>
  </si>
  <si>
    <t>L109259 EB</t>
  </si>
  <si>
    <t>L109284 NB</t>
  </si>
  <si>
    <t>L109290 EB</t>
  </si>
  <si>
    <t>L109296 NB</t>
  </si>
  <si>
    <t>L109390 NB</t>
  </si>
  <si>
    <t>L109395 NB</t>
  </si>
  <si>
    <t>L109415 EB</t>
  </si>
  <si>
    <t>L109430 EB</t>
  </si>
  <si>
    <t>L109499 EB</t>
  </si>
  <si>
    <t>L109559 EB</t>
  </si>
  <si>
    <t>L109575 EB</t>
  </si>
  <si>
    <t>L109720 NB</t>
  </si>
  <si>
    <t>L109743 EB</t>
  </si>
  <si>
    <t>L109780 NB</t>
  </si>
  <si>
    <t>L109789 NB</t>
  </si>
  <si>
    <t>L109835 EB</t>
  </si>
  <si>
    <t>L109862 NB</t>
  </si>
  <si>
    <t>L109894 EB</t>
  </si>
  <si>
    <t>L109897 EB</t>
  </si>
  <si>
    <t>L109900 NB</t>
  </si>
  <si>
    <t>L109928 NB</t>
  </si>
  <si>
    <t>L109946 EB</t>
  </si>
  <si>
    <t>L110033 EB</t>
  </si>
  <si>
    <t>L110066 EB</t>
  </si>
  <si>
    <t>L110092 NB</t>
  </si>
  <si>
    <t>L110141 NB</t>
  </si>
  <si>
    <t>L110145 EB</t>
  </si>
  <si>
    <t>L110145 NB</t>
  </si>
  <si>
    <t>L110147 EB</t>
  </si>
  <si>
    <t>L110237 EB</t>
  </si>
  <si>
    <t>L110259 EB</t>
  </si>
  <si>
    <t>L110267 EB</t>
  </si>
  <si>
    <t>L110268 NB</t>
  </si>
  <si>
    <t>L110279 NB</t>
  </si>
  <si>
    <t>L110279 SB</t>
  </si>
  <si>
    <t>L110338 EB</t>
  </si>
  <si>
    <t>L110367 EB</t>
  </si>
  <si>
    <t>L110395 NB</t>
  </si>
  <si>
    <t>L110510 NB</t>
  </si>
  <si>
    <t>L110590 EB</t>
  </si>
  <si>
    <t>L110645 EB</t>
  </si>
  <si>
    <t>L110745 NB</t>
  </si>
  <si>
    <t>L110763 NB</t>
  </si>
  <si>
    <t>L110784 EB</t>
  </si>
  <si>
    <t>L110799 NB</t>
  </si>
  <si>
    <t>L110808 NB</t>
  </si>
  <si>
    <t>L110840 EB</t>
  </si>
  <si>
    <t>L110951 NB</t>
  </si>
  <si>
    <t>L110999 EB</t>
  </si>
  <si>
    <t>L111006 NB</t>
  </si>
  <si>
    <t>L111021 EB</t>
  </si>
  <si>
    <t>L111090 NB</t>
  </si>
  <si>
    <t>L111150 NB</t>
  </si>
  <si>
    <t>L111176 EB</t>
  </si>
  <si>
    <t>L111277 NB</t>
  </si>
  <si>
    <t>L111402 NB</t>
  </si>
  <si>
    <t>L111428 NB</t>
  </si>
  <si>
    <t>L111477 EB</t>
  </si>
  <si>
    <t>L111514 EB</t>
  </si>
  <si>
    <t>L111526 EB</t>
  </si>
  <si>
    <t>L111649 NB</t>
  </si>
  <si>
    <t>L111728 EB</t>
  </si>
  <si>
    <t>L111744 EB</t>
  </si>
  <si>
    <t>L111790 NB</t>
  </si>
  <si>
    <t>L111799 NB</t>
  </si>
  <si>
    <t>L111912 EB</t>
  </si>
  <si>
    <t>L112043 EB</t>
  </si>
  <si>
    <t>L112089 NB</t>
  </si>
  <si>
    <t>L112091 NB</t>
  </si>
  <si>
    <t>L112098 EB</t>
  </si>
  <si>
    <t>L112145 EB</t>
  </si>
  <si>
    <t>L112157 NB</t>
  </si>
  <si>
    <t>L112210 EB</t>
  </si>
  <si>
    <t>L112241 NB</t>
  </si>
  <si>
    <t>L112291 EB</t>
  </si>
  <si>
    <t>L112380 EB</t>
  </si>
  <si>
    <t>L112483 EB</t>
  </si>
  <si>
    <t>L112510 NB</t>
  </si>
  <si>
    <t>L112516 NB</t>
  </si>
  <si>
    <t>L112559 NB</t>
  </si>
  <si>
    <t>L112642 EB</t>
  </si>
  <si>
    <t>L112725 NB</t>
  </si>
  <si>
    <t>L112733 NB</t>
  </si>
  <si>
    <t>L112736 EB</t>
  </si>
  <si>
    <t>L112807 EB</t>
  </si>
  <si>
    <t>L112922 EB</t>
  </si>
  <si>
    <t>L112978 NB</t>
  </si>
  <si>
    <t>L112986 NB</t>
  </si>
  <si>
    <t>L113005 NB</t>
  </si>
  <si>
    <t>L113096 NB</t>
  </si>
  <si>
    <t>L113114 EB</t>
  </si>
  <si>
    <t>L113153 NB</t>
  </si>
  <si>
    <t>L113158 EB</t>
  </si>
  <si>
    <t>L113181 EB</t>
  </si>
  <si>
    <t>L113319 NB</t>
  </si>
  <si>
    <t>L113345 NB</t>
  </si>
  <si>
    <t>L113453 EB</t>
  </si>
  <si>
    <t>L113538 EB</t>
  </si>
  <si>
    <t>L113687 EB</t>
  </si>
  <si>
    <t>L113702 NB</t>
  </si>
  <si>
    <t>L113734 NB</t>
  </si>
  <si>
    <t>L113809 NB</t>
  </si>
  <si>
    <t>L113817 EB</t>
  </si>
  <si>
    <t>L113824 EB</t>
  </si>
  <si>
    <t>L113934 NB</t>
  </si>
  <si>
    <t>L113968 EB</t>
  </si>
  <si>
    <t>L114029 NB</t>
  </si>
  <si>
    <t>L114047 NB</t>
  </si>
  <si>
    <t>L114127 NB</t>
  </si>
  <si>
    <t>L114259 NB</t>
  </si>
  <si>
    <t>L114382 NB</t>
  </si>
  <si>
    <t>L114413 NB</t>
  </si>
  <si>
    <t>L114413 SB</t>
  </si>
  <si>
    <t>L114465 NB</t>
  </si>
  <si>
    <t>L114497 NB</t>
  </si>
  <si>
    <t>L114532 NB</t>
  </si>
  <si>
    <t>L114563 NB</t>
  </si>
  <si>
    <t>L114573 NB</t>
  </si>
  <si>
    <t>L114574 EB</t>
  </si>
  <si>
    <t>L114653 WB</t>
  </si>
  <si>
    <t>L114657 NB</t>
  </si>
  <si>
    <t>L114669 EB</t>
  </si>
  <si>
    <t>L114761 EB</t>
  </si>
  <si>
    <t>L114842 NB</t>
  </si>
  <si>
    <t>L114867 NB</t>
  </si>
  <si>
    <t>L114943 EB</t>
  </si>
  <si>
    <t>L115007 NB</t>
  </si>
  <si>
    <t>L115042 EB</t>
  </si>
  <si>
    <t>L115099 NB</t>
  </si>
  <si>
    <t>L115141 EB</t>
  </si>
  <si>
    <t>L115151 NB</t>
  </si>
  <si>
    <t>L115251 NB</t>
  </si>
  <si>
    <t>L115336 NB</t>
  </si>
  <si>
    <t>L115485 NB</t>
  </si>
  <si>
    <t>L115524 EB</t>
  </si>
  <si>
    <t>L115529 EB</t>
  </si>
  <si>
    <t>L115555 NB</t>
  </si>
  <si>
    <t>L115596 EB</t>
  </si>
  <si>
    <t>L115707 EB</t>
  </si>
  <si>
    <t>L115866 EB</t>
  </si>
  <si>
    <t>L115890 EB</t>
  </si>
  <si>
    <t>L115942 NB</t>
  </si>
  <si>
    <t>L115968 EB</t>
  </si>
  <si>
    <t>L115992 EB</t>
  </si>
  <si>
    <t>L116060 EB</t>
  </si>
  <si>
    <t>L116091 NB</t>
  </si>
  <si>
    <t>L116284 NB</t>
  </si>
  <si>
    <t>L116310 EB</t>
  </si>
  <si>
    <t>L116380 EB</t>
  </si>
  <si>
    <t>L116437 EB</t>
  </si>
  <si>
    <t>L116479 EB</t>
  </si>
  <si>
    <t>L116570 NB</t>
  </si>
  <si>
    <t>L116595 SB</t>
  </si>
  <si>
    <t>L116606 NB</t>
  </si>
  <si>
    <t>L116612 EB</t>
  </si>
  <si>
    <t>L116664 NB</t>
  </si>
  <si>
    <t>L116681 NB</t>
  </si>
  <si>
    <t>L116710 NB</t>
  </si>
  <si>
    <t>L116757 NB</t>
  </si>
  <si>
    <t>L116761 EB</t>
  </si>
  <si>
    <t>L116770 NB</t>
  </si>
  <si>
    <t>L116813 EB</t>
  </si>
  <si>
    <t>L116826 EB</t>
  </si>
  <si>
    <t>L116853 EB</t>
  </si>
  <si>
    <t>L116881 EB</t>
  </si>
  <si>
    <t>L116994 EB</t>
  </si>
  <si>
    <t>L117000 NB</t>
  </si>
  <si>
    <t>L117061 NB</t>
  </si>
  <si>
    <t>L117159 NB</t>
  </si>
  <si>
    <t>L117169 EB</t>
  </si>
  <si>
    <t>L117245 EB</t>
  </si>
  <si>
    <t>L117365 NB</t>
  </si>
  <si>
    <t>L117460 NB</t>
  </si>
  <si>
    <t>L117480 EB</t>
  </si>
  <si>
    <t>L117739 EB</t>
  </si>
  <si>
    <t>L117758 EB</t>
  </si>
  <si>
    <t>L117770 EB</t>
  </si>
  <si>
    <t>L117792 EB</t>
  </si>
  <si>
    <t>L117838 NB</t>
  </si>
  <si>
    <t>L117879 NB</t>
  </si>
  <si>
    <t>L117938 EB</t>
  </si>
  <si>
    <t>L118034 NB</t>
  </si>
  <si>
    <t>L118062 NB</t>
  </si>
  <si>
    <t>L118062 SB</t>
  </si>
  <si>
    <t>L118130 NB</t>
  </si>
  <si>
    <t>L118133 EB</t>
  </si>
  <si>
    <t>L118175 NB</t>
  </si>
  <si>
    <t>L118178 EB</t>
  </si>
  <si>
    <t>L118232 EB</t>
  </si>
  <si>
    <t>L118324 NB</t>
  </si>
  <si>
    <t>L118331 NB</t>
  </si>
  <si>
    <t>L118337 EB</t>
  </si>
  <si>
    <t>L118340 EB</t>
  </si>
  <si>
    <t>L118466 EB</t>
  </si>
  <si>
    <t>L118466 NB</t>
  </si>
  <si>
    <t>L118528 NB</t>
  </si>
  <si>
    <t>L118548 EB</t>
  </si>
  <si>
    <t>L118559 NB</t>
  </si>
  <si>
    <t>L118601 EB</t>
  </si>
  <si>
    <t>L118614 NB</t>
  </si>
  <si>
    <t>L118635 NB</t>
  </si>
  <si>
    <t>L118891 EB</t>
  </si>
  <si>
    <t>L118971 NB</t>
  </si>
  <si>
    <t>L118974 EB</t>
  </si>
  <si>
    <t>L118993 NB</t>
  </si>
  <si>
    <t>L119004 EB</t>
  </si>
  <si>
    <t>L119005 NB</t>
  </si>
  <si>
    <t>L119050 NB</t>
  </si>
  <si>
    <t>L119055 EB</t>
  </si>
  <si>
    <t>L119165 NB</t>
  </si>
  <si>
    <t>L119209 NB</t>
  </si>
  <si>
    <t>L119376 EB</t>
  </si>
  <si>
    <t>L119394 EB</t>
  </si>
  <si>
    <t>L119457 EB</t>
  </si>
  <si>
    <t>L119595 NB</t>
  </si>
  <si>
    <t>L119755 EB</t>
  </si>
  <si>
    <t>L119802 NB</t>
  </si>
  <si>
    <t>L119821 EB</t>
  </si>
  <si>
    <t>L119850 NB</t>
  </si>
  <si>
    <t>L119856 EB</t>
  </si>
  <si>
    <t>L119910 NB</t>
  </si>
  <si>
    <t>L119933 NB</t>
  </si>
  <si>
    <t>L119995 EB</t>
  </si>
  <si>
    <t>L120039 NB</t>
  </si>
  <si>
    <t>L120112 NB</t>
  </si>
  <si>
    <t>L120127 NB</t>
  </si>
  <si>
    <t>L120168 NB</t>
  </si>
  <si>
    <t>L120194 EB</t>
  </si>
  <si>
    <t>L120221 EB</t>
  </si>
  <si>
    <t>L120243 EB</t>
  </si>
  <si>
    <t>L120295 EB</t>
  </si>
  <si>
    <t>L120305 EB</t>
  </si>
  <si>
    <t>L120308 EB</t>
  </si>
  <si>
    <t>L120354 WB</t>
  </si>
  <si>
    <t>L120428 NB</t>
  </si>
  <si>
    <t>L120517 EB</t>
  </si>
  <si>
    <t>L120536 NB</t>
  </si>
  <si>
    <t>L120546 NB</t>
  </si>
  <si>
    <t>L120571 WB</t>
  </si>
  <si>
    <t>L120577 NB</t>
  </si>
  <si>
    <t>L120681 NB</t>
  </si>
  <si>
    <t>L120751 EB</t>
  </si>
  <si>
    <t>L120800 EB</t>
  </si>
  <si>
    <t>L120809 EB</t>
  </si>
  <si>
    <t>L120838 EB</t>
  </si>
  <si>
    <t>L120858 NB</t>
  </si>
  <si>
    <t>L121059 NB</t>
  </si>
  <si>
    <t>L121064 NB</t>
  </si>
  <si>
    <t>L121208 NB</t>
  </si>
  <si>
    <t>L121239 NB</t>
  </si>
  <si>
    <t>L121277 NB</t>
  </si>
  <si>
    <t>L121352 EB</t>
  </si>
  <si>
    <t>L121386 NB</t>
  </si>
  <si>
    <t>L121580 NB</t>
  </si>
  <si>
    <t>L121681 NB</t>
  </si>
  <si>
    <t>L121732 EB</t>
  </si>
  <si>
    <t>L121756 NB</t>
  </si>
  <si>
    <t>L121793 NB</t>
  </si>
  <si>
    <t>L121830 NB</t>
  </si>
  <si>
    <t>L121945 NB</t>
  </si>
  <si>
    <t>L121986 EB</t>
  </si>
  <si>
    <t>L122007 EB</t>
  </si>
  <si>
    <t>L122147 NB</t>
  </si>
  <si>
    <t>L122225 EB</t>
  </si>
  <si>
    <t>L122272 NB</t>
  </si>
  <si>
    <t>L122277 NB</t>
  </si>
  <si>
    <t>L122277 SB</t>
  </si>
  <si>
    <t>L122306 EB</t>
  </si>
  <si>
    <t>L122326 NB</t>
  </si>
  <si>
    <t>L122345 NB</t>
  </si>
  <si>
    <t>L122361 NB</t>
  </si>
  <si>
    <t>L122379 EB</t>
  </si>
  <si>
    <t>L122408 NB</t>
  </si>
  <si>
    <t>L122422 EB</t>
  </si>
  <si>
    <t>L122516 EB</t>
  </si>
  <si>
    <t>L122709 EB</t>
  </si>
  <si>
    <t>L122792 EB</t>
  </si>
  <si>
    <t>L122854 NB</t>
  </si>
  <si>
    <t>L122858 NB</t>
  </si>
  <si>
    <t>L122947 EB</t>
  </si>
  <si>
    <t>L122967 EB</t>
  </si>
  <si>
    <t>L122975 NB</t>
  </si>
  <si>
    <t>L122988 NB</t>
  </si>
  <si>
    <t>L123049 NB</t>
  </si>
  <si>
    <t>L123094 EB</t>
  </si>
  <si>
    <t>L123132 EB</t>
  </si>
  <si>
    <t>L123200 NB</t>
  </si>
  <si>
    <t>L123357 NB</t>
  </si>
  <si>
    <t>L123390 NB</t>
  </si>
  <si>
    <t>L123511 EB</t>
  </si>
  <si>
    <t>L123534 EB</t>
  </si>
  <si>
    <t>L123635 EB</t>
  </si>
  <si>
    <t>L123662 EB</t>
  </si>
  <si>
    <t>L123685 SB</t>
  </si>
  <si>
    <t>L123734 EB</t>
  </si>
  <si>
    <t>L123751 NB</t>
  </si>
  <si>
    <t>L123787 EB</t>
  </si>
  <si>
    <t>L123961 EB</t>
  </si>
  <si>
    <t>L124004 EB</t>
  </si>
  <si>
    <t>L124058 NB</t>
  </si>
  <si>
    <t>L124059 EB</t>
  </si>
  <si>
    <t>L124116 NB</t>
  </si>
  <si>
    <t>L124530 EB</t>
  </si>
  <si>
    <t>L124543 EB</t>
  </si>
  <si>
    <t>L124574 EB</t>
  </si>
  <si>
    <t>L124589 NB</t>
  </si>
  <si>
    <t>L124619 NB</t>
  </si>
  <si>
    <t>L124636 EB</t>
  </si>
  <si>
    <t>L124731 EB</t>
  </si>
  <si>
    <t>L124734 NB</t>
  </si>
  <si>
    <t>L124809 NB</t>
  </si>
  <si>
    <t>L124841 EB</t>
  </si>
  <si>
    <t>L124845 EB</t>
  </si>
  <si>
    <t>L125010 EB</t>
  </si>
  <si>
    <t>L125031 NB</t>
  </si>
  <si>
    <t>L125114 NB</t>
  </si>
  <si>
    <t>L125140 NB</t>
  </si>
  <si>
    <t>L125217 NB</t>
  </si>
  <si>
    <t>L125291 NB</t>
  </si>
  <si>
    <t>L125356 NB</t>
  </si>
  <si>
    <t>L125485 NB</t>
  </si>
  <si>
    <t>L125492 EB</t>
  </si>
  <si>
    <t>L125501 NB</t>
  </si>
  <si>
    <t>L125619 NB</t>
  </si>
  <si>
    <t>L125660 EB</t>
  </si>
  <si>
    <t>L125674 NB</t>
  </si>
  <si>
    <t>L125835 NB</t>
  </si>
  <si>
    <t>L125872 EB</t>
  </si>
  <si>
    <t>L125872 NB</t>
  </si>
  <si>
    <t>L126030 EB</t>
  </si>
  <si>
    <t>L126298 NB</t>
  </si>
  <si>
    <t>L126452 EB</t>
  </si>
  <si>
    <t>L126513 EB</t>
  </si>
  <si>
    <t>L126559 NB</t>
  </si>
  <si>
    <t>L126583 NB</t>
  </si>
  <si>
    <t>L126797 EB</t>
  </si>
  <si>
    <t>L126852 EB</t>
  </si>
  <si>
    <t>L126877 NB</t>
  </si>
  <si>
    <t>L126882 NB</t>
  </si>
  <si>
    <t>L126974 SB</t>
  </si>
  <si>
    <t>L126989 EB</t>
  </si>
  <si>
    <t>L127136 EB</t>
  </si>
  <si>
    <t>L127155 NB</t>
  </si>
  <si>
    <t>L127233 EB</t>
  </si>
  <si>
    <t>L127233 NB</t>
  </si>
  <si>
    <t>L127254 EB</t>
  </si>
  <si>
    <t>L127260 NB</t>
  </si>
  <si>
    <t>L127309 EB</t>
  </si>
  <si>
    <t>L127356 EB</t>
  </si>
  <si>
    <t>L127418 EB</t>
  </si>
  <si>
    <t>L127419 EB</t>
  </si>
  <si>
    <t>L127497 NB</t>
  </si>
  <si>
    <t>L127524 NB</t>
  </si>
  <si>
    <t>L127560 EB</t>
  </si>
  <si>
    <t>L127584 NB</t>
  </si>
  <si>
    <t>L127768 EB</t>
  </si>
  <si>
    <t>L127801 NB</t>
  </si>
  <si>
    <t>L127813 NB</t>
  </si>
  <si>
    <t>L127859 NB</t>
  </si>
  <si>
    <t>L127866 EB</t>
  </si>
  <si>
    <t>L127895 EB</t>
  </si>
  <si>
    <t>L127926 EB</t>
  </si>
  <si>
    <t>L127957 EB</t>
  </si>
  <si>
    <t>L128000 EB</t>
  </si>
  <si>
    <t>L128140 NB</t>
  </si>
  <si>
    <t>L128208 EB</t>
  </si>
  <si>
    <t>L128263 EB</t>
  </si>
  <si>
    <t>L128289 EB</t>
  </si>
  <si>
    <t>L128289 NB</t>
  </si>
  <si>
    <t>L128326 NB</t>
  </si>
  <si>
    <t>L128379 EB</t>
  </si>
  <si>
    <t>L128453 NB</t>
  </si>
  <si>
    <t>L128525 NB</t>
  </si>
  <si>
    <t>L128568 EB</t>
  </si>
  <si>
    <t>L128608 NB</t>
  </si>
  <si>
    <t>L128641 EB</t>
  </si>
  <si>
    <t>L128685 NB</t>
  </si>
  <si>
    <t>L128754 NB</t>
  </si>
  <si>
    <t>L128767 NB</t>
  </si>
  <si>
    <t>L128783 EB</t>
  </si>
  <si>
    <t>L128835 EB</t>
  </si>
  <si>
    <t>L128877 NB</t>
  </si>
  <si>
    <t>L128899 NB</t>
  </si>
  <si>
    <t>L128944 EB</t>
  </si>
  <si>
    <t>L128946 EB</t>
  </si>
  <si>
    <t>L128979 EB</t>
  </si>
  <si>
    <t>L128979 NB</t>
  </si>
  <si>
    <t>L129018 NB</t>
  </si>
  <si>
    <t>L129030 NB</t>
  </si>
  <si>
    <t>L129103 EB</t>
  </si>
  <si>
    <t>L129137 EB</t>
  </si>
  <si>
    <t>L129248 NB</t>
  </si>
  <si>
    <t>L129283 NB</t>
  </si>
  <si>
    <t>L129297 EB</t>
  </si>
  <si>
    <t>L129386 NB</t>
  </si>
  <si>
    <t>L129484 NB</t>
  </si>
  <si>
    <t>L129504 NB</t>
  </si>
  <si>
    <t>L129508 EB</t>
  </si>
  <si>
    <t>L129535 NB</t>
  </si>
  <si>
    <t>L129559 EB</t>
  </si>
  <si>
    <t>L129578 EB</t>
  </si>
  <si>
    <t>L129612 NB</t>
  </si>
  <si>
    <t>L129655 EB</t>
  </si>
  <si>
    <t>L129682 NB</t>
  </si>
  <si>
    <t>L129725 EB</t>
  </si>
  <si>
    <t>L129730 EB</t>
  </si>
  <si>
    <t>L129925 EB</t>
  </si>
  <si>
    <t>L129947 NB</t>
  </si>
  <si>
    <t>L130028 NB</t>
  </si>
  <si>
    <t>L130030 EB</t>
  </si>
  <si>
    <t>L130056 EB</t>
  </si>
  <si>
    <t>L130123 EB</t>
  </si>
  <si>
    <t>L130220 EB</t>
  </si>
  <si>
    <t>L130312 NB</t>
  </si>
  <si>
    <t>L130370 NB</t>
  </si>
  <si>
    <t>L130442 NB</t>
  </si>
  <si>
    <t>L130453 NB</t>
  </si>
  <si>
    <t>L130478 EB</t>
  </si>
  <si>
    <t>L130530 NB</t>
  </si>
  <si>
    <t>L130533 NB</t>
  </si>
  <si>
    <t>L130537 NB</t>
  </si>
  <si>
    <t>L130615 NB</t>
  </si>
  <si>
    <t>L130733 NB</t>
  </si>
  <si>
    <t>L130771 EB</t>
  </si>
  <si>
    <t>L130796 EB</t>
  </si>
  <si>
    <t>L130806 EB</t>
  </si>
  <si>
    <t>L130853 EB</t>
  </si>
  <si>
    <t>L130865 EB</t>
  </si>
  <si>
    <t>L130994 NB</t>
  </si>
  <si>
    <t>L131016 NB</t>
  </si>
  <si>
    <t>L131035 EB</t>
  </si>
  <si>
    <t>L131131 EB</t>
  </si>
  <si>
    <t>L131173 NB</t>
  </si>
  <si>
    <t>L131213 NB</t>
  </si>
  <si>
    <t>L131216 WB</t>
  </si>
  <si>
    <t>L131244 EB</t>
  </si>
  <si>
    <t>L131272 NB</t>
  </si>
  <si>
    <t>L131277 NB</t>
  </si>
  <si>
    <t>L131360 EB</t>
  </si>
  <si>
    <t>L131472 EB</t>
  </si>
  <si>
    <t>L131487 EB</t>
  </si>
  <si>
    <t>L131551 NB</t>
  </si>
  <si>
    <t>L131628 EB</t>
  </si>
  <si>
    <t>L131721 NB</t>
  </si>
  <si>
    <t>L131743 NB</t>
  </si>
  <si>
    <t>L131751 EB</t>
  </si>
  <si>
    <t>L131783 EB</t>
  </si>
  <si>
    <t>L131814 EB</t>
  </si>
  <si>
    <t>L131863 NB</t>
  </si>
  <si>
    <t>L131907 EB</t>
  </si>
  <si>
    <t>L132000 EB</t>
  </si>
  <si>
    <t>L132081 NB</t>
  </si>
  <si>
    <t>L132126 NB</t>
  </si>
  <si>
    <t>L132126 SB</t>
  </si>
  <si>
    <t>L132275 NB</t>
  </si>
  <si>
    <t>L132380 NB</t>
  </si>
  <si>
    <t>L132400 NB</t>
  </si>
  <si>
    <t>L132420 EB</t>
  </si>
  <si>
    <t>L132517 EB</t>
  </si>
  <si>
    <t>L132527 NB</t>
  </si>
  <si>
    <t>L132573 EB</t>
  </si>
  <si>
    <t>L132706 EB</t>
  </si>
  <si>
    <t>L132711 NB</t>
  </si>
  <si>
    <t>L132750 EB</t>
  </si>
  <si>
    <t>L132834 EB</t>
  </si>
  <si>
    <t>L132841 EB</t>
  </si>
  <si>
    <t>L133013 NB</t>
  </si>
  <si>
    <t>L133066 EB</t>
  </si>
  <si>
    <t>L133079 NB</t>
  </si>
  <si>
    <t>L133126 NB</t>
  </si>
  <si>
    <t>L133229 EB</t>
  </si>
  <si>
    <t>L133267 NB</t>
  </si>
  <si>
    <t>L133337 EB</t>
  </si>
  <si>
    <t>L133406 NB</t>
  </si>
  <si>
    <t>L133510 EB</t>
  </si>
  <si>
    <t>L133514 EB</t>
  </si>
  <si>
    <t>L133662 NB</t>
  </si>
  <si>
    <t>L133708 EB</t>
  </si>
  <si>
    <t>L133809 NB</t>
  </si>
  <si>
    <t>L133859 EB</t>
  </si>
  <si>
    <t>L133896 EB</t>
  </si>
  <si>
    <t>L133897 EB</t>
  </si>
  <si>
    <t>L133999 NB</t>
  </si>
  <si>
    <t>L134042 EB</t>
  </si>
  <si>
    <t>L134050 EB</t>
  </si>
  <si>
    <t>L134085 EB</t>
  </si>
  <si>
    <t>L134129 EB</t>
  </si>
  <si>
    <t>L134156 EB</t>
  </si>
  <si>
    <t>L134158 EB</t>
  </si>
  <si>
    <t>L134173 EB</t>
  </si>
  <si>
    <t>L134219 EB</t>
  </si>
  <si>
    <t>L134236 NB</t>
  </si>
  <si>
    <t>L134268 EB</t>
  </si>
  <si>
    <t>L134304 NB</t>
  </si>
  <si>
    <t>L134306 EB</t>
  </si>
  <si>
    <t>L134320 NB</t>
  </si>
  <si>
    <t>L134372 EB</t>
  </si>
  <si>
    <t>L134439 NB</t>
  </si>
  <si>
    <t>L134519 EB</t>
  </si>
  <si>
    <t>L134540 EB</t>
  </si>
  <si>
    <t>L134542 EB</t>
  </si>
  <si>
    <t>L134619 NB</t>
  </si>
  <si>
    <t>L134642 NB</t>
  </si>
  <si>
    <t>L134679 NB</t>
  </si>
  <si>
    <t>L134691 NB</t>
  </si>
  <si>
    <t>L134701 NB</t>
  </si>
  <si>
    <t>L134751 NB</t>
  </si>
  <si>
    <t>L134884 NB</t>
  </si>
  <si>
    <t>L134914 NB</t>
  </si>
  <si>
    <t>L135044 EB</t>
  </si>
  <si>
    <t>L135044 WB</t>
  </si>
  <si>
    <t>L135074 EB</t>
  </si>
  <si>
    <t>L135092 NB</t>
  </si>
  <si>
    <t>L135191 EB</t>
  </si>
  <si>
    <t>L135196 NB</t>
  </si>
  <si>
    <t>L135207 NB</t>
  </si>
  <si>
    <t>L135222 NB</t>
  </si>
  <si>
    <t>L135240 EB</t>
  </si>
  <si>
    <t>L135276 EB</t>
  </si>
  <si>
    <t>L135279 EB</t>
  </si>
  <si>
    <t>L135335 NB</t>
  </si>
  <si>
    <t>L135362 EB</t>
  </si>
  <si>
    <t>L135584 NB</t>
  </si>
  <si>
    <t>L135628 NB</t>
  </si>
  <si>
    <t>L135735 NB</t>
  </si>
  <si>
    <t>L135783 NB</t>
  </si>
  <si>
    <t>L135818 WB</t>
  </si>
  <si>
    <t>L135832 NB</t>
  </si>
  <si>
    <t>L135850 EB</t>
  </si>
  <si>
    <t>L135880 NB</t>
  </si>
  <si>
    <t>L135902 NB</t>
  </si>
  <si>
    <t>L135918 EB</t>
  </si>
  <si>
    <t>L136048 EB</t>
  </si>
  <si>
    <t>L136070 NB</t>
  </si>
  <si>
    <t>L136245 EB</t>
  </si>
  <si>
    <t>L136251 EB</t>
  </si>
  <si>
    <t>L136273 NB</t>
  </si>
  <si>
    <t>L136282 NB</t>
  </si>
  <si>
    <t>L136339 EB</t>
  </si>
  <si>
    <t>L136361 EB</t>
  </si>
  <si>
    <t>L136375 EB</t>
  </si>
  <si>
    <t>L136442 EB</t>
  </si>
  <si>
    <t>L136490 NB</t>
  </si>
  <si>
    <t>L136558 NB</t>
  </si>
  <si>
    <t>L136559 NB</t>
  </si>
  <si>
    <t>L136793 NB</t>
  </si>
  <si>
    <t>L136854 NB</t>
  </si>
  <si>
    <t>L136862 EB</t>
  </si>
  <si>
    <t>L136875 NB</t>
  </si>
  <si>
    <t>L136908 EB</t>
  </si>
  <si>
    <t>L136978 NB</t>
  </si>
  <si>
    <t>L137032 NB</t>
  </si>
  <si>
    <t>L137044 EB</t>
  </si>
  <si>
    <t>L137069 EB</t>
  </si>
  <si>
    <t>L137109 EB</t>
  </si>
  <si>
    <t>L137123 NB</t>
  </si>
  <si>
    <t>L137186 NB</t>
  </si>
  <si>
    <t>L137189 EB</t>
  </si>
  <si>
    <t>L137200 NB</t>
  </si>
  <si>
    <t>L137316 NB</t>
  </si>
  <si>
    <t>L137343 EB</t>
  </si>
  <si>
    <t>L137514 NB</t>
  </si>
  <si>
    <t>L137592 NB</t>
  </si>
  <si>
    <t>L137609 NB</t>
  </si>
  <si>
    <t>L137642 EB</t>
  </si>
  <si>
    <t>L137713 EB</t>
  </si>
  <si>
    <t>L137734 EB</t>
  </si>
  <si>
    <t>L137863 EB</t>
  </si>
  <si>
    <t>L137911 EB</t>
  </si>
  <si>
    <t>L137946 NB</t>
  </si>
  <si>
    <t>L137959 EB</t>
  </si>
  <si>
    <t>L138102 NB</t>
  </si>
  <si>
    <t>L138104 EB</t>
  </si>
  <si>
    <t>L138327 NB</t>
  </si>
  <si>
    <t>L138373 EB</t>
  </si>
  <si>
    <t>L138381 NB</t>
  </si>
  <si>
    <t>L138441 NB</t>
  </si>
  <si>
    <t>L138509 EB</t>
  </si>
  <si>
    <t>L138538 NB</t>
  </si>
  <si>
    <t>L138683 EB</t>
  </si>
  <si>
    <t>L138731 NB</t>
  </si>
  <si>
    <t>L138734 NB</t>
  </si>
  <si>
    <t>L138743 NB</t>
  </si>
  <si>
    <t>L138922 NB</t>
  </si>
  <si>
    <t>L138975 NB</t>
  </si>
  <si>
    <t>L138977 EB</t>
  </si>
  <si>
    <t>L139011 EB</t>
  </si>
  <si>
    <t>L139019 NB</t>
  </si>
  <si>
    <t>L139254 NB</t>
  </si>
  <si>
    <t>L139439 NB</t>
  </si>
  <si>
    <t>L139560 NB</t>
  </si>
  <si>
    <t>L139570 EB</t>
  </si>
  <si>
    <t>L139582 NB</t>
  </si>
  <si>
    <t>L139594 NB</t>
  </si>
  <si>
    <t>L139621 NB</t>
  </si>
  <si>
    <t>L139651 EB</t>
  </si>
  <si>
    <t>L139664 NB</t>
  </si>
  <si>
    <t>L139677 EB</t>
  </si>
  <si>
    <t>L139797 EB</t>
  </si>
  <si>
    <t>L139815 EB</t>
  </si>
  <si>
    <t>L139830 NB</t>
  </si>
  <si>
    <t>L139836 EB</t>
  </si>
  <si>
    <t>L139927 NB</t>
  </si>
  <si>
    <t>L140191 EB</t>
  </si>
  <si>
    <t>L140244 EB</t>
  </si>
  <si>
    <t>L140263 NB</t>
  </si>
  <si>
    <t>L140296 NB</t>
  </si>
  <si>
    <t>L140366 EB</t>
  </si>
  <si>
    <t>L140417 NB</t>
  </si>
  <si>
    <t>L140488 EB</t>
  </si>
  <si>
    <t>L140523 NB</t>
  </si>
  <si>
    <t>L140648 NB</t>
  </si>
  <si>
    <t>L140653 NB</t>
  </si>
  <si>
    <t>L140673 NB</t>
  </si>
  <si>
    <t>L140701 NB</t>
  </si>
  <si>
    <t>L140722 NB</t>
  </si>
  <si>
    <t>L140742 EB</t>
  </si>
  <si>
    <t>L140766 NB</t>
  </si>
  <si>
    <t>L140771 NB</t>
  </si>
  <si>
    <t>L140887 NB</t>
  </si>
  <si>
    <t>L140920 EB</t>
  </si>
  <si>
    <t>L141074 NB</t>
  </si>
  <si>
    <t>L141087 EB</t>
  </si>
  <si>
    <t>L141115 EB</t>
  </si>
  <si>
    <t>L141160 NB</t>
  </si>
  <si>
    <t>L141251 NB</t>
  </si>
  <si>
    <t>L141383 EB</t>
  </si>
  <si>
    <t>L141383 NB</t>
  </si>
  <si>
    <t>L141532 NB</t>
  </si>
  <si>
    <t>L141681 EB</t>
  </si>
  <si>
    <t>L141691 NB</t>
  </si>
  <si>
    <t>L141703 NB</t>
  </si>
  <si>
    <t>L141905 NB</t>
  </si>
  <si>
    <t>L141910 EB</t>
  </si>
  <si>
    <t>L142011 NB</t>
  </si>
  <si>
    <t>L142126 EB</t>
  </si>
  <si>
    <t>L142137 EB</t>
  </si>
  <si>
    <t>L142139 NB</t>
  </si>
  <si>
    <t>L142346 NB</t>
  </si>
  <si>
    <t>L142507 NB</t>
  </si>
  <si>
    <t>L142554 EB</t>
  </si>
  <si>
    <t>L142663 EB</t>
  </si>
  <si>
    <t>L142685 EB</t>
  </si>
  <si>
    <t>L142687 EB</t>
  </si>
  <si>
    <t>L142827 NB</t>
  </si>
  <si>
    <t>L142940 NB</t>
  </si>
  <si>
    <t>L143031 NB</t>
  </si>
  <si>
    <t>L143208 NB</t>
  </si>
  <si>
    <t>L143292 EB</t>
  </si>
  <si>
    <t>L143301 NB</t>
  </si>
  <si>
    <t>L143317 EB</t>
  </si>
  <si>
    <t>L143410 NB</t>
  </si>
  <si>
    <t>L143555 NB</t>
  </si>
  <si>
    <t>L143610 EB</t>
  </si>
  <si>
    <t>L143669 EB</t>
  </si>
  <si>
    <t>L143849 NB</t>
  </si>
  <si>
    <t>L143963 NB</t>
  </si>
  <si>
    <t>L143989 NB</t>
  </si>
  <si>
    <t>L144068 EB</t>
  </si>
  <si>
    <t>L144092 EB</t>
  </si>
  <si>
    <t>L144131 NB</t>
  </si>
  <si>
    <t>L144149 NB</t>
  </si>
  <si>
    <t>L144190 NB</t>
  </si>
  <si>
    <t>L144278 NB</t>
  </si>
  <si>
    <t>L144311 EB</t>
  </si>
  <si>
    <t>L144386 NB</t>
  </si>
  <si>
    <t>L144390 EB</t>
  </si>
  <si>
    <t>L144468 NB</t>
  </si>
  <si>
    <t>L144471 NB</t>
  </si>
  <si>
    <t>L144535 NB</t>
  </si>
  <si>
    <t>L144610 EB</t>
  </si>
  <si>
    <t>L144669 EB</t>
  </si>
  <si>
    <t>L144729 NB</t>
  </si>
  <si>
    <t>L144769 NB</t>
  </si>
  <si>
    <t>L144812 NB</t>
  </si>
  <si>
    <t>L144855 EB</t>
  </si>
  <si>
    <t>L144863 NB</t>
  </si>
  <si>
    <t>L144914 EB</t>
  </si>
  <si>
    <t>L145096 NB</t>
  </si>
  <si>
    <t>L145107 EB</t>
  </si>
  <si>
    <t>L145129 EB</t>
  </si>
  <si>
    <t>L145135 EB</t>
  </si>
  <si>
    <t>L145142 NB</t>
  </si>
  <si>
    <t>L145211 NB</t>
  </si>
  <si>
    <t>L145219 EB</t>
  </si>
  <si>
    <t>L145258 NB</t>
  </si>
  <si>
    <t>L145287 NB</t>
  </si>
  <si>
    <t>L145397 EB</t>
  </si>
  <si>
    <t>L145874 EB</t>
  </si>
  <si>
    <t>L145956 NB</t>
  </si>
  <si>
    <t>L145971 NB</t>
  </si>
  <si>
    <t>L145993 NB</t>
  </si>
  <si>
    <t>L146009 NB</t>
  </si>
  <si>
    <t>L146013 NB</t>
  </si>
  <si>
    <t>L146018 NB</t>
  </si>
  <si>
    <t>L146027 NB</t>
  </si>
  <si>
    <t>L146054 NB</t>
  </si>
  <si>
    <t>L146081 NB</t>
  </si>
  <si>
    <t>L146122 NB</t>
  </si>
  <si>
    <t>L146179 EB</t>
  </si>
  <si>
    <t>L146185 NB</t>
  </si>
  <si>
    <t>L146213 NB</t>
  </si>
  <si>
    <t>L146385 EB</t>
  </si>
  <si>
    <t>L146436 NB</t>
  </si>
  <si>
    <t>L146437 EB</t>
  </si>
  <si>
    <t>L146465 NB</t>
  </si>
  <si>
    <t>L146479 NB</t>
  </si>
  <si>
    <t>L146510 NB</t>
  </si>
  <si>
    <t>L146535 EB</t>
  </si>
  <si>
    <t>L146552 EB</t>
  </si>
  <si>
    <t>L146680 NB</t>
  </si>
  <si>
    <t>L146718 EB</t>
  </si>
  <si>
    <t>L146723 NB</t>
  </si>
  <si>
    <t>L146723 SB</t>
  </si>
  <si>
    <t>L146784 NB</t>
  </si>
  <si>
    <t>L146837 NB</t>
  </si>
  <si>
    <t>L146892 NB</t>
  </si>
  <si>
    <t>L147012 EB</t>
  </si>
  <si>
    <t>L147021 NB</t>
  </si>
  <si>
    <t>L147084 NB</t>
  </si>
  <si>
    <t>L147110 EB</t>
  </si>
  <si>
    <t>L147204 NB</t>
  </si>
  <si>
    <t>L147431 EB</t>
  </si>
  <si>
    <t>L147457 EB</t>
  </si>
  <si>
    <t>L147497 EB</t>
  </si>
  <si>
    <t>L147536 EB</t>
  </si>
  <si>
    <t>L147648 NB</t>
  </si>
  <si>
    <t>L147653 NB</t>
  </si>
  <si>
    <t>L147685 NB</t>
  </si>
  <si>
    <t>L147716 EB</t>
  </si>
  <si>
    <t>L147819 EB</t>
  </si>
  <si>
    <t>L147903 EB</t>
  </si>
  <si>
    <t>L147922 NB</t>
  </si>
  <si>
    <t>L148025 NB</t>
  </si>
  <si>
    <t>L148063 NB</t>
  </si>
  <si>
    <t>L148096 NB</t>
  </si>
  <si>
    <t>L148131 NB</t>
  </si>
  <si>
    <t>L148166 NB</t>
  </si>
  <si>
    <t>L148184 EB</t>
  </si>
  <si>
    <t>L148186 EB</t>
  </si>
  <si>
    <t>L148198 EB</t>
  </si>
  <si>
    <t>L148215 NB</t>
  </si>
  <si>
    <t>L148284 EB</t>
  </si>
  <si>
    <t>L148297 EB</t>
  </si>
  <si>
    <t>L148408 EB</t>
  </si>
  <si>
    <t>L148456 NB</t>
  </si>
  <si>
    <t>L148549 NB</t>
  </si>
  <si>
    <t>L148573 EB</t>
  </si>
  <si>
    <t>L148662 EB</t>
  </si>
  <si>
    <t>L148689 EB</t>
  </si>
  <si>
    <t>L148723 NB</t>
  </si>
  <si>
    <t>L148907 NB</t>
  </si>
  <si>
    <t>L148971 EB</t>
  </si>
  <si>
    <t>L148971 WB</t>
  </si>
  <si>
    <t>L148983 EB</t>
  </si>
  <si>
    <t>L149042 NB</t>
  </si>
  <si>
    <t>L149061 NB</t>
  </si>
  <si>
    <t>L149075 NB</t>
  </si>
  <si>
    <t>L149076 NB</t>
  </si>
  <si>
    <t>L149093 NB</t>
  </si>
  <si>
    <t>L149121 NB</t>
  </si>
  <si>
    <t>L149146 NB</t>
  </si>
  <si>
    <t>L149225 EB</t>
  </si>
  <si>
    <t>L149358 NB</t>
  </si>
  <si>
    <t>L149444 EB</t>
  </si>
  <si>
    <t>L149475 EB</t>
  </si>
  <si>
    <t>L149503 NB</t>
  </si>
  <si>
    <t>L149521 NB</t>
  </si>
  <si>
    <t>L149610 NB</t>
  </si>
  <si>
    <t>L149705 EB</t>
  </si>
  <si>
    <t>L149734 EB</t>
  </si>
  <si>
    <t>L149760 NB</t>
  </si>
  <si>
    <t>L149797 NB</t>
  </si>
  <si>
    <t>L149843 EB</t>
  </si>
  <si>
    <t>L149885 NB</t>
  </si>
  <si>
    <t>L149889 EB</t>
  </si>
  <si>
    <t>L149889 SB</t>
  </si>
  <si>
    <t>L149918 EB</t>
  </si>
  <si>
    <t>L149967 NB</t>
  </si>
  <si>
    <t>L150068 NB</t>
  </si>
  <si>
    <t>L150122 NB</t>
  </si>
  <si>
    <t>L150123 EB</t>
  </si>
  <si>
    <t>L150166 EB</t>
  </si>
  <si>
    <t>L150201 EB</t>
  </si>
  <si>
    <t>L150213 NB</t>
  </si>
  <si>
    <t>L150260 EB</t>
  </si>
  <si>
    <t>L150316 NB</t>
  </si>
  <si>
    <t>L150387 EB</t>
  </si>
  <si>
    <t>L150423 EB</t>
  </si>
  <si>
    <t>L150437 EB</t>
  </si>
  <si>
    <t>L150488 EB</t>
  </si>
  <si>
    <t>L150496 EB</t>
  </si>
  <si>
    <t>L150500 NB</t>
  </si>
  <si>
    <t>L150525 EB</t>
  </si>
  <si>
    <t>L150569 EB</t>
  </si>
  <si>
    <t>L150582 EB</t>
  </si>
  <si>
    <t>L150665 EB</t>
  </si>
  <si>
    <t>L150751 EB</t>
  </si>
  <si>
    <t>L150776 NB</t>
  </si>
  <si>
    <t>L151091 EB</t>
  </si>
  <si>
    <t>L151093 EB</t>
  </si>
  <si>
    <t>L151141 NB</t>
  </si>
  <si>
    <t>L151166 NB</t>
  </si>
  <si>
    <t>L151262 EB</t>
  </si>
  <si>
    <t>L151273 NB</t>
  </si>
  <si>
    <t>L151279 NB</t>
  </si>
  <si>
    <t>L151367 NB</t>
  </si>
  <si>
    <t>L151504 EB</t>
  </si>
  <si>
    <t>L151539 NB</t>
  </si>
  <si>
    <t>L151580 EB</t>
  </si>
  <si>
    <t>L151592 NB</t>
  </si>
  <si>
    <t>L151609 NB</t>
  </si>
  <si>
    <t>L151660 EB</t>
  </si>
  <si>
    <t>L151662 EB</t>
  </si>
  <si>
    <t>L151683 EB</t>
  </si>
  <si>
    <t>L151706 NB</t>
  </si>
  <si>
    <t>L151750 EB</t>
  </si>
  <si>
    <t>L151771 NB</t>
  </si>
  <si>
    <t>L152020 EB</t>
  </si>
  <si>
    <t>L152022 NB</t>
  </si>
  <si>
    <t>L152030 EB</t>
  </si>
  <si>
    <t>L152088 NB</t>
  </si>
  <si>
    <t>L152123 NB</t>
  </si>
  <si>
    <t>L152176 NB</t>
  </si>
  <si>
    <t>L152204 EB</t>
  </si>
  <si>
    <t>L152368 NB</t>
  </si>
  <si>
    <t>L152421 EB</t>
  </si>
  <si>
    <t>L152460 EB</t>
  </si>
  <si>
    <t>L152495 NB</t>
  </si>
  <si>
    <t>L152500 NB</t>
  </si>
  <si>
    <t>L152514 NB</t>
  </si>
  <si>
    <t>L152587 NB</t>
  </si>
  <si>
    <t>L152679 EB</t>
  </si>
  <si>
    <t>L152727 EB</t>
  </si>
  <si>
    <t>L152897 EB</t>
  </si>
  <si>
    <t>L152921 EB</t>
  </si>
  <si>
    <t>L153106 NB</t>
  </si>
  <si>
    <t>L153127 EB</t>
  </si>
  <si>
    <t>L153142 EB</t>
  </si>
  <si>
    <t>L153218 EB</t>
  </si>
  <si>
    <t>L153305 EB</t>
  </si>
  <si>
    <t>L153305 NB</t>
  </si>
  <si>
    <t>L153313 NB</t>
  </si>
  <si>
    <t>L153479 NB</t>
  </si>
  <si>
    <t>L153532 EB</t>
  </si>
  <si>
    <t>L153707 NB</t>
  </si>
  <si>
    <t>L153760 EB</t>
  </si>
  <si>
    <t>L153763 EB</t>
  </si>
  <si>
    <t>L153780 EB</t>
  </si>
  <si>
    <t>L153813 EB</t>
  </si>
  <si>
    <t>L153896 NB</t>
  </si>
  <si>
    <t>L153923 EB</t>
  </si>
  <si>
    <t>L153928 EB</t>
  </si>
  <si>
    <t>L153947 EB</t>
  </si>
  <si>
    <t>L154049 NB</t>
  </si>
  <si>
    <t>L154110 EB</t>
  </si>
  <si>
    <t>L154112 EB</t>
  </si>
  <si>
    <t>L154125 EB</t>
  </si>
  <si>
    <t>L154167 NB</t>
  </si>
  <si>
    <t>L154253 EB</t>
  </si>
  <si>
    <t>L154352 NB</t>
  </si>
  <si>
    <t>H</t>
  </si>
  <si>
    <t>L154357 NB</t>
  </si>
  <si>
    <t>L154357 SB</t>
  </si>
  <si>
    <t>L154378 NB</t>
  </si>
  <si>
    <t>L154396 EB</t>
  </si>
  <si>
    <t>L154434 EB</t>
  </si>
  <si>
    <t>L154449 EB</t>
  </si>
  <si>
    <t>L154489 NB</t>
  </si>
  <si>
    <t>L154509 EB</t>
  </si>
  <si>
    <t>L154538 EB</t>
  </si>
  <si>
    <t>L154552 NB</t>
  </si>
  <si>
    <t>L154559 NB</t>
  </si>
  <si>
    <t>L154593 EB</t>
  </si>
  <si>
    <t>L154626 NB</t>
  </si>
  <si>
    <t>L154682 EB</t>
  </si>
  <si>
    <t>L154697 NB</t>
  </si>
  <si>
    <t>L154697 SB</t>
  </si>
  <si>
    <t>L154697A NB</t>
  </si>
  <si>
    <t>L154746 NB</t>
  </si>
  <si>
    <t>L154967 EB</t>
  </si>
  <si>
    <t>L155087 EB</t>
  </si>
  <si>
    <t>L155094 NB</t>
  </si>
  <si>
    <t>L155133 NB</t>
  </si>
  <si>
    <t>L155154 NB</t>
  </si>
  <si>
    <t>L155162 NB</t>
  </si>
  <si>
    <t>L155375 EB</t>
  </si>
  <si>
    <t>L155542 NB</t>
  </si>
  <si>
    <t>L155634 NB</t>
  </si>
  <si>
    <t>L155707 NB</t>
  </si>
  <si>
    <t>L155767 NB</t>
  </si>
  <si>
    <t>L155775 EB</t>
  </si>
  <si>
    <t>L155779 NB</t>
  </si>
  <si>
    <t>L155797 NB</t>
  </si>
  <si>
    <t>L155867 EB</t>
  </si>
  <si>
    <t>L155873 NB</t>
  </si>
  <si>
    <t>L155964 EB</t>
  </si>
  <si>
    <t>L155964 WB</t>
  </si>
  <si>
    <t>L156048 EB</t>
  </si>
  <si>
    <t>L156114 NB</t>
  </si>
  <si>
    <t>L156144 EB</t>
  </si>
  <si>
    <t>L156166 EB</t>
  </si>
  <si>
    <t>L156225 EB</t>
  </si>
  <si>
    <t>L156239 NB</t>
  </si>
  <si>
    <t>L156302 WB</t>
  </si>
  <si>
    <t>L156329 NB</t>
  </si>
  <si>
    <t>L156427 EB</t>
  </si>
  <si>
    <t>L156520 NB</t>
  </si>
  <si>
    <t>L156529 EB</t>
  </si>
  <si>
    <t>L156728 NB</t>
  </si>
  <si>
    <t>L156732 EB</t>
  </si>
  <si>
    <t>L156743 EB</t>
  </si>
  <si>
    <t>L156767 NB</t>
  </si>
  <si>
    <t>L156864 NB</t>
  </si>
  <si>
    <t>L156948 NB</t>
  </si>
  <si>
    <t>L156966 EB</t>
  </si>
  <si>
    <t>L156966 NB</t>
  </si>
  <si>
    <t>L156973 EB</t>
  </si>
  <si>
    <t>L157055 NB</t>
  </si>
  <si>
    <t>L157084 NB</t>
  </si>
  <si>
    <t>L157178 NB</t>
  </si>
  <si>
    <t>L157289 NB</t>
  </si>
  <si>
    <t>L157329 EB</t>
  </si>
  <si>
    <t>L157356 NB</t>
  </si>
  <si>
    <t>L157431 NB</t>
  </si>
  <si>
    <t>L157590 EB</t>
  </si>
  <si>
    <t>L157590 NB</t>
  </si>
  <si>
    <t>L157597 EB</t>
  </si>
  <si>
    <t>L157625 NB</t>
  </si>
  <si>
    <t>L157697 NB</t>
  </si>
  <si>
    <t>L157849 EB</t>
  </si>
  <si>
    <t>L157905 NB</t>
  </si>
  <si>
    <t>L157918 NB</t>
  </si>
  <si>
    <t>L157971 EB</t>
  </si>
  <si>
    <t>L157995 EB</t>
  </si>
  <si>
    <t>L158027 EB</t>
  </si>
  <si>
    <t>L158046 NB</t>
  </si>
  <si>
    <t>L158059 EB</t>
  </si>
  <si>
    <t>L158085 EB</t>
  </si>
  <si>
    <t>L158103 NB</t>
  </si>
  <si>
    <t>L158148 EB</t>
  </si>
  <si>
    <t>L158185 EB</t>
  </si>
  <si>
    <t>L158325 EB</t>
  </si>
  <si>
    <t>L158476 NB</t>
  </si>
  <si>
    <t>L158481 EB</t>
  </si>
  <si>
    <t>L158542 EB</t>
  </si>
  <si>
    <t>L158569 NB</t>
  </si>
  <si>
    <t>L158598 EB</t>
  </si>
  <si>
    <t>L158612 EB</t>
  </si>
  <si>
    <t>L158664 EB</t>
  </si>
  <si>
    <t>L158755 EB</t>
  </si>
  <si>
    <t>L158820 EB</t>
  </si>
  <si>
    <t>L158898 WB</t>
  </si>
  <si>
    <t>L158922 EB</t>
  </si>
  <si>
    <t>L158937 NB</t>
  </si>
  <si>
    <t>L158947 NB</t>
  </si>
  <si>
    <t>L158995 NB</t>
  </si>
  <si>
    <t>L159057 EB</t>
  </si>
  <si>
    <t>L159115 NB</t>
  </si>
  <si>
    <t>L159150 NB</t>
  </si>
  <si>
    <t>L159232 EB</t>
  </si>
  <si>
    <t>L159344 SB</t>
  </si>
  <si>
    <t>L159357 NB</t>
  </si>
  <si>
    <t>L159381 NB</t>
  </si>
  <si>
    <t>L159479 EB</t>
  </si>
  <si>
    <t>L159503 NB</t>
  </si>
  <si>
    <t>L159661 NB</t>
  </si>
  <si>
    <t>L159671 NB</t>
  </si>
  <si>
    <t>L159772 NB</t>
  </si>
  <si>
    <t>L159800 EB</t>
  </si>
  <si>
    <t>L159887 NB</t>
  </si>
  <si>
    <t>L159977 EB</t>
  </si>
  <si>
    <t>L159981 NB</t>
  </si>
  <si>
    <t>L159987 EB</t>
  </si>
  <si>
    <t>L160077 NB</t>
  </si>
  <si>
    <t>L160080 EB</t>
  </si>
  <si>
    <t>L160103 NB</t>
  </si>
  <si>
    <t>L160187 EB</t>
  </si>
  <si>
    <t>L160197 EB</t>
  </si>
  <si>
    <t>L160210 EB</t>
  </si>
  <si>
    <t>L160241 EB</t>
  </si>
  <si>
    <t>L160276 NB</t>
  </si>
  <si>
    <t>L160277 NB</t>
  </si>
  <si>
    <t>L160305 NB</t>
  </si>
  <si>
    <t>L160339 NB</t>
  </si>
  <si>
    <t>L160339 SB</t>
  </si>
  <si>
    <t>L160382 NB</t>
  </si>
  <si>
    <t>L160447 EB</t>
  </si>
  <si>
    <t>L160584 NB</t>
  </si>
  <si>
    <t>L160585 EB</t>
  </si>
  <si>
    <t>L160588 NB</t>
  </si>
  <si>
    <t>L160713 NB</t>
  </si>
  <si>
    <t>L160722 NB</t>
  </si>
  <si>
    <t>L160727 NB</t>
  </si>
  <si>
    <t>L160730 NB</t>
  </si>
  <si>
    <t>L160764 EB</t>
  </si>
  <si>
    <t>L160837 NB</t>
  </si>
  <si>
    <t>L160866 EB</t>
  </si>
  <si>
    <t>L160937 NB</t>
  </si>
  <si>
    <t>L160971 EB</t>
  </si>
  <si>
    <t>L161017 NB</t>
  </si>
  <si>
    <t>L161171 NB</t>
  </si>
  <si>
    <t>L161188 NB</t>
  </si>
  <si>
    <t>L161247 NB</t>
  </si>
  <si>
    <t>L161255 EB</t>
  </si>
  <si>
    <t>L161369 EB</t>
  </si>
  <si>
    <t>L161384 EB</t>
  </si>
  <si>
    <t>L161476 NB</t>
  </si>
  <si>
    <t>L161497 NB</t>
  </si>
  <si>
    <t>L161555 NB</t>
  </si>
  <si>
    <t>L161595 NB</t>
  </si>
  <si>
    <t>L161613 NB</t>
  </si>
  <si>
    <t>L161652 NB</t>
  </si>
  <si>
    <t>L161711 NB</t>
  </si>
  <si>
    <t>L161758 NB</t>
  </si>
  <si>
    <t>L161826 NB</t>
  </si>
  <si>
    <t>L161835 NB</t>
  </si>
  <si>
    <t>L161853 EB</t>
  </si>
  <si>
    <t>L161868 NB</t>
  </si>
  <si>
    <t>L161870 EB</t>
  </si>
  <si>
    <t>L161918 NB</t>
  </si>
  <si>
    <t>L162130 EB</t>
  </si>
  <si>
    <t>L162153 NB</t>
  </si>
  <si>
    <t>L162190 EB</t>
  </si>
  <si>
    <t>L162225 NB</t>
  </si>
  <si>
    <t>L162253 EB</t>
  </si>
  <si>
    <t>L162400 EB</t>
  </si>
  <si>
    <t>L162438 NB</t>
  </si>
  <si>
    <t>L162476 NB</t>
  </si>
  <si>
    <t>L162505 EB</t>
  </si>
  <si>
    <t>L162648 NB</t>
  </si>
  <si>
    <t>L162650 NB</t>
  </si>
  <si>
    <t>L162667 NB</t>
  </si>
  <si>
    <t>L162687 NB</t>
  </si>
  <si>
    <t>L162734 EB</t>
  </si>
  <si>
    <t>L162805 EB</t>
  </si>
  <si>
    <t>L162805 NB</t>
  </si>
  <si>
    <t>L162814 EB</t>
  </si>
  <si>
    <t>L162814 NB</t>
  </si>
  <si>
    <t>L162870 NB</t>
  </si>
  <si>
    <t>L162891 EB</t>
  </si>
  <si>
    <t>L162891 NB</t>
  </si>
  <si>
    <t>L163002 EB</t>
  </si>
  <si>
    <t>L163095 EB</t>
  </si>
  <si>
    <t>L163207 NB</t>
  </si>
  <si>
    <t>L163215 EB</t>
  </si>
  <si>
    <t>L163225 NB</t>
  </si>
  <si>
    <t>L163538 EB</t>
  </si>
  <si>
    <t>L163546 NB</t>
  </si>
  <si>
    <t>L163573 EB</t>
  </si>
  <si>
    <t>L163581 NB</t>
  </si>
  <si>
    <t>L163652 EB</t>
  </si>
  <si>
    <t>L163843 EB</t>
  </si>
  <si>
    <t>L163867 EB</t>
  </si>
  <si>
    <t>L163876 NB</t>
  </si>
  <si>
    <t>L163916 EB</t>
  </si>
  <si>
    <t>L163976 NB</t>
  </si>
  <si>
    <t>L164065 EB</t>
  </si>
  <si>
    <t>L164105 EB</t>
  </si>
  <si>
    <t>L164111 EB</t>
  </si>
  <si>
    <t>L164120 EB</t>
  </si>
  <si>
    <t>L164143 NB</t>
  </si>
  <si>
    <t>L164149 NB</t>
  </si>
  <si>
    <t>L164153 EB</t>
  </si>
  <si>
    <t>L164235 NB</t>
  </si>
  <si>
    <t>L164242 NB</t>
  </si>
  <si>
    <t>L164243 NB</t>
  </si>
  <si>
    <t>L164355 EB</t>
  </si>
  <si>
    <t>L164372 EB</t>
  </si>
  <si>
    <t>L164372 WB</t>
  </si>
  <si>
    <t>L164388 NB</t>
  </si>
  <si>
    <t>L164419 EB</t>
  </si>
  <si>
    <t>L164426 EB</t>
  </si>
  <si>
    <t>L164529 NB</t>
  </si>
  <si>
    <t>L164595 EB</t>
  </si>
  <si>
    <t>L164600 EB</t>
  </si>
  <si>
    <t>L164751 NB</t>
  </si>
  <si>
    <t>L164826 NB</t>
  </si>
  <si>
    <t>L164862 NB</t>
  </si>
  <si>
    <t>L164928 NB</t>
  </si>
  <si>
    <t>L164961 NB</t>
  </si>
  <si>
    <t>L165007 NB</t>
  </si>
  <si>
    <t>L165034 NB</t>
  </si>
  <si>
    <t>L165054 NB</t>
  </si>
  <si>
    <t>L165097 NB</t>
  </si>
  <si>
    <t>L165123 EB</t>
  </si>
  <si>
    <t>L165143 EB</t>
  </si>
  <si>
    <t>L165171 EB</t>
  </si>
  <si>
    <t>L165238 NB</t>
  </si>
  <si>
    <t>L165295 NB</t>
  </si>
  <si>
    <t>L165352 NB</t>
  </si>
  <si>
    <t>L165397 NB</t>
  </si>
  <si>
    <t>L165487 EB</t>
  </si>
  <si>
    <t>L165496 NB</t>
  </si>
  <si>
    <t>L165592 NB</t>
  </si>
  <si>
    <t>L165653 NB</t>
  </si>
  <si>
    <t>L165670 EB</t>
  </si>
  <si>
    <t>L165693 NB</t>
  </si>
  <si>
    <t>L165698 EB</t>
  </si>
  <si>
    <t>L165740 EB</t>
  </si>
  <si>
    <t>L165800 NB</t>
  </si>
  <si>
    <t>L165832 EB</t>
  </si>
  <si>
    <t>L165944 NB</t>
  </si>
  <si>
    <t>L165944 SB</t>
  </si>
  <si>
    <t>L165966 NB</t>
  </si>
  <si>
    <t>L166071 EB</t>
  </si>
  <si>
    <t>L166091 EB</t>
  </si>
  <si>
    <t>L166151 NB</t>
  </si>
  <si>
    <t>L166282 NB</t>
  </si>
  <si>
    <t>L166453 EB</t>
  </si>
  <si>
    <t>L166608 NB</t>
  </si>
  <si>
    <t>L166645 EB</t>
  </si>
  <si>
    <t>L166719 NB</t>
  </si>
  <si>
    <t>L166747 EB</t>
  </si>
  <si>
    <t>L166783 NB</t>
  </si>
  <si>
    <t>L166810 EB</t>
  </si>
  <si>
    <t>L166850 EB</t>
  </si>
  <si>
    <t>L166949 EB</t>
  </si>
  <si>
    <t>L166962 EB</t>
  </si>
  <si>
    <t>L166990 EB</t>
  </si>
  <si>
    <t>L167006 EB</t>
  </si>
  <si>
    <t>L167100 EB</t>
  </si>
  <si>
    <t>L167101 EB</t>
  </si>
  <si>
    <t>L167110 NB</t>
  </si>
  <si>
    <t>L167122 NB</t>
  </si>
  <si>
    <t>L167171 EB</t>
  </si>
  <si>
    <t>L167208 EB</t>
  </si>
  <si>
    <t>L167230 NB</t>
  </si>
  <si>
    <t>L167251 EB</t>
  </si>
  <si>
    <t>L167255 NB</t>
  </si>
  <si>
    <t>L167269 EB</t>
  </si>
  <si>
    <t>L167278 NB</t>
  </si>
  <si>
    <t>L167300 EB</t>
  </si>
  <si>
    <t>L167320 EB</t>
  </si>
  <si>
    <t>L167337 NB</t>
  </si>
  <si>
    <t>L167499 EB</t>
  </si>
  <si>
    <t>L167626 NB</t>
  </si>
  <si>
    <t>L167669 NB</t>
  </si>
  <si>
    <t>L167710 NB</t>
  </si>
  <si>
    <t>L167737 NB</t>
  </si>
  <si>
    <t>L167811 NB</t>
  </si>
  <si>
    <t>L167811A NB</t>
  </si>
  <si>
    <t>L167811B NB</t>
  </si>
  <si>
    <t>L167854 EB</t>
  </si>
  <si>
    <t>L167918 EB</t>
  </si>
  <si>
    <t>L167960 EB</t>
  </si>
  <si>
    <t>L168016 EB</t>
  </si>
  <si>
    <t>L168017 EB</t>
  </si>
  <si>
    <t>L168088 NB</t>
  </si>
  <si>
    <t>L168109 NB</t>
  </si>
  <si>
    <t>L168118 EB</t>
  </si>
  <si>
    <t>L168185 EB</t>
  </si>
  <si>
    <t>L168200 NB</t>
  </si>
  <si>
    <t>L168240 EB</t>
  </si>
  <si>
    <t>L168281 SB</t>
  </si>
  <si>
    <t>L168283 EB</t>
  </si>
  <si>
    <t>L168297 NB</t>
  </si>
  <si>
    <t>L168344 NB</t>
  </si>
  <si>
    <t>L168346 NB</t>
  </si>
  <si>
    <t>L168367 EB</t>
  </si>
  <si>
    <t>L168379 EB</t>
  </si>
  <si>
    <t>L168423 EB</t>
  </si>
  <si>
    <t>L168588 NB</t>
  </si>
  <si>
    <t>L168629 NB</t>
  </si>
  <si>
    <t>L168635 EB</t>
  </si>
  <si>
    <t>L168635 NB</t>
  </si>
  <si>
    <t>L168645 EB</t>
  </si>
  <si>
    <t>L168709 EB</t>
  </si>
  <si>
    <t>L168752 NB</t>
  </si>
  <si>
    <t>L168764 EB</t>
  </si>
  <si>
    <t>L168843 EB</t>
  </si>
  <si>
    <t>L168860 EB</t>
  </si>
  <si>
    <t>L168898 NB</t>
  </si>
  <si>
    <t>L168932 NB</t>
  </si>
  <si>
    <t>L168970 EB</t>
  </si>
  <si>
    <t>L169039 NB</t>
  </si>
  <si>
    <t>L169058 NB</t>
  </si>
  <si>
    <t>L169068 EB</t>
  </si>
  <si>
    <t>L169075 EB</t>
  </si>
  <si>
    <t>L169103 NB</t>
  </si>
  <si>
    <t>L169183 NB</t>
  </si>
  <si>
    <t>L169220 NB</t>
  </si>
  <si>
    <t>L169226 NB</t>
  </si>
  <si>
    <t>L169234 EB</t>
  </si>
  <si>
    <t>L169302 EB</t>
  </si>
  <si>
    <t>L169499 NB</t>
  </si>
  <si>
    <t>L169513 NB</t>
  </si>
  <si>
    <t>L169539 NB</t>
  </si>
  <si>
    <t>L169569 NB</t>
  </si>
  <si>
    <t>L169622 NB</t>
  </si>
  <si>
    <t>L169827 EB</t>
  </si>
  <si>
    <t>L169896 NB</t>
  </si>
  <si>
    <t>L169930 NB</t>
  </si>
  <si>
    <t>L169938 EB</t>
  </si>
  <si>
    <t>L170127 NB</t>
  </si>
  <si>
    <t>L170254 EB</t>
  </si>
  <si>
    <t>L170269 NB</t>
  </si>
  <si>
    <t>L170307 NB</t>
  </si>
  <si>
    <t>L170540 NB</t>
  </si>
  <si>
    <t>L170567 NB</t>
  </si>
  <si>
    <t>L170587 NB</t>
  </si>
  <si>
    <t>L170658 EB</t>
  </si>
  <si>
    <t>L170658 NB</t>
  </si>
  <si>
    <t>L170678 NB</t>
  </si>
  <si>
    <t>L170696 EB</t>
  </si>
  <si>
    <t>L170745 EB</t>
  </si>
  <si>
    <t>L170845 EB</t>
  </si>
  <si>
    <t>L170912 EB</t>
  </si>
  <si>
    <t>L170954 EB</t>
  </si>
  <si>
    <t>L171035 NB</t>
  </si>
  <si>
    <t>L171052 NB</t>
  </si>
  <si>
    <t>L171116 NB</t>
  </si>
  <si>
    <t>L171133 EB</t>
  </si>
  <si>
    <t>L171158 NB</t>
  </si>
  <si>
    <t>L171182 EB</t>
  </si>
  <si>
    <t>L171182 WB</t>
  </si>
  <si>
    <t>L171235 NB</t>
  </si>
  <si>
    <t>L171326 NB</t>
  </si>
  <si>
    <t>L171346 NB</t>
  </si>
  <si>
    <t>L171368 SB</t>
  </si>
  <si>
    <t>L171396 EB</t>
  </si>
  <si>
    <t>L171420 EB</t>
  </si>
  <si>
    <t>L171438 EB</t>
  </si>
  <si>
    <t>L171456 EB</t>
  </si>
  <si>
    <t>L171507 NB</t>
  </si>
  <si>
    <t>L171563 EB</t>
  </si>
  <si>
    <t>L171574 EB</t>
  </si>
  <si>
    <t>L171579 EB</t>
  </si>
  <si>
    <t>L171628 NB</t>
  </si>
  <si>
    <t>L171725 EB</t>
  </si>
  <si>
    <t>L171737 EB</t>
  </si>
  <si>
    <t>L171774 EB</t>
  </si>
  <si>
    <t>L171810 EB</t>
  </si>
  <si>
    <t>L171869 EB</t>
  </si>
  <si>
    <t>L171896 EB</t>
  </si>
  <si>
    <t>L171967 EB</t>
  </si>
  <si>
    <t>L171998 NB</t>
  </si>
  <si>
    <t>L172013 EB</t>
  </si>
  <si>
    <t>L172023 EB</t>
  </si>
  <si>
    <t>L172077 EB</t>
  </si>
  <si>
    <t>L172166 NB</t>
  </si>
  <si>
    <t>L172223 EB</t>
  </si>
  <si>
    <t>L172252 EB</t>
  </si>
  <si>
    <t>L172255 NB</t>
  </si>
  <si>
    <t>L172296 EB</t>
  </si>
  <si>
    <t>L172331 NB</t>
  </si>
  <si>
    <t>L172337 EB</t>
  </si>
  <si>
    <t>L172341 EB</t>
  </si>
  <si>
    <t>L172507 NB</t>
  </si>
  <si>
    <t>L172515 EB</t>
  </si>
  <si>
    <t>L172515 NB</t>
  </si>
  <si>
    <t>L172625 NB</t>
  </si>
  <si>
    <t>L172669 EB</t>
  </si>
  <si>
    <t>L172776 EB</t>
  </si>
  <si>
    <t>L172818 NB</t>
  </si>
  <si>
    <t>L172838 EB</t>
  </si>
  <si>
    <t>L172876 EB</t>
  </si>
  <si>
    <t>L172883 EB</t>
  </si>
  <si>
    <t>L172942 SB</t>
  </si>
  <si>
    <t>L172982 NB</t>
  </si>
  <si>
    <t>L173043 NB</t>
  </si>
  <si>
    <t>L173054 NB</t>
  </si>
  <si>
    <t>L173074 EB</t>
  </si>
  <si>
    <t>L173091 EB</t>
  </si>
  <si>
    <t>L173182 EB</t>
  </si>
  <si>
    <t>L173185 EB</t>
  </si>
  <si>
    <t>L173287 NB</t>
  </si>
  <si>
    <t>L173350 EB</t>
  </si>
  <si>
    <t>L173354 NB</t>
  </si>
  <si>
    <t>L173357 NB</t>
  </si>
  <si>
    <t>L173390 EB</t>
  </si>
  <si>
    <t>L173434 EB</t>
  </si>
  <si>
    <t>L173486 EB</t>
  </si>
  <si>
    <t>L173490 NB</t>
  </si>
  <si>
    <t>L173606 NB</t>
  </si>
  <si>
    <t>L173615 EB</t>
  </si>
  <si>
    <t>L173626 EB</t>
  </si>
  <si>
    <t>L173643 NB</t>
  </si>
  <si>
    <t>L174031 NB</t>
  </si>
  <si>
    <t>L174122 EB</t>
  </si>
  <si>
    <t>L174122 NB</t>
  </si>
  <si>
    <t>L174165 NB</t>
  </si>
  <si>
    <t>L174196 NB</t>
  </si>
  <si>
    <t>L174266 EB</t>
  </si>
  <si>
    <t>L174371 NB</t>
  </si>
  <si>
    <t>L174375 EB</t>
  </si>
  <si>
    <t>L174379 NB</t>
  </si>
  <si>
    <t>L174380 EB</t>
  </si>
  <si>
    <t>L174393 EB</t>
  </si>
  <si>
    <t>L174405 EB</t>
  </si>
  <si>
    <t>L174418 EB</t>
  </si>
  <si>
    <t>L174419 NB</t>
  </si>
  <si>
    <t>L174503 NB</t>
  </si>
  <si>
    <t>L174506 NB</t>
  </si>
  <si>
    <t>L174621 EB</t>
  </si>
  <si>
    <t>L174635 EB</t>
  </si>
  <si>
    <t>L174729 NB</t>
  </si>
  <si>
    <t>L174916 EB</t>
  </si>
  <si>
    <t>L174919 EB</t>
  </si>
  <si>
    <t>L174920 EB</t>
  </si>
  <si>
    <t>L174924 EB</t>
  </si>
  <si>
    <t>L174971 EB</t>
  </si>
  <si>
    <t>L175077 EB</t>
  </si>
  <si>
    <t>L175124 EB</t>
  </si>
  <si>
    <t>L175135 NB</t>
  </si>
  <si>
    <t>L175188 EB</t>
  </si>
  <si>
    <t>L175236 NB</t>
  </si>
  <si>
    <t>L175255 EB</t>
  </si>
  <si>
    <t>L175255 WB</t>
  </si>
  <si>
    <t>L175271 EB</t>
  </si>
  <si>
    <t>L175286 EB</t>
  </si>
  <si>
    <t>L175348 NB</t>
  </si>
  <si>
    <t>L175351 NB</t>
  </si>
  <si>
    <t>L175360 EB</t>
  </si>
  <si>
    <t>L175410 NB</t>
  </si>
  <si>
    <t>L175421 EB</t>
  </si>
  <si>
    <t>L175476 EB</t>
  </si>
  <si>
    <t>L175510 NB</t>
  </si>
  <si>
    <t>L175530 EB</t>
  </si>
  <si>
    <t>L175550 EB</t>
  </si>
  <si>
    <t>L175565 NB</t>
  </si>
  <si>
    <t>L175606 NB</t>
  </si>
  <si>
    <t>L175624 NB</t>
  </si>
  <si>
    <t>L175655 NB</t>
  </si>
  <si>
    <t>L175673 NB</t>
  </si>
  <si>
    <t>L175802 EB</t>
  </si>
  <si>
    <t>L175810 NB</t>
  </si>
  <si>
    <t>L175841 NB</t>
  </si>
  <si>
    <t>L175904 NB</t>
  </si>
  <si>
    <t>L175962 EB</t>
  </si>
  <si>
    <t>L176045 NB</t>
  </si>
  <si>
    <t>L176102 EB</t>
  </si>
  <si>
    <t>L176127 EB</t>
  </si>
  <si>
    <t>L176130 EB</t>
  </si>
  <si>
    <t>L176137 NB</t>
  </si>
  <si>
    <t>L176196 NB</t>
  </si>
  <si>
    <t>L176213 EB</t>
  </si>
  <si>
    <t>L176218 EB</t>
  </si>
  <si>
    <t>L176218 WB</t>
  </si>
  <si>
    <t>L176241 EB</t>
  </si>
  <si>
    <t>L176241 NB</t>
  </si>
  <si>
    <t>L176249 EB</t>
  </si>
  <si>
    <t>L176295 NB</t>
  </si>
  <si>
    <t>L176306 EB</t>
  </si>
  <si>
    <t>L176340 EB</t>
  </si>
  <si>
    <t>L176413 NB</t>
  </si>
  <si>
    <t>L176494 EB</t>
  </si>
  <si>
    <t>L176515 EB</t>
  </si>
  <si>
    <t>L176564 NB</t>
  </si>
  <si>
    <t>L176793 NB</t>
  </si>
  <si>
    <t>L176828 NB</t>
  </si>
  <si>
    <t>L176848 EB</t>
  </si>
  <si>
    <t>L176926 EB</t>
  </si>
  <si>
    <t>L176927 EB</t>
  </si>
  <si>
    <t>L176972 NB</t>
  </si>
  <si>
    <t>L176990 NB</t>
  </si>
  <si>
    <t>L177019 EB</t>
  </si>
  <si>
    <t>L177023 NB</t>
  </si>
  <si>
    <t>L177040 NB</t>
  </si>
  <si>
    <t>L177058 NB</t>
  </si>
  <si>
    <t>L177132 NB</t>
  </si>
  <si>
    <t>L177161 EB</t>
  </si>
  <si>
    <t>L177176 EB</t>
  </si>
  <si>
    <t>L177187 EB</t>
  </si>
  <si>
    <t>L177188 EB</t>
  </si>
  <si>
    <t>L177204 EB</t>
  </si>
  <si>
    <t>L177231 NB</t>
  </si>
  <si>
    <t>L177235 EB</t>
  </si>
  <si>
    <t>L177239 EB</t>
  </si>
  <si>
    <t>L177334 SB</t>
  </si>
  <si>
    <t>L177600 EB</t>
  </si>
  <si>
    <t>L177626 NB</t>
  </si>
  <si>
    <t>L177684 NB</t>
  </si>
  <si>
    <t>L177750 EB</t>
  </si>
  <si>
    <t>L177779 EB</t>
  </si>
  <si>
    <t>L177787 EB</t>
  </si>
  <si>
    <t>L177789 NB</t>
  </si>
  <si>
    <t>L177826 EB</t>
  </si>
  <si>
    <t>L177901 NB</t>
  </si>
  <si>
    <t>L177927 EB</t>
  </si>
  <si>
    <t>L178053 EB</t>
  </si>
  <si>
    <t>L178114 EB</t>
  </si>
  <si>
    <t>L178146 EB</t>
  </si>
  <si>
    <t>L178212 NB</t>
  </si>
  <si>
    <t>L178234 NB</t>
  </si>
  <si>
    <t>L178321 NB</t>
  </si>
  <si>
    <t>L178416 NB</t>
  </si>
  <si>
    <t>L178453 EB</t>
  </si>
  <si>
    <t>L178478 EB</t>
  </si>
  <si>
    <t>L178529 EB</t>
  </si>
  <si>
    <t>L178633 EB</t>
  </si>
  <si>
    <t>L178695 EB</t>
  </si>
  <si>
    <t>L178745 NB</t>
  </si>
  <si>
    <t>L178808 EB</t>
  </si>
  <si>
    <t>L178811 NB</t>
  </si>
  <si>
    <t>L178816 NB</t>
  </si>
  <si>
    <t>L178845 NB</t>
  </si>
  <si>
    <t>L178993 EB</t>
  </si>
  <si>
    <t>L179030 EB</t>
  </si>
  <si>
    <t>L179060 EB</t>
  </si>
  <si>
    <t>L179096 NB</t>
  </si>
  <si>
    <t>L179099 EB</t>
  </si>
  <si>
    <t>L179270 EB</t>
  </si>
  <si>
    <t>L179272 NB</t>
  </si>
  <si>
    <t>L179305 NB</t>
  </si>
  <si>
    <t>L179376 EB</t>
  </si>
  <si>
    <t>L179377 NB</t>
  </si>
  <si>
    <t>L179468 EB</t>
  </si>
  <si>
    <t>L179549 NB</t>
  </si>
  <si>
    <t>L179556 EB</t>
  </si>
  <si>
    <t>L179761 NB</t>
  </si>
  <si>
    <t>L179772 EB</t>
  </si>
  <si>
    <t>L179779 EB</t>
  </si>
  <si>
    <t>L179787 NB</t>
  </si>
  <si>
    <t>L179804 NB</t>
  </si>
  <si>
    <t>L179859 EB</t>
  </si>
  <si>
    <t>L179863 NB</t>
  </si>
  <si>
    <t>L179865 NB</t>
  </si>
  <si>
    <t>L179872 NB</t>
  </si>
  <si>
    <t>L179881 NB</t>
  </si>
  <si>
    <t>L179888 EB</t>
  </si>
  <si>
    <t>L179909 EB</t>
  </si>
  <si>
    <t>L179914 NB</t>
  </si>
  <si>
    <t>L179971 EB</t>
  </si>
  <si>
    <t>L180005 NB</t>
  </si>
  <si>
    <t>L180008 NB</t>
  </si>
  <si>
    <t>L180041 NB</t>
  </si>
  <si>
    <t>L180119 EB</t>
  </si>
  <si>
    <t>L180126 EB</t>
  </si>
  <si>
    <t>L180134 EB</t>
  </si>
  <si>
    <t>L180151 EB</t>
  </si>
  <si>
    <t>L180169 EB</t>
  </si>
  <si>
    <t>L180187 NB</t>
  </si>
  <si>
    <t>L180335 NB</t>
  </si>
  <si>
    <t>L180451 NB</t>
  </si>
  <si>
    <t>L180479 EB</t>
  </si>
  <si>
    <t>L180539 EB</t>
  </si>
  <si>
    <t>L180593 NB</t>
  </si>
  <si>
    <t>L180606 NB</t>
  </si>
  <si>
    <t>L180699 EB</t>
  </si>
  <si>
    <t>L180712 EB</t>
  </si>
  <si>
    <t>L180838 NB</t>
  </si>
  <si>
    <t>L180876 EB</t>
  </si>
  <si>
    <t>L180912 EB</t>
  </si>
  <si>
    <t>L180952 EB</t>
  </si>
  <si>
    <t>L180993 EB</t>
  </si>
  <si>
    <t>L181028 EB</t>
  </si>
  <si>
    <t>L181207 EB</t>
  </si>
  <si>
    <t>L181261 EB</t>
  </si>
  <si>
    <t>L181303 NB</t>
  </si>
  <si>
    <t>L181305 NB</t>
  </si>
  <si>
    <t>L181355 NB</t>
  </si>
  <si>
    <t>L181388 NB</t>
  </si>
  <si>
    <t>L181606 NB</t>
  </si>
  <si>
    <t>L181607 NB</t>
  </si>
  <si>
    <t>L181647 NB</t>
  </si>
  <si>
    <t>L181672 NB</t>
  </si>
  <si>
    <t>L181673 EB</t>
  </si>
  <si>
    <t>L181673 NB</t>
  </si>
  <si>
    <t>L181737 EB</t>
  </si>
  <si>
    <t>L181808 EB</t>
  </si>
  <si>
    <t>L181818 EB</t>
  </si>
  <si>
    <t>L181949 EB</t>
  </si>
  <si>
    <t>L182004 NB</t>
  </si>
  <si>
    <t>L182005 EB</t>
  </si>
  <si>
    <t>L182116 EB</t>
  </si>
  <si>
    <t>L182123 NB</t>
  </si>
  <si>
    <t>L182153 NB</t>
  </si>
  <si>
    <t>L182178 NB</t>
  </si>
  <si>
    <t>L182355 EB</t>
  </si>
  <si>
    <t>L182392 NB</t>
  </si>
  <si>
    <t>L182489 EB</t>
  </si>
  <si>
    <t>L182518 EB</t>
  </si>
  <si>
    <t>L182557 EB</t>
  </si>
  <si>
    <t>L182567 NB</t>
  </si>
  <si>
    <t>L182756 EB</t>
  </si>
  <si>
    <t>L182770 NB</t>
  </si>
  <si>
    <t>L182803 EB</t>
  </si>
  <si>
    <t>L182808 NB</t>
  </si>
  <si>
    <t>L182824 NB</t>
  </si>
  <si>
    <t>L182867 EB</t>
  </si>
  <si>
    <t>L182935 EB</t>
  </si>
  <si>
    <t>L182947 EB</t>
  </si>
  <si>
    <t>L183130 EB</t>
  </si>
  <si>
    <t>L183252 EB</t>
  </si>
  <si>
    <t>L183285 NB</t>
  </si>
  <si>
    <t>L183368 EB</t>
  </si>
  <si>
    <t>L183428 EB</t>
  </si>
  <si>
    <t>L183449 NB</t>
  </si>
  <si>
    <t>L183560 NB</t>
  </si>
  <si>
    <t>L183562 NB</t>
  </si>
  <si>
    <t>L183691 NB</t>
  </si>
  <si>
    <t>L183763 NB</t>
  </si>
  <si>
    <t>L183801 EB</t>
  </si>
  <si>
    <t>L183900 EB</t>
  </si>
  <si>
    <t>L183934 NB</t>
  </si>
  <si>
    <t>L183954 NB</t>
  </si>
  <si>
    <t>L183957 NB</t>
  </si>
  <si>
    <t>L184116 EB</t>
  </si>
  <si>
    <t>L184116A EB</t>
  </si>
  <si>
    <t>L184261 EB</t>
  </si>
  <si>
    <t>L184310 NB</t>
  </si>
  <si>
    <t>L184413 NB</t>
  </si>
  <si>
    <t>L184434 EB</t>
  </si>
  <si>
    <t>L184604 NB</t>
  </si>
  <si>
    <t>L184655 EB</t>
  </si>
  <si>
    <t>L184752 EB</t>
  </si>
  <si>
    <t>L184757 NB</t>
  </si>
  <si>
    <t>L184831 NB</t>
  </si>
  <si>
    <t>L184970 EB</t>
  </si>
  <si>
    <t>L185213 EB</t>
  </si>
  <si>
    <t>L185220 EB</t>
  </si>
  <si>
    <t>L185276 EB</t>
  </si>
  <si>
    <t>L185279 NB</t>
  </si>
  <si>
    <t>L185344 EB</t>
  </si>
  <si>
    <t>L185356 EB</t>
  </si>
  <si>
    <t>L185372 EB</t>
  </si>
  <si>
    <t>L185382 EB</t>
  </si>
  <si>
    <t>L185382 NB</t>
  </si>
  <si>
    <t>L185490 EB</t>
  </si>
  <si>
    <t>L185547 NB</t>
  </si>
  <si>
    <t>L185754 EB</t>
  </si>
  <si>
    <t>L185830 NB</t>
  </si>
  <si>
    <t>L185835 NB</t>
  </si>
  <si>
    <t>L185911 NB</t>
  </si>
  <si>
    <t>L185938 EB</t>
  </si>
  <si>
    <t>L186088 EB</t>
  </si>
  <si>
    <t>L186177 NB</t>
  </si>
  <si>
    <t>L186221 NB</t>
  </si>
  <si>
    <t>L186261 NB</t>
  </si>
  <si>
    <t>L186278 NB</t>
  </si>
  <si>
    <t>L186290 EB</t>
  </si>
  <si>
    <t>L186323 NB</t>
  </si>
  <si>
    <t>L186373 EB</t>
  </si>
  <si>
    <t>L186393 NB</t>
  </si>
  <si>
    <t>L186432 EB</t>
  </si>
  <si>
    <t>L186439 NB</t>
  </si>
  <si>
    <t>L186455 NB</t>
  </si>
  <si>
    <t>L186542 NB</t>
  </si>
  <si>
    <t>L186637 EB</t>
  </si>
  <si>
    <t>L186701 NB</t>
  </si>
  <si>
    <t>L186788 NB</t>
  </si>
  <si>
    <t>L186891 EB</t>
  </si>
  <si>
    <t>L186946 NB</t>
  </si>
  <si>
    <t>L186954 EB</t>
  </si>
  <si>
    <t>L186986 EB</t>
  </si>
  <si>
    <t>L187075 EB</t>
  </si>
  <si>
    <t>L187078 NB</t>
  </si>
  <si>
    <t>L187132 EB</t>
  </si>
  <si>
    <t>L187225 NB</t>
  </si>
  <si>
    <t>L187321 NB</t>
  </si>
  <si>
    <t>L187407 EB</t>
  </si>
  <si>
    <t>L187433 NB</t>
  </si>
  <si>
    <t>L187435 EB</t>
  </si>
  <si>
    <t>L187489 NB</t>
  </si>
  <si>
    <t>L187494 NB</t>
  </si>
  <si>
    <t>L187496 NB</t>
  </si>
  <si>
    <t>L187501 NB</t>
  </si>
  <si>
    <t>L187510 NB</t>
  </si>
  <si>
    <t>L187575 EB</t>
  </si>
  <si>
    <t>L187680 EB</t>
  </si>
  <si>
    <t>L187708 NB</t>
  </si>
  <si>
    <t>L187829 EB</t>
  </si>
  <si>
    <t>L187832 NB</t>
  </si>
  <si>
    <t>L187856 NB</t>
  </si>
  <si>
    <t>L187881 NB</t>
  </si>
  <si>
    <t>L187948 NB</t>
  </si>
  <si>
    <t>L188069 EB</t>
  </si>
  <si>
    <t>L188137 NB</t>
  </si>
  <si>
    <t>L188185 EB</t>
  </si>
  <si>
    <t>L188206 NB</t>
  </si>
  <si>
    <t>L188210 NB</t>
  </si>
  <si>
    <t>L188233 EB</t>
  </si>
  <si>
    <t>L188235 SB</t>
  </si>
  <si>
    <t>L188259 NB</t>
  </si>
  <si>
    <t>L188328 NB</t>
  </si>
  <si>
    <t>L188347 NB</t>
  </si>
  <si>
    <t>L188353 EB</t>
  </si>
  <si>
    <t>L188460 EB</t>
  </si>
  <si>
    <t>L188514 EB</t>
  </si>
  <si>
    <t>L188602 NB</t>
  </si>
  <si>
    <t>L188653 EB</t>
  </si>
  <si>
    <t>L188658 EB</t>
  </si>
  <si>
    <t>L188703 NB</t>
  </si>
  <si>
    <t>L188759 NB</t>
  </si>
  <si>
    <t>L188834 NB</t>
  </si>
  <si>
    <t>L188873 EB</t>
  </si>
  <si>
    <t>L188902 NB</t>
  </si>
  <si>
    <t>L188971 NB</t>
  </si>
  <si>
    <t>L188990 NB</t>
  </si>
  <si>
    <t>L189011 NB</t>
  </si>
  <si>
    <t>L189029 NB</t>
  </si>
  <si>
    <t>L189082 NB</t>
  </si>
  <si>
    <t>L189103 NB</t>
  </si>
  <si>
    <t>L189184 EB</t>
  </si>
  <si>
    <t>L189224 NB</t>
  </si>
  <si>
    <t>L189225 EB</t>
  </si>
  <si>
    <t>L189234 EB</t>
  </si>
  <si>
    <t>L189251 NB</t>
  </si>
  <si>
    <t>L189256 NB</t>
  </si>
  <si>
    <t>L189326 EB</t>
  </si>
  <si>
    <t>L189338 EB</t>
  </si>
  <si>
    <t>L189414 EB</t>
  </si>
  <si>
    <t>L189535 NB</t>
  </si>
  <si>
    <t>L189627 NB</t>
  </si>
  <si>
    <t>L189637 NB</t>
  </si>
  <si>
    <t>L189661 EB</t>
  </si>
  <si>
    <t>L189676 EB</t>
  </si>
  <si>
    <t>L189684 NB</t>
  </si>
  <si>
    <t>L189688 NB</t>
  </si>
  <si>
    <t>L189760 NB</t>
  </si>
  <si>
    <t>L189774 EB</t>
  </si>
  <si>
    <t>L189786 NB</t>
  </si>
  <si>
    <t>L189834 EB</t>
  </si>
  <si>
    <t>L189850 NB</t>
  </si>
  <si>
    <t>L189901 NB</t>
  </si>
  <si>
    <t>L189917 EB</t>
  </si>
  <si>
    <t>L189940 NB</t>
  </si>
  <si>
    <t>L190047 EB</t>
  </si>
  <si>
    <t>L190211 NB</t>
  </si>
  <si>
    <t>L190255 NB</t>
  </si>
  <si>
    <t>L190330 NB</t>
  </si>
  <si>
    <t>L190364 NB</t>
  </si>
  <si>
    <t>L190375 WB</t>
  </si>
  <si>
    <t>L190407 EB</t>
  </si>
  <si>
    <t>L190472 NB</t>
  </si>
  <si>
    <t>L190487 EB</t>
  </si>
  <si>
    <t>L190506 NB</t>
  </si>
  <si>
    <t>L190560 EB</t>
  </si>
  <si>
    <t>L190563 NB</t>
  </si>
  <si>
    <t>L190651 NB</t>
  </si>
  <si>
    <t>L190651 SB</t>
  </si>
  <si>
    <t>L190656 EB</t>
  </si>
  <si>
    <t>L190665 NB</t>
  </si>
  <si>
    <t>L190716 NB</t>
  </si>
  <si>
    <t>L190755 NB</t>
  </si>
  <si>
    <t>L190758 NB</t>
  </si>
  <si>
    <t>L190845 NB</t>
  </si>
  <si>
    <t>L190898 EB</t>
  </si>
  <si>
    <t>L190898 NB</t>
  </si>
  <si>
    <t>L190980 NB</t>
  </si>
  <si>
    <t>L191014 EB</t>
  </si>
  <si>
    <t>L191022 NB</t>
  </si>
  <si>
    <t>L191033 NB</t>
  </si>
  <si>
    <t>L191074 NB</t>
  </si>
  <si>
    <t>L191096 NB</t>
  </si>
  <si>
    <t>L191104 NB</t>
  </si>
  <si>
    <t>L191112 NB</t>
  </si>
  <si>
    <t>L191123 NB</t>
  </si>
  <si>
    <t>L191174 EB</t>
  </si>
  <si>
    <t>L191347 NB</t>
  </si>
  <si>
    <t>L191443 EB</t>
  </si>
  <si>
    <t>L191557 NB</t>
  </si>
  <si>
    <t>L191575 NB</t>
  </si>
  <si>
    <t>L191658 EB</t>
  </si>
  <si>
    <t>L191679 NB</t>
  </si>
  <si>
    <t>L191703 EB</t>
  </si>
  <si>
    <t>L191731 NB</t>
  </si>
  <si>
    <t>L191746 EB</t>
  </si>
  <si>
    <t>L191763 EB</t>
  </si>
  <si>
    <t>L192071 EB</t>
  </si>
  <si>
    <t>L192075 NB</t>
  </si>
  <si>
    <t>L192156 SB</t>
  </si>
  <si>
    <t>L192205 NB</t>
  </si>
  <si>
    <t>L192301 NB</t>
  </si>
  <si>
    <t>L192315 NB</t>
  </si>
  <si>
    <t>L192435 EB</t>
  </si>
  <si>
    <t>L192454 NB</t>
  </si>
  <si>
    <t>L192461 NB</t>
  </si>
  <si>
    <t>L192487 NB</t>
  </si>
  <si>
    <t>L192560 NB</t>
  </si>
  <si>
    <t>L192655 NB</t>
  </si>
  <si>
    <t>L192720 NB</t>
  </si>
  <si>
    <t>L192862 NB</t>
  </si>
  <si>
    <t>L192864 NB</t>
  </si>
  <si>
    <t>L192882 EB</t>
  </si>
  <si>
    <t>L192891 NB</t>
  </si>
  <si>
    <t>L192897 NB</t>
  </si>
  <si>
    <t>L193191 NB</t>
  </si>
  <si>
    <t>L193262 EB</t>
  </si>
  <si>
    <t>L193264 NB</t>
  </si>
  <si>
    <t>L193293 NB</t>
  </si>
  <si>
    <t>L193312 NB</t>
  </si>
  <si>
    <t>L193346 NB</t>
  </si>
  <si>
    <t>L193365 NB</t>
  </si>
  <si>
    <t>L193378 NB</t>
  </si>
  <si>
    <t>L193405 EB</t>
  </si>
  <si>
    <t>L193470 EB</t>
  </si>
  <si>
    <t>L193532 EB</t>
  </si>
  <si>
    <t>L193532 NB</t>
  </si>
  <si>
    <t>L193615 EB</t>
  </si>
  <si>
    <t>L193645 EB</t>
  </si>
  <si>
    <t>L193654 EB</t>
  </si>
  <si>
    <t>L193674 NB</t>
  </si>
  <si>
    <t>L193720 EB</t>
  </si>
  <si>
    <t>L193930 SB</t>
  </si>
  <si>
    <t>L194101 NB</t>
  </si>
  <si>
    <t>L194162 EB</t>
  </si>
  <si>
    <t>L194164 EB</t>
  </si>
  <si>
    <t>L194444 EB</t>
  </si>
  <si>
    <t>L194497 EB</t>
  </si>
  <si>
    <t>L194572 NB</t>
  </si>
  <si>
    <t>L194595 NB</t>
  </si>
  <si>
    <t>L194744 EB</t>
  </si>
  <si>
    <t>L194770 EB</t>
  </si>
  <si>
    <t>L194807 EB</t>
  </si>
  <si>
    <t>L194854 NB</t>
  </si>
  <si>
    <t>L194871 NB</t>
  </si>
  <si>
    <t>L194883 EB</t>
  </si>
  <si>
    <t>L194896 EB</t>
  </si>
  <si>
    <t>L195043 NB</t>
  </si>
  <si>
    <t>L195050 EB</t>
  </si>
  <si>
    <t>L195050 WB</t>
  </si>
  <si>
    <t>L195074 EB</t>
  </si>
  <si>
    <t>L195180 NB</t>
  </si>
  <si>
    <t>L195271 NB</t>
  </si>
  <si>
    <t>L195348 EB</t>
  </si>
  <si>
    <t>L195574 SB</t>
  </si>
  <si>
    <t>L195648 EB</t>
  </si>
  <si>
    <t>L195669 NB</t>
  </si>
  <si>
    <t>L195742 EB</t>
  </si>
  <si>
    <t>L195773 NB</t>
  </si>
  <si>
    <t>L195778 EB</t>
  </si>
  <si>
    <t>L195798 NB</t>
  </si>
  <si>
    <t>L195883 NB</t>
  </si>
  <si>
    <t>L195903 NB</t>
  </si>
  <si>
    <t>L195926 EB</t>
  </si>
  <si>
    <t>L195963 EB</t>
  </si>
  <si>
    <t>L195963 NB</t>
  </si>
  <si>
    <t>L195996 EB</t>
  </si>
  <si>
    <t>L196140 EB</t>
  </si>
  <si>
    <t>L196203 NB</t>
  </si>
  <si>
    <t>L196277 NB</t>
  </si>
  <si>
    <t>L196344 EB</t>
  </si>
  <si>
    <t>L196378 NB</t>
  </si>
  <si>
    <t>L196380 EB</t>
  </si>
  <si>
    <t>L196519 NB</t>
  </si>
  <si>
    <t>L196699 NB</t>
  </si>
  <si>
    <t>L196705 NB</t>
  </si>
  <si>
    <t>L196724 EB</t>
  </si>
  <si>
    <t>L196793 EB</t>
  </si>
  <si>
    <t>L196824 EB</t>
  </si>
  <si>
    <t>L196839 EB</t>
  </si>
  <si>
    <t>L196874 EB</t>
  </si>
  <si>
    <t>L196921 NB</t>
  </si>
  <si>
    <t>L196940 EB</t>
  </si>
  <si>
    <t>L196968 NB</t>
  </si>
  <si>
    <t>L196996 EB</t>
  </si>
  <si>
    <t>L197079 NB</t>
  </si>
  <si>
    <t>L197098 EB</t>
  </si>
  <si>
    <t>L197119 EB</t>
  </si>
  <si>
    <t>L197137 NB</t>
  </si>
  <si>
    <t>L197145 NB</t>
  </si>
  <si>
    <t>L197199 EB</t>
  </si>
  <si>
    <t>L197244 NB</t>
  </si>
  <si>
    <t>L197317 EB</t>
  </si>
  <si>
    <t>L197323 EB</t>
  </si>
  <si>
    <t>L197405 EB</t>
  </si>
  <si>
    <t>L197539 EB</t>
  </si>
  <si>
    <t>L197665 EB</t>
  </si>
  <si>
    <t>L197775 NB</t>
  </si>
  <si>
    <t>L197815 EB</t>
  </si>
  <si>
    <t>L197833 EB</t>
  </si>
  <si>
    <t>L197846 NB</t>
  </si>
  <si>
    <t>L197950 EB</t>
  </si>
  <si>
    <t>L197970 EB</t>
  </si>
  <si>
    <t>L198100 EB</t>
  </si>
  <si>
    <t>L198169 NB</t>
  </si>
  <si>
    <t>L198278 EB</t>
  </si>
  <si>
    <t>L198281 EB</t>
  </si>
  <si>
    <t>L198369 NB</t>
  </si>
  <si>
    <t>L198413 NB</t>
  </si>
  <si>
    <t>L198565 EB</t>
  </si>
  <si>
    <t>L198668 NB</t>
  </si>
  <si>
    <t>L198675 NB</t>
  </si>
  <si>
    <t>L198828 EB</t>
  </si>
  <si>
    <t>L198842 NB</t>
  </si>
  <si>
    <t>L198943 EB</t>
  </si>
  <si>
    <t>L198967 EB</t>
  </si>
  <si>
    <t>L198984 EB</t>
  </si>
  <si>
    <t>L199124 NB</t>
  </si>
  <si>
    <t>L199224 NB</t>
  </si>
  <si>
    <t>L199238 EB</t>
  </si>
  <si>
    <t>L199393 EB</t>
  </si>
  <si>
    <t>L199405 NB</t>
  </si>
  <si>
    <t>L199453 NB</t>
  </si>
  <si>
    <t>L199570 EB</t>
  </si>
  <si>
    <t>L199608 EB</t>
  </si>
  <si>
    <t>L199608 NB</t>
  </si>
  <si>
    <t>L199645 EB</t>
  </si>
  <si>
    <t>L199714 EB</t>
  </si>
  <si>
    <t>L199877 EB</t>
  </si>
  <si>
    <t>L199882 NB</t>
  </si>
  <si>
    <t>L199911 NB</t>
  </si>
  <si>
    <t>L199928 EB</t>
  </si>
  <si>
    <t>L199957 EB</t>
  </si>
  <si>
    <t>L199970 NB</t>
  </si>
  <si>
    <t>L199974 NB</t>
  </si>
  <si>
    <t>L200092 NB</t>
  </si>
  <si>
    <t>L200213 EB</t>
  </si>
  <si>
    <t>L200213 NB</t>
  </si>
  <si>
    <t>L200218 NB</t>
  </si>
  <si>
    <t>L200230 NB</t>
  </si>
  <si>
    <t>L200248 EB</t>
  </si>
  <si>
    <t>L200248 NB</t>
  </si>
  <si>
    <t>L200267 EB</t>
  </si>
  <si>
    <t>L200286 NB</t>
  </si>
  <si>
    <t>L200306 NB</t>
  </si>
  <si>
    <t>L200307 EB</t>
  </si>
  <si>
    <t>L200325 NB</t>
  </si>
  <si>
    <t>L200341 NB</t>
  </si>
  <si>
    <t>L200348 EB</t>
  </si>
  <si>
    <t>L200376 EB</t>
  </si>
  <si>
    <t>L200405 NB</t>
  </si>
  <si>
    <t>L200420 NB</t>
  </si>
  <si>
    <t>L200467 NB</t>
  </si>
  <si>
    <t>L200605 EB</t>
  </si>
  <si>
    <t>L200609 NB</t>
  </si>
  <si>
    <t>L200694 EB</t>
  </si>
  <si>
    <t>L200737 NB</t>
  </si>
  <si>
    <t>L200782 EB</t>
  </si>
  <si>
    <t>L200782 NB</t>
  </si>
  <si>
    <t>L200813 NB</t>
  </si>
  <si>
    <t>L200818 EB</t>
  </si>
  <si>
    <t>L200841 NB</t>
  </si>
  <si>
    <t>L200926 EB</t>
  </si>
  <si>
    <t>L201082 NB</t>
  </si>
  <si>
    <t>L201094 NB</t>
  </si>
  <si>
    <t>L201162 NB</t>
  </si>
  <si>
    <t>L201243 EB</t>
  </si>
  <si>
    <t>L201258 EB</t>
  </si>
  <si>
    <t>L201280 EB</t>
  </si>
  <si>
    <t>L201293 EB</t>
  </si>
  <si>
    <t>L201328 NB</t>
  </si>
  <si>
    <t>L201395 NB</t>
  </si>
  <si>
    <t>L201498 NB</t>
  </si>
  <si>
    <t>L201500 EB</t>
  </si>
  <si>
    <t>L201548 NB</t>
  </si>
  <si>
    <t>L201589 NB</t>
  </si>
  <si>
    <t>L201628 NB</t>
  </si>
  <si>
    <t>L201642 EB</t>
  </si>
  <si>
    <t>L201664 NB</t>
  </si>
  <si>
    <t>L201702 EB</t>
  </si>
  <si>
    <t>L201707 EB</t>
  </si>
  <si>
    <t>L201715 NB</t>
  </si>
  <si>
    <t>L201721 EB</t>
  </si>
  <si>
    <t>L201729 NB</t>
  </si>
  <si>
    <t>L201754 NB</t>
  </si>
  <si>
    <t>L201785 EB</t>
  </si>
  <si>
    <t>L201970 NB</t>
  </si>
  <si>
    <t>L201982 EB</t>
  </si>
  <si>
    <t>L201990 EB</t>
  </si>
  <si>
    <t>L202150 NB</t>
  </si>
  <si>
    <t>L202165 EB</t>
  </si>
  <si>
    <t>L202212 EB</t>
  </si>
  <si>
    <t>L202222 EB</t>
  </si>
  <si>
    <t>L202257 EB</t>
  </si>
  <si>
    <t>L202270 EB</t>
  </si>
  <si>
    <t>L202340 NB</t>
  </si>
  <si>
    <t>L202370 NB</t>
  </si>
  <si>
    <t>L202375 NB</t>
  </si>
  <si>
    <t>L202499 NB</t>
  </si>
  <si>
    <t>L202737 NB</t>
  </si>
  <si>
    <t>L202813 EB</t>
  </si>
  <si>
    <t>L202813 WB</t>
  </si>
  <si>
    <t>L202868 EB</t>
  </si>
  <si>
    <t>L202958 NB</t>
  </si>
  <si>
    <t>L202997 NB</t>
  </si>
  <si>
    <t>L203159 NB</t>
  </si>
  <si>
    <t>L203225 EB</t>
  </si>
  <si>
    <t>L203404 NB</t>
  </si>
  <si>
    <t>L203529 EB</t>
  </si>
  <si>
    <t>L203617 NB</t>
  </si>
  <si>
    <t>L203631 NB</t>
  </si>
  <si>
    <t>L203720 NB</t>
  </si>
  <si>
    <t>L203747 NB</t>
  </si>
  <si>
    <t>L203747 SB</t>
  </si>
  <si>
    <t>L203826 EB</t>
  </si>
  <si>
    <t>L203894 EB</t>
  </si>
  <si>
    <t>L204062 EB</t>
  </si>
  <si>
    <t>L204110 EB</t>
  </si>
  <si>
    <t>L204206 NB</t>
  </si>
  <si>
    <t>L204236 NB</t>
  </si>
  <si>
    <t>L204249 EB</t>
  </si>
  <si>
    <t>L204320 NB</t>
  </si>
  <si>
    <t>L204406 WB</t>
  </si>
  <si>
    <t>L204442 NB</t>
  </si>
  <si>
    <t>L204536 NB</t>
  </si>
  <si>
    <t>L204598 EB</t>
  </si>
  <si>
    <t>L204634 EB</t>
  </si>
  <si>
    <t>L204728 NB</t>
  </si>
  <si>
    <t>L204728 SB</t>
  </si>
  <si>
    <t>L204940 NB</t>
  </si>
  <si>
    <t>L204988 NB</t>
  </si>
  <si>
    <t>L205088 WB</t>
  </si>
  <si>
    <t>L205196 EB</t>
  </si>
  <si>
    <t>L205270 EB</t>
  </si>
  <si>
    <t>L205278 NB</t>
  </si>
  <si>
    <t>L205296 NB</t>
  </si>
  <si>
    <t>L205323 EB</t>
  </si>
  <si>
    <t>L205341 NB</t>
  </si>
  <si>
    <t>L205365 EB</t>
  </si>
  <si>
    <t>L205413 NB</t>
  </si>
  <si>
    <t>L205555 NB</t>
  </si>
  <si>
    <t>L205712 EB</t>
  </si>
  <si>
    <t>L205822 EB</t>
  </si>
  <si>
    <t>L205826 EB</t>
  </si>
  <si>
    <t>L205921 NB</t>
  </si>
  <si>
    <t>L206080 NB</t>
  </si>
  <si>
    <t>L206179 NB</t>
  </si>
  <si>
    <t>L206373 EB</t>
  </si>
  <si>
    <t>L206436 EB</t>
  </si>
  <si>
    <t>L206449 NB</t>
  </si>
  <si>
    <t>L206451 EB</t>
  </si>
  <si>
    <t>L206515 NB</t>
  </si>
  <si>
    <t>L206534 NB</t>
  </si>
  <si>
    <t>L206634 NB</t>
  </si>
  <si>
    <t>L206652 EB</t>
  </si>
  <si>
    <t>L206773 EB</t>
  </si>
  <si>
    <t>L206781 NB</t>
  </si>
  <si>
    <t>L206821 NB</t>
  </si>
  <si>
    <t>L206841 NB</t>
  </si>
  <si>
    <t>L206848 NB</t>
  </si>
  <si>
    <t>L206881 EB</t>
  </si>
  <si>
    <t>L206904 EB</t>
  </si>
  <si>
    <t>L206981 NB</t>
  </si>
  <si>
    <t>L206982 EB</t>
  </si>
  <si>
    <t>L207025 NB</t>
  </si>
  <si>
    <t>L207090 NB</t>
  </si>
  <si>
    <t>L207101 EB</t>
  </si>
  <si>
    <t>L207165 NB</t>
  </si>
  <si>
    <t>L207193 EB</t>
  </si>
  <si>
    <t>L207196 NB</t>
  </si>
  <si>
    <t>L207197 NB</t>
  </si>
  <si>
    <t>L207219 NB</t>
  </si>
  <si>
    <t>L207290 NB</t>
  </si>
  <si>
    <t>L207442 NB</t>
  </si>
  <si>
    <t>L207463 NB</t>
  </si>
  <si>
    <t>L207529 NB</t>
  </si>
  <si>
    <t>L207532 NB</t>
  </si>
  <si>
    <t>L207556 EB</t>
  </si>
  <si>
    <t>L207572 NB</t>
  </si>
  <si>
    <t>L207741 EB</t>
  </si>
  <si>
    <t>L207795 NB</t>
  </si>
  <si>
    <t>L207804 NB</t>
  </si>
  <si>
    <t>L207828 EB</t>
  </si>
  <si>
    <t>L207882 EB</t>
  </si>
  <si>
    <t>L207941 NB</t>
  </si>
  <si>
    <t>L207990 EB</t>
  </si>
  <si>
    <t>L208034 NB</t>
  </si>
  <si>
    <t>L208160 NB</t>
  </si>
  <si>
    <t>L208163 WB</t>
  </si>
  <si>
    <t>L208171 EB</t>
  </si>
  <si>
    <t>L208395 NB</t>
  </si>
  <si>
    <t>L208500 EB</t>
  </si>
  <si>
    <t>L208524 NB</t>
  </si>
  <si>
    <t>L208525 NB</t>
  </si>
  <si>
    <t>L208529 NB</t>
  </si>
  <si>
    <t>L208621 NB</t>
  </si>
  <si>
    <t>L208716 EB</t>
  </si>
  <si>
    <t>L208845 NB</t>
  </si>
  <si>
    <t>L208846 NB</t>
  </si>
  <si>
    <t>L208871 EB</t>
  </si>
  <si>
    <t>L208915 NB</t>
  </si>
  <si>
    <t>L209025 NB</t>
  </si>
  <si>
    <t>L209053 EB</t>
  </si>
  <si>
    <t>L209314 NB</t>
  </si>
  <si>
    <t>L209337 EB</t>
  </si>
  <si>
    <t>L209380 NB</t>
  </si>
  <si>
    <t>L209561 EB</t>
  </si>
  <si>
    <t>L209770 EB</t>
  </si>
  <si>
    <t>L209822 EB</t>
  </si>
  <si>
    <t>L209842 EB</t>
  </si>
  <si>
    <t>L209886 NB</t>
  </si>
  <si>
    <t>L209889 NB</t>
  </si>
  <si>
    <t>L209903 EB</t>
  </si>
  <si>
    <t>L209961 EB</t>
  </si>
  <si>
    <t>L209962 EB</t>
  </si>
  <si>
    <t>L209979 NB</t>
  </si>
  <si>
    <t>L209987 EB</t>
  </si>
  <si>
    <t>L210061 NB</t>
  </si>
  <si>
    <t>L210145 EB</t>
  </si>
  <si>
    <t>L210338 EB</t>
  </si>
  <si>
    <t>L210359 NB</t>
  </si>
  <si>
    <t>L210416 NB</t>
  </si>
  <si>
    <t>L210511 EB</t>
  </si>
  <si>
    <t>L210597 EB</t>
  </si>
  <si>
    <t>L210615 NB</t>
  </si>
  <si>
    <t>L210616 NB</t>
  </si>
  <si>
    <t>L210622 EB</t>
  </si>
  <si>
    <t>L210672 EB</t>
  </si>
  <si>
    <t>L210693 EB</t>
  </si>
  <si>
    <t>L210722 NB</t>
  </si>
  <si>
    <t>L210763 EB</t>
  </si>
  <si>
    <t>L210779 NB</t>
  </si>
  <si>
    <t>L210779 SB</t>
  </si>
  <si>
    <t>L210834 EB</t>
  </si>
  <si>
    <t>L210891 EB</t>
  </si>
  <si>
    <t>L210913 NB</t>
  </si>
  <si>
    <t>L210927 NB</t>
  </si>
  <si>
    <t>L210976 EB</t>
  </si>
  <si>
    <t>L211040 NB</t>
  </si>
  <si>
    <t>L211068 EB</t>
  </si>
  <si>
    <t>L211145 NB</t>
  </si>
  <si>
    <t>L211189 EB</t>
  </si>
  <si>
    <t>L211210 EB</t>
  </si>
  <si>
    <t>L211216 NB</t>
  </si>
  <si>
    <t>L211338 EB</t>
  </si>
  <si>
    <t>L211357 EB</t>
  </si>
  <si>
    <t>L211369 EB</t>
  </si>
  <si>
    <t>L211427 EB</t>
  </si>
  <si>
    <t>L211485 EB</t>
  </si>
  <si>
    <t>L211498 EB</t>
  </si>
  <si>
    <t>L211505 NB</t>
  </si>
  <si>
    <t>L211536 EB</t>
  </si>
  <si>
    <t>L211608 NB</t>
  </si>
  <si>
    <t>L211690 NB</t>
  </si>
  <si>
    <t>L211715 EB</t>
  </si>
  <si>
    <t>L211809 NB</t>
  </si>
  <si>
    <t>L211891 NB</t>
  </si>
  <si>
    <t>L211931 NB</t>
  </si>
  <si>
    <t>L211970 EB</t>
  </si>
  <si>
    <t>L212145 NB</t>
  </si>
  <si>
    <t>L212158 EB</t>
  </si>
  <si>
    <t>L212299 EB</t>
  </si>
  <si>
    <t>L212312 EB</t>
  </si>
  <si>
    <t>L212318 NB</t>
  </si>
  <si>
    <t>L212373 NB</t>
  </si>
  <si>
    <t>L212465 EB</t>
  </si>
  <si>
    <t>L212533 NB</t>
  </si>
  <si>
    <t>L212605 NB</t>
  </si>
  <si>
    <t>L212630 NB</t>
  </si>
  <si>
    <t>L212827 EB</t>
  </si>
  <si>
    <t>L212828 NB</t>
  </si>
  <si>
    <t>L212839 NB</t>
  </si>
  <si>
    <t>L213424 NB</t>
  </si>
  <si>
    <t>L213425 NB</t>
  </si>
  <si>
    <t>L213426 EB</t>
  </si>
  <si>
    <t>L213427 NB</t>
  </si>
  <si>
    <t>L213428 NB</t>
  </si>
  <si>
    <t>L213429 EB</t>
  </si>
  <si>
    <t>L213437 EB</t>
  </si>
  <si>
    <t>L213439 EB</t>
  </si>
  <si>
    <t>L214049 EB</t>
  </si>
  <si>
    <t>L214050 EB</t>
  </si>
  <si>
    <t>L214051 NB</t>
  </si>
  <si>
    <t>L214052 EB</t>
  </si>
  <si>
    <t>L214053 NB</t>
  </si>
  <si>
    <t>L214054 EB</t>
  </si>
  <si>
    <t>L214055 NB</t>
  </si>
  <si>
    <t>L214056 EB</t>
  </si>
  <si>
    <t>L214057 NB</t>
  </si>
  <si>
    <t>L214058 NB</t>
  </si>
  <si>
    <t>L214061 NB</t>
  </si>
  <si>
    <t>L214537 EB</t>
  </si>
  <si>
    <t>L214538 NB</t>
  </si>
  <si>
    <t>L214539 NB</t>
  </si>
  <si>
    <t>L214540 EB</t>
  </si>
  <si>
    <t>L214727 EB</t>
  </si>
  <si>
    <t>L214728 NB</t>
  </si>
  <si>
    <t>L214729 EB</t>
  </si>
  <si>
    <t>L215613 NB</t>
  </si>
  <si>
    <t>L215614 NB</t>
  </si>
  <si>
    <t>L215615 NB</t>
  </si>
  <si>
    <t>L215868 SB</t>
  </si>
  <si>
    <t>L216292 NB</t>
  </si>
  <si>
    <t>L216293 NB</t>
  </si>
  <si>
    <t>L216401 NB</t>
  </si>
  <si>
    <t>L216402 EB</t>
  </si>
  <si>
    <t>L217027 NB</t>
  </si>
  <si>
    <t>L217041 NB</t>
  </si>
  <si>
    <t>L217042 EB</t>
  </si>
  <si>
    <t>L217051 EB</t>
  </si>
  <si>
    <t>L217052 NB</t>
  </si>
  <si>
    <t>L217053 EB</t>
  </si>
  <si>
    <t>L217166 NB</t>
  </si>
  <si>
    <t>L217530 NB</t>
  </si>
  <si>
    <t>L217682 EB</t>
  </si>
  <si>
    <t>L217722 EB</t>
  </si>
  <si>
    <t>L217725 NB</t>
  </si>
  <si>
    <t>L217738 EB</t>
  </si>
  <si>
    <t>L218489 NB</t>
  </si>
  <si>
    <t>L218772 NB</t>
  </si>
  <si>
    <t>L218776 NB</t>
  </si>
  <si>
    <t>L218802 NB</t>
  </si>
  <si>
    <t>L218803 EB</t>
  </si>
  <si>
    <t>L219000 NB</t>
  </si>
  <si>
    <t>L220512 EB</t>
  </si>
  <si>
    <t>L220513 NB</t>
  </si>
  <si>
    <t>L220780 EB</t>
  </si>
  <si>
    <t>L221039 NB</t>
  </si>
  <si>
    <t>L221047 NB</t>
  </si>
  <si>
    <t>L221048 NB</t>
  </si>
  <si>
    <t>L221696 NB</t>
  </si>
  <si>
    <t>L221725 NB</t>
  </si>
  <si>
    <t>L222235 NB</t>
  </si>
  <si>
    <t>L222350 EB</t>
  </si>
  <si>
    <t>L222520 EB</t>
  </si>
  <si>
    <t>L222521 EB</t>
  </si>
  <si>
    <t>L222523 EB</t>
  </si>
  <si>
    <t>L224383 NB</t>
  </si>
  <si>
    <t>L224384 NB</t>
  </si>
  <si>
    <t>L224385 EB</t>
  </si>
  <si>
    <t>L224386 EB</t>
  </si>
  <si>
    <t>L224476 EB</t>
  </si>
  <si>
    <t>L224628 NB</t>
  </si>
  <si>
    <t>L224629 NB</t>
  </si>
  <si>
    <t>L224729 EB</t>
  </si>
  <si>
    <t>L224824 EB</t>
  </si>
  <si>
    <t>L224825 NB</t>
  </si>
  <si>
    <t>L224826 EB</t>
  </si>
  <si>
    <t>L224855 EB</t>
  </si>
  <si>
    <t>L230296 NB</t>
  </si>
  <si>
    <t>L231460 NB</t>
  </si>
  <si>
    <t>L231474 EB</t>
  </si>
  <si>
    <t>L231495 EB</t>
  </si>
  <si>
    <t>L231496 EB</t>
  </si>
  <si>
    <t>L231502 EB</t>
  </si>
  <si>
    <t>L231503 EB</t>
  </si>
  <si>
    <t>L231509 EB</t>
  </si>
  <si>
    <t>L231521 NB</t>
  </si>
  <si>
    <t>L231524 NB</t>
  </si>
  <si>
    <t>L231535 EB</t>
  </si>
  <si>
    <t>L231538 NB</t>
  </si>
  <si>
    <t>L231539 SB</t>
  </si>
  <si>
    <t>L231548 NB</t>
  </si>
  <si>
    <t>N037 EB</t>
  </si>
  <si>
    <t>N038 EB</t>
  </si>
  <si>
    <t>N038 WB</t>
  </si>
  <si>
    <t>N040 NB</t>
  </si>
  <si>
    <t>N041 NB</t>
  </si>
  <si>
    <t>N041 SB</t>
  </si>
  <si>
    <t>N042 EB</t>
  </si>
  <si>
    <t>N042 WB</t>
  </si>
  <si>
    <t>N045 NB</t>
  </si>
  <si>
    <t>N045 SB</t>
  </si>
  <si>
    <t>N048 NB</t>
  </si>
  <si>
    <t>N352 EB</t>
  </si>
  <si>
    <t>N3545 NB</t>
  </si>
  <si>
    <t>N3546 NB</t>
  </si>
  <si>
    <t>N3550 NB</t>
  </si>
  <si>
    <t>N3551 NB</t>
  </si>
  <si>
    <t>N3552 NB</t>
  </si>
  <si>
    <t>N3553 NB</t>
  </si>
  <si>
    <t>N3554 WB</t>
  </si>
  <si>
    <t>N3559 NB</t>
  </si>
  <si>
    <t>N3560 NB</t>
  </si>
  <si>
    <t>N3561 NB</t>
  </si>
  <si>
    <t>N3561 SB</t>
  </si>
  <si>
    <t>N3562 NB</t>
  </si>
  <si>
    <t>N3563 NB</t>
  </si>
  <si>
    <t>N3564 NB</t>
  </si>
  <si>
    <t>N3565 SB</t>
  </si>
  <si>
    <t>N3566 EB</t>
  </si>
  <si>
    <t>N3567 WB</t>
  </si>
  <si>
    <t>N3568 EB</t>
  </si>
  <si>
    <t>N3569 NB</t>
  </si>
  <si>
    <t>N3570 EB</t>
  </si>
  <si>
    <t>N3571 NB</t>
  </si>
  <si>
    <t>N3572 NB</t>
  </si>
  <si>
    <t>N3573 EB</t>
  </si>
  <si>
    <t>N3574 EB</t>
  </si>
  <si>
    <t>N3575 EB</t>
  </si>
  <si>
    <t>N3576 NB</t>
  </si>
  <si>
    <t>N3577 NB</t>
  </si>
  <si>
    <t>N3577 SB</t>
  </si>
  <si>
    <t>N3578 WB</t>
  </si>
  <si>
    <t>N3579 EB</t>
  </si>
  <si>
    <t>N3580 EB</t>
  </si>
  <si>
    <t>N3581 NB</t>
  </si>
  <si>
    <t>N3582 NB</t>
  </si>
  <si>
    <t>N3583 NB</t>
  </si>
  <si>
    <t>N3584 NB</t>
  </si>
  <si>
    <t>N3585 EB</t>
  </si>
  <si>
    <t>N3586 NB</t>
  </si>
  <si>
    <t>N3587 NB</t>
  </si>
  <si>
    <t>N3588 EB</t>
  </si>
  <si>
    <t>N3589 NB</t>
  </si>
  <si>
    <t>N3590 NB</t>
  </si>
  <si>
    <t>N3591 EB</t>
  </si>
  <si>
    <t>N3592 NB</t>
  </si>
  <si>
    <t>N3593 EB</t>
  </si>
  <si>
    <t>N3598 EB</t>
  </si>
  <si>
    <t>N3677 NB</t>
  </si>
  <si>
    <t>N3687 NB</t>
  </si>
  <si>
    <t>N3688 NB</t>
  </si>
  <si>
    <t>N3689 NB</t>
  </si>
  <si>
    <t>N3691 NB</t>
  </si>
  <si>
    <t>N3705 EB</t>
  </si>
  <si>
    <t>N3709 EB</t>
  </si>
  <si>
    <t>N3710 NB</t>
  </si>
  <si>
    <t>N3711 EB</t>
  </si>
  <si>
    <t>N3712 NB</t>
  </si>
  <si>
    <t>N3713 EB</t>
  </si>
  <si>
    <t>N3714 NB</t>
  </si>
  <si>
    <t>N3715 EB</t>
  </si>
  <si>
    <t>N3716 EB</t>
  </si>
  <si>
    <t>N3717 WB</t>
  </si>
  <si>
    <t>N3718 NB</t>
  </si>
  <si>
    <t>N3719 NB</t>
  </si>
  <si>
    <t>N3720 NB</t>
  </si>
  <si>
    <t>N3721 NB</t>
  </si>
  <si>
    <t>N3722 NB</t>
  </si>
  <si>
    <t>N3741 NB</t>
  </si>
  <si>
    <t>N3745 NB</t>
  </si>
  <si>
    <t>N3746 NB</t>
  </si>
  <si>
    <t>N3747 EB</t>
  </si>
  <si>
    <t>N3748 EB</t>
  </si>
  <si>
    <t>N3749 EB</t>
  </si>
  <si>
    <t>N3750 EB</t>
  </si>
  <si>
    <t>N3751 EB</t>
  </si>
  <si>
    <t>N3752 EB</t>
  </si>
  <si>
    <t>N3753 NB</t>
  </si>
  <si>
    <t>N3754 EB</t>
  </si>
  <si>
    <t>N3758 WB</t>
  </si>
  <si>
    <t>N3759 EB</t>
  </si>
  <si>
    <t>N3760 NB</t>
  </si>
  <si>
    <t>N3761 WB</t>
  </si>
  <si>
    <t>N3762 EB</t>
  </si>
  <si>
    <t>N3764 NB</t>
  </si>
  <si>
    <t>N3765 NB</t>
  </si>
  <si>
    <t>N3767 NB</t>
  </si>
  <si>
    <t>N3824 NB</t>
  </si>
  <si>
    <t>N3825 EB</t>
  </si>
  <si>
    <t>N454 NB</t>
  </si>
  <si>
    <t>N456 EB</t>
  </si>
  <si>
    <t>N457 NB</t>
  </si>
  <si>
    <t>N5683 NB</t>
  </si>
  <si>
    <t>N5684 EB</t>
  </si>
  <si>
    <t>N5685 EB</t>
  </si>
  <si>
    <t>N5688 WB</t>
  </si>
  <si>
    <t>N5689 NB</t>
  </si>
  <si>
    <t>N80035 EB</t>
  </si>
  <si>
    <t>R14517</t>
  </si>
  <si>
    <t>SR12 NB</t>
  </si>
  <si>
    <t>SR12 SB</t>
  </si>
  <si>
    <t>SR122 NB</t>
  </si>
  <si>
    <t>SR122A NB</t>
  </si>
  <si>
    <t>SR122A SB</t>
  </si>
  <si>
    <t>SR146 NB</t>
  </si>
  <si>
    <t>SR70 NB</t>
  </si>
  <si>
    <t>SR9 EB</t>
  </si>
  <si>
    <t>US20 EB</t>
  </si>
  <si>
    <t>WASTE-TO-ENERGY INCINERATED FROM WASTE GENERATED</t>
  </si>
  <si>
    <t>Subsector</t>
  </si>
  <si>
    <t>Tons Incinerated</t>
  </si>
  <si>
    <t>MT CO2</t>
  </si>
  <si>
    <t>MT CH4</t>
  </si>
  <si>
    <t>MT N2O</t>
  </si>
  <si>
    <t xml:space="preserve">Mass DEP CY 2009 Solid Waste and Recycling Survey
CalRecycle: Cascadia Consulting Group. Targeted Statewide Waste Characterization Study: Waste Disposal and Diversion Findings for Selected Industry Groups. June 2006.
</t>
  </si>
  <si>
    <t>Energy Industries</t>
  </si>
  <si>
    <t>I.4.4</t>
  </si>
  <si>
    <t>Commercial waste is estimated based on square footage of commercial space and generation rates from CalRecycle's 2006 waste characterization study.</t>
  </si>
  <si>
    <t>https://www.mass.gov/lists/recycling-solid-waste-data-for-massachusetts-cities-towns#municipal-solid-waste-&amp;-recycling-data-
https://www2.calrecycle.ca.gov/Publications/Details/1184</t>
  </si>
  <si>
    <t>Estimated from Employment</t>
  </si>
  <si>
    <t xml:space="preserve">Mass DEP CY 2019 Solid Waste and Recycling Survey
CalRecycle: Cascadia Consulting Group. Targeted Statewide Waste Characterization Study: Waste Disposal and Diversion Findings for Selected Industry Groups. June 2006.
</t>
  </si>
  <si>
    <t>Composting Yard Waste</t>
  </si>
  <si>
    <t>Tons Composted</t>
  </si>
  <si>
    <t>Yard Waste Pickup</t>
  </si>
  <si>
    <t>Email from Luba, January 12th, 2022</t>
  </si>
  <si>
    <t>Solid Waste Disposal</t>
  </si>
  <si>
    <t>III.2.2</t>
  </si>
  <si>
    <t>All yard waste is assumed to be composted</t>
  </si>
  <si>
    <t>Mass DEP CY 2019 Solid Waste and Recycling Survey
2006 IPCC Guidelines for National Greenhouse Gas Inventories</t>
  </si>
  <si>
    <t>Greenwood Landfill</t>
  </si>
  <si>
    <t>FOD Model Output (Tons CH4)</t>
  </si>
  <si>
    <t>Landfill Waste in Place</t>
  </si>
  <si>
    <t>Air Resources Board FOD Calculator</t>
  </si>
  <si>
    <t>CY 2019 Recycling and Solid Waste Survey</t>
  </si>
  <si>
    <t>Municipality Name</t>
  </si>
  <si>
    <t>Total Number of Households</t>
  </si>
  <si>
    <t>Households Served by Municipal Trash Program</t>
  </si>
  <si>
    <t>Households Served by Municipal Recycling Program</t>
  </si>
  <si>
    <t>Trash Disposal Tonnage</t>
  </si>
  <si>
    <t>Robert J. Fiore</t>
  </si>
  <si>
    <t>Number of Households</t>
  </si>
  <si>
    <t>Survey Households</t>
  </si>
  <si>
    <t>% not included in survey</t>
  </si>
  <si>
    <t>Tons / HH</t>
  </si>
  <si>
    <t>Estimated Residential Private Haul</t>
  </si>
  <si>
    <t>Total Residential Waste</t>
  </si>
  <si>
    <t>CY 2009 Recycling and Solid Waste Survey</t>
  </si>
  <si>
    <t>Municipal Contact Information</t>
  </si>
  <si>
    <t>Household Information</t>
  </si>
  <si>
    <t xml:space="preserve">Total Number of Households </t>
  </si>
  <si>
    <t>Households Served by Municipal Program</t>
  </si>
  <si>
    <t>Single Stream</t>
  </si>
  <si>
    <t>Trash</t>
  </si>
  <si>
    <t>Diversion</t>
  </si>
  <si>
    <t>Sep</t>
  </si>
  <si>
    <t>Cubic Yards - Greenwaste collected</t>
  </si>
  <si>
    <t>Tons Greenwaste</t>
  </si>
  <si>
    <t>Residential Waste Surveyed Households</t>
  </si>
  <si>
    <t>Equation SW.2.2.a Calculating MSW CO2 Emissions of Fossil Fuel Origin</t>
  </si>
  <si>
    <t>Mass MSW (Residential)</t>
  </si>
  <si>
    <t>Default Heating Value</t>
  </si>
  <si>
    <t>lbs to tons</t>
  </si>
  <si>
    <t>btu to mmbtu</t>
  </si>
  <si>
    <t>Emission factor (kgCO2/MMBtu)</t>
  </si>
  <si>
    <t>Biological Fraction</t>
  </si>
  <si>
    <t>MTCO2e/ Ton</t>
  </si>
  <si>
    <t>Equation SW.2.2.b Calculating MSW N2O and CH4 Emissions of Fossil Fuel Origin</t>
  </si>
  <si>
    <t>Emission factor CH4 (kgCH4/MMBtu)</t>
  </si>
  <si>
    <t>Emission factor N2O (kgN2O/MMBtu)</t>
  </si>
  <si>
    <t>Conversion factor</t>
  </si>
  <si>
    <t>GWP N2O</t>
  </si>
  <si>
    <t>MTCH4/Ton</t>
  </si>
  <si>
    <t>MTN2O/Ton</t>
  </si>
  <si>
    <t>MTCO2e/ton waste</t>
  </si>
  <si>
    <t xml:space="preserve">Informational </t>
  </si>
  <si>
    <t>MSW Residential/Commercial Percentage Allocation – Data Availability U.S. Environmental Protection Agency Office of Resource Conservation and Recovery. July 2013</t>
  </si>
  <si>
    <t>https://www.epa.gov/sites/production/files/2016-01/documents/rev_10-24-14_msw_residential_commercial_memorandum_7-30-13_508_fnl.pdf</t>
  </si>
  <si>
    <t>Industry</t>
  </si>
  <si>
    <t>Establishments</t>
  </si>
  <si>
    <t>Total Wages</t>
  </si>
  <si>
    <t>Average Employment</t>
  </si>
  <si>
    <t>Average Weekly Wage</t>
  </si>
  <si>
    <t>Annual Disposed Tons</t>
  </si>
  <si>
    <t>Group Name</t>
  </si>
  <si>
    <t>Disposed Rate</t>
  </si>
  <si>
    <t>Total, All Industries</t>
  </si>
  <si>
    <t>Arts, Entertainment, and Recreation</t>
  </si>
  <si>
    <t>Construction</t>
  </si>
  <si>
    <t>Durable Wholesale &amp; Trucking</t>
  </si>
  <si>
    <t>Manufacturing</t>
  </si>
  <si>
    <t>Education</t>
  </si>
  <si>
    <t>Utilities</t>
  </si>
  <si>
    <t>Hotels &amp; Lodging</t>
  </si>
  <si>
    <t>Wholesale Trade</t>
  </si>
  <si>
    <t>Manufacturing - Electronic Equipment</t>
  </si>
  <si>
    <t>Retail Trade</t>
  </si>
  <si>
    <t>Manufacturing - Food &amp; Nondurable Wholesale</t>
  </si>
  <si>
    <t>Transportation and Warehousing</t>
  </si>
  <si>
    <t>Manufacturing - All Other</t>
  </si>
  <si>
    <t>Information</t>
  </si>
  <si>
    <t>Medical and Health</t>
  </si>
  <si>
    <t>Finance and Insurance</t>
  </si>
  <si>
    <t>Public Administration</t>
  </si>
  <si>
    <t>Real Estate and Rental and Leasing</t>
  </si>
  <si>
    <t>Restaurants</t>
  </si>
  <si>
    <t>Professional and Technical Services</t>
  </si>
  <si>
    <t>Retail Trade - Food &amp; Beverage Stores</t>
  </si>
  <si>
    <t>Management of Companies and Enterprises</t>
  </si>
  <si>
    <t>Retail Trade - All Other</t>
  </si>
  <si>
    <t>Administrative and Waste Services</t>
  </si>
  <si>
    <t>Services - Management, Administrative, Support &amp; Social</t>
  </si>
  <si>
    <t>Educational Services</t>
  </si>
  <si>
    <t xml:space="preserve">Services - Professional, Technical, &amp; Financial </t>
  </si>
  <si>
    <t>Health Care and Social Assistance</t>
  </si>
  <si>
    <t>Services - Repair &amp; personal</t>
  </si>
  <si>
    <t>Not Elsewhere Classified</t>
  </si>
  <si>
    <t>Accommodation and Food Services</t>
  </si>
  <si>
    <t>Other Services, Except Public Administration</t>
  </si>
  <si>
    <t>https://lmi.dua.eol.mass.gov/lmi/MunicipalEmploymentData/LmiTown?A=000093</t>
  </si>
  <si>
    <t>Labor Market Information - Municipal Employment Data - Worcester 2020 AVERAGE EMPLOYMENT AND WAGES
BY INDUSTRY ALL OWNERSHIP</t>
  </si>
  <si>
    <t>Source: https://lmi.dua.eol.mass.gov/lmi/MunicipalEmploymentData/LmiTown?A=000501</t>
  </si>
  <si>
    <t>Cross refereneced against Longitudinal Employer Household Dynamics Survery and found good alignmnet for number of primary jobs (98380 in 2019)</t>
  </si>
  <si>
    <t>https://onthemap.ces.census.gov/</t>
  </si>
  <si>
    <t>Employment Growth</t>
  </si>
  <si>
    <t>Updated Inputs</t>
  </si>
  <si>
    <t>CH4 - MTCO2e</t>
  </si>
  <si>
    <t>CO2 - MTCO2e</t>
  </si>
  <si>
    <t>CH4 Raw</t>
  </si>
  <si>
    <t>Direct outputs use GWP of 21 for methane.  Removed to align with other final calculations</t>
  </si>
  <si>
    <t>CO2 here is biogenic</t>
  </si>
  <si>
    <t>Constants in Equations W/ LFG Collection</t>
  </si>
  <si>
    <t>LFG Collection</t>
  </si>
  <si>
    <t>Oxidation of uncaptured gas</t>
  </si>
  <si>
    <t>Oxidation of captured methane to CO2</t>
  </si>
  <si>
    <t>Methane GWP</t>
  </si>
  <si>
    <t>Pounds per ton</t>
  </si>
  <si>
    <t>Metric tons per pound</t>
  </si>
  <si>
    <t>conversion factor for carbon generation to  methane generation (16/12)</t>
  </si>
  <si>
    <t>Fraction of decomposing carbon converted to CH4</t>
  </si>
  <si>
    <t>Constants in Equations W/Out LFG Collection</t>
  </si>
  <si>
    <t>GPC Table 8.3 - Biological Treatment Emission Factors (Composting)</t>
  </si>
  <si>
    <t>CH4 Emissions (g CH4/kg waste)</t>
  </si>
  <si>
    <t>N20 Emissions (g CH4/kg waste)</t>
  </si>
  <si>
    <t>MTCO2e/ton</t>
  </si>
  <si>
    <t>Treatment Type</t>
  </si>
  <si>
    <t>Dry Waste</t>
  </si>
  <si>
    <t>Composting</t>
  </si>
  <si>
    <t>TOTAL WATER TREATMENT AND DELIVERY EMISSIONS</t>
  </si>
  <si>
    <t>Net Use (kWh)</t>
  </si>
  <si>
    <t>Data source</t>
  </si>
  <si>
    <t>GPC Notation Key</t>
  </si>
  <si>
    <t>Water Delivery Facilities</t>
  </si>
  <si>
    <t>Other Scope 3</t>
  </si>
  <si>
    <t>A WPI report showed that Phil Guerin Reported 23 million gallons used on average per day in 2005</t>
  </si>
  <si>
    <t xml:space="preserve">Assumption that 87% of water use is from the residential sector </t>
  </si>
  <si>
    <t>https://www.mwra.com/monthly/wsupdat/comwatusearchive/2019/1219.pdf</t>
  </si>
  <si>
    <t>The Worcester Water Operations Division of Worcester’s Department of Public Works &amp; Parks, 2020 Water Quality Report</t>
  </si>
  <si>
    <t>Water Upstream Emissions</t>
  </si>
  <si>
    <t>Total Gallons used per year</t>
  </si>
  <si>
    <t>US Community Protocol Water Defaults</t>
  </si>
  <si>
    <t>Extraction Energy Intensity for Surface Water kWh/MG</t>
  </si>
  <si>
    <t>Surface water has zero extraction</t>
  </si>
  <si>
    <t>Conveyance Energy Intensity for Surface Water kWh/MG</t>
  </si>
  <si>
    <t>Treatment Energy Intensity for Surface Water kWh/MG</t>
  </si>
  <si>
    <t>Distribution Energy Intensity for Surface Water kWh/MG</t>
  </si>
  <si>
    <t xml:space="preserve"> Intesity kwh/MG</t>
  </si>
  <si>
    <t>Source: Worcester's 2010 GHG Inventory</t>
  </si>
  <si>
    <t>Annual Average</t>
  </si>
  <si>
    <t>Alternate Method 2: Water Upstream Emissions Using MWRA Numbers</t>
  </si>
  <si>
    <t>MWRA mgd supplied</t>
  </si>
  <si>
    <t>MWRA yearly water (gallons)</t>
  </si>
  <si>
    <t>Water MTCO2e</t>
  </si>
  <si>
    <t>from 2016</t>
  </si>
  <si>
    <t>MTCO2e/gallon</t>
  </si>
  <si>
    <t>Water emissions</t>
  </si>
  <si>
    <t>Wastewater</t>
  </si>
  <si>
    <t>WASTEWATER PROCESS AND FUGITIVE</t>
  </si>
  <si>
    <t>Emission Type</t>
  </si>
  <si>
    <t>MTN2O</t>
  </si>
  <si>
    <r>
      <t>MTCO</t>
    </r>
    <r>
      <rPr>
        <b/>
        <vertAlign val="subscript"/>
        <sz val="10"/>
        <color theme="1"/>
        <rFont val="Calibri (Body)"/>
      </rPr>
      <t>2</t>
    </r>
    <r>
      <rPr>
        <b/>
        <sz val="10"/>
        <color theme="1"/>
        <rFont val="Calibri"/>
        <family val="2"/>
        <scheme val="minor"/>
      </rPr>
      <t>e</t>
    </r>
  </si>
  <si>
    <t>Wastewater Treatment Facilities</t>
  </si>
  <si>
    <t xml:space="preserve">US Census Population Figures
</t>
  </si>
  <si>
    <t>Wastewater Treatment and Discharge</t>
  </si>
  <si>
    <t>US Census Population Figures</t>
  </si>
  <si>
    <t>10.3.2.1 Process Emissions from WWTP with Nitrification/Denitrification</t>
  </si>
  <si>
    <t>Total Population</t>
  </si>
  <si>
    <t>F(ind-com)</t>
  </si>
  <si>
    <t>EF</t>
  </si>
  <si>
    <r>
      <t>g N</t>
    </r>
    <r>
      <rPr>
        <b/>
        <vertAlign val="subscript"/>
        <sz val="11"/>
        <color theme="1"/>
        <rFont val="Calibri"/>
        <family val="2"/>
        <scheme val="minor"/>
      </rPr>
      <t>2</t>
    </r>
    <r>
      <rPr>
        <b/>
        <sz val="11"/>
        <color theme="1"/>
        <rFont val="Calibri"/>
        <family val="2"/>
        <scheme val="minor"/>
      </rPr>
      <t>O</t>
    </r>
  </si>
  <si>
    <r>
      <t>MTN</t>
    </r>
    <r>
      <rPr>
        <b/>
        <vertAlign val="subscript"/>
        <sz val="11"/>
        <color theme="1"/>
        <rFont val="Calibri"/>
        <family val="2"/>
        <scheme val="minor"/>
      </rPr>
      <t>2</t>
    </r>
    <r>
      <rPr>
        <b/>
        <sz val="11"/>
        <color theme="1"/>
        <rFont val="Calibri"/>
        <family val="2"/>
        <scheme val="minor"/>
      </rPr>
      <t>O</t>
    </r>
  </si>
  <si>
    <r>
      <t>MTCO</t>
    </r>
    <r>
      <rPr>
        <b/>
        <vertAlign val="subscript"/>
        <sz val="11"/>
        <color theme="1"/>
        <rFont val="Calibri"/>
        <family val="2"/>
        <scheme val="minor"/>
      </rPr>
      <t>2</t>
    </r>
    <r>
      <rPr>
        <b/>
        <sz val="11"/>
        <color theme="1"/>
        <rFont val="Calibri"/>
        <family val="2"/>
        <scheme val="minor"/>
      </rPr>
      <t>e</t>
    </r>
  </si>
  <si>
    <t>10.3.2.3 Process Emissions from Effluent Discharge to Rivers and Estuaries</t>
  </si>
  <si>
    <t>Total N Load</t>
  </si>
  <si>
    <t>N Update</t>
  </si>
  <si>
    <t>BOD5 Load</t>
  </si>
  <si>
    <t>44/28</t>
  </si>
  <si>
    <t>F plant nit/dennit</t>
  </si>
  <si>
    <r>
      <t>kg N</t>
    </r>
    <r>
      <rPr>
        <b/>
        <vertAlign val="subscript"/>
        <sz val="11"/>
        <color theme="1"/>
        <rFont val="Calibri"/>
        <family val="2"/>
        <scheme val="minor"/>
      </rPr>
      <t>2</t>
    </r>
    <r>
      <rPr>
        <b/>
        <sz val="11"/>
        <color theme="1"/>
        <rFont val="Calibri"/>
        <family val="2"/>
        <scheme val="minor"/>
      </rPr>
      <t>O</t>
    </r>
  </si>
  <si>
    <t>MWH</t>
  </si>
  <si>
    <t>Boston</t>
  </si>
  <si>
    <t>https://www.census.gov/quickfacts/fact/table/bostoncitymassachusetts,US/HSD410220</t>
  </si>
  <si>
    <t>MWH/Household</t>
  </si>
  <si>
    <t>Springfield</t>
  </si>
  <si>
    <t>https://www.census.gov/quickfacts/fact/table/springfieldcitymassachusetts,US/HSD410220</t>
  </si>
  <si>
    <t>Lawrence</t>
  </si>
  <si>
    <t>https://www.census.gov/quickfacts/fact/table/lawrencecitymassachusetts,US/HSD410220</t>
  </si>
  <si>
    <t>https://www.census.gov/quickfacts/fact/table/worcestercitymassachusetts,US/HSD410220</t>
  </si>
  <si>
    <t>THERMS</t>
  </si>
  <si>
    <t>MMBtu/Household</t>
  </si>
  <si>
    <t>% of homes on Natural Gas</t>
  </si>
  <si>
    <t>https://www.mass.gov/service-details/how-massachusetts-households-heat-their-homes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</si>
</sst>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9">
    <numFmt numFmtId="6" formatCode="&quot;$&quot;#,##0_);[Red]\(&quot;$&quot;#,##0\)"/>
    <numFmt numFmtId="43" formatCode="_(* #,##0.00_);_(* \(#,##0.00\);_(* &quot;-&quot;??_);_(@_)"/>
    <numFmt numFmtId="164" formatCode="_-* #,##0.00_-;\-* #,##0.00_-;_-* &quot;-&quot;??_-;_-@_-"/>
    <numFmt numFmtId="165" formatCode="_-* #,##0_-;\-* #,##0_-;_-* &quot;-&quot;??_-;_-@_-"/>
    <numFmt numFmtId="166" formatCode="0.0%"/>
    <numFmt numFmtId="167" formatCode="_-* #,##0.000000_-;\-* #,##0.000000_-;_-* &quot;-&quot;??_-;_-@_-"/>
    <numFmt numFmtId="168" formatCode="0.00000%"/>
    <numFmt numFmtId="169" formatCode="0.000"/>
    <numFmt numFmtId="170" formatCode="_(* #,##0_);_(* \(#,##0\);_(* &quot;-&quot;??_);_(@_)"/>
    <numFmt numFmtId="171" formatCode="_(* #,##0.000_);_(* \(#,##0.000\);_(* &quot;-&quot;??_);_(@_)"/>
    <numFmt numFmtId="172" formatCode="0.00000000"/>
    <numFmt numFmtId="173" formatCode="_(* #,##0.0000000000_);_(* \(#,##0.0000000000\);_(* &quot;-&quot;??_);_(@_)"/>
    <numFmt numFmtId="174" formatCode="0.000000"/>
    <numFmt numFmtId="175" formatCode="0.0"/>
    <numFmt numFmtId="176" formatCode="_-&quot;$&quot;* #,##0.00_-;\-&quot;$&quot;* #,##0.00_-;_-&quot;$&quot;* &quot;-&quot;??_-;_-@_-"/>
    <numFmt numFmtId="177" formatCode="0.0000%"/>
    <numFmt numFmtId="178" formatCode="#,##0.000"/>
    <numFmt numFmtId="179" formatCode="#,##0.0000"/>
    <numFmt numFmtId="180" formatCode="0.0000"/>
    <numFmt numFmtId="181" formatCode="0.00000"/>
    <numFmt numFmtId="182" formatCode="#,##0.0"/>
    <numFmt numFmtId="183" formatCode="0.000000000"/>
    <numFmt numFmtId="184" formatCode="0.0_)"/>
    <numFmt numFmtId="185" formatCode="0.0000000"/>
    <numFmt numFmtId="186" formatCode="#,##0.000000"/>
    <numFmt numFmtId="187" formatCode="#,##0.00000"/>
    <numFmt numFmtId="188" formatCode="_(* #,##0.0_);_(* \(#,##0.0\);_(* &quot;-&quot;??_);_(@_)"/>
    <numFmt numFmtId="189" formatCode="#,##0.0,;\-#,##0.0,;0.0\ ;"/>
    <numFmt numFmtId="190" formatCode="#,##0.0000000"/>
  </numFmts>
  <fonts count="134">
    <font>
      <sz val="11"/>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1"/>
      <color theme="1"/>
      <name val="Calibri"/>
      <family val="2"/>
      <scheme val="minor"/>
    </font>
    <font>
      <b/>
      <sz val="11"/>
      <color theme="0"/>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b/>
      <sz val="24"/>
      <color theme="5"/>
      <name val="Calibri"/>
      <family val="2"/>
      <scheme val="minor"/>
    </font>
    <font>
      <b/>
      <sz val="24"/>
      <color theme="1"/>
      <name val="Calibri"/>
      <family val="2"/>
      <scheme val="minor"/>
    </font>
    <font>
      <b/>
      <sz val="20"/>
      <color theme="5"/>
      <name val="Calibri"/>
      <family val="2"/>
      <scheme val="minor"/>
    </font>
    <font>
      <sz val="12"/>
      <color theme="1"/>
      <name val="Calibri"/>
      <family val="2"/>
      <scheme val="minor"/>
    </font>
    <font>
      <sz val="11"/>
      <color indexed="8"/>
      <name val="Calibri"/>
      <family val="2"/>
      <scheme val="minor"/>
    </font>
    <font>
      <sz val="11"/>
      <color indexed="8"/>
      <name val="Calibri"/>
      <family val="2"/>
    </font>
    <font>
      <sz val="11"/>
      <color indexed="9"/>
      <name val="Calibri"/>
      <family val="2"/>
    </font>
    <font>
      <sz val="11"/>
      <color indexed="37"/>
      <name val="Calibri"/>
      <family val="2"/>
    </font>
    <font>
      <b/>
      <sz val="11"/>
      <color indexed="17"/>
      <name val="Calibri"/>
      <family val="2"/>
    </font>
    <font>
      <b/>
      <sz val="11"/>
      <color indexed="9"/>
      <name val="Calibri"/>
      <family val="2"/>
    </font>
    <font>
      <b/>
      <sz val="11"/>
      <color indexed="8"/>
      <name val="Calibri"/>
      <family val="2"/>
    </font>
    <font>
      <b/>
      <sz val="15"/>
      <color indexed="62"/>
      <name val="Calibri"/>
      <family val="2"/>
    </font>
    <font>
      <b/>
      <sz val="13"/>
      <color indexed="62"/>
      <name val="Calibri"/>
      <family val="2"/>
    </font>
    <font>
      <b/>
      <sz val="11"/>
      <color indexed="62"/>
      <name val="Calibri"/>
      <family val="2"/>
    </font>
    <font>
      <sz val="11"/>
      <color indexed="48"/>
      <name val="Calibri"/>
      <family val="2"/>
    </font>
    <font>
      <sz val="11"/>
      <color indexed="17"/>
      <name val="Calibri"/>
      <family val="2"/>
    </font>
    <font>
      <sz val="8"/>
      <name val="Arial"/>
      <family val="2"/>
    </font>
    <font>
      <b/>
      <sz val="11"/>
      <color indexed="63"/>
      <name val="Calibri"/>
      <family val="2"/>
    </font>
    <font>
      <sz val="8"/>
      <color indexed="62"/>
      <name val="Arial"/>
      <family val="2"/>
    </font>
    <font>
      <b/>
      <sz val="8"/>
      <color indexed="8"/>
      <name val="Arial"/>
      <family val="2"/>
    </font>
    <font>
      <sz val="10"/>
      <name val="Arial"/>
      <family val="2"/>
    </font>
    <font>
      <b/>
      <sz val="8"/>
      <name val="Arial"/>
      <family val="2"/>
    </font>
    <font>
      <sz val="8"/>
      <color indexed="8"/>
      <name val="Arial"/>
      <family val="2"/>
    </font>
    <font>
      <sz val="19"/>
      <name val="Arial"/>
      <family val="2"/>
    </font>
    <font>
      <sz val="8"/>
      <color indexed="14"/>
      <name val="Arial"/>
      <family val="2"/>
    </font>
    <font>
      <b/>
      <sz val="18"/>
      <color indexed="62"/>
      <name val="Cambria"/>
      <family val="2"/>
    </font>
    <font>
      <sz val="11"/>
      <color indexed="14"/>
      <name val="Calibri"/>
      <family val="2"/>
    </font>
    <font>
      <b/>
      <sz val="12"/>
      <color theme="0"/>
      <name val="Calibri"/>
      <family val="2"/>
      <scheme val="minor"/>
    </font>
    <font>
      <b/>
      <sz val="13"/>
      <color theme="1"/>
      <name val="Calibri"/>
      <family val="2"/>
      <scheme val="minor"/>
    </font>
    <font>
      <sz val="12"/>
      <color rgb="FF9C0006"/>
      <name val="Calibri"/>
      <family val="2"/>
      <scheme val="minor"/>
    </font>
    <font>
      <b/>
      <sz val="10"/>
      <name val="Calibri"/>
      <family val="2"/>
      <scheme val="minor"/>
    </font>
    <font>
      <b/>
      <sz val="10"/>
      <color theme="1"/>
      <name val="Calibri"/>
      <family val="2"/>
      <scheme val="minor"/>
    </font>
    <font>
      <sz val="10"/>
      <color theme="1"/>
      <name val="Calibri"/>
      <family val="2"/>
      <scheme val="minor"/>
    </font>
    <font>
      <u/>
      <sz val="11"/>
      <color theme="10"/>
      <name val="Calibri"/>
      <family val="2"/>
      <scheme val="minor"/>
    </font>
    <font>
      <u/>
      <sz val="10"/>
      <color theme="10"/>
      <name val="Calibri"/>
      <family val="2"/>
      <scheme val="minor"/>
    </font>
    <font>
      <sz val="8"/>
      <color rgb="FF000000"/>
      <name val="Arial"/>
      <family val="2"/>
    </font>
    <font>
      <b/>
      <sz val="10"/>
      <color theme="0"/>
      <name val="Calibri"/>
      <family val="2"/>
      <scheme val="minor"/>
    </font>
    <font>
      <b/>
      <sz val="11"/>
      <name val="Calibri"/>
      <family val="2"/>
      <scheme val="minor"/>
    </font>
    <font>
      <sz val="8"/>
      <name val="Calibri"/>
      <family val="2"/>
      <scheme val="minor"/>
    </font>
    <font>
      <u/>
      <sz val="11"/>
      <color theme="11"/>
      <name val="Calibri"/>
      <family val="2"/>
      <scheme val="minor"/>
    </font>
    <font>
      <b/>
      <vertAlign val="subscript"/>
      <sz val="10"/>
      <color theme="1"/>
      <name val="Calibri (Body)"/>
    </font>
    <font>
      <sz val="10"/>
      <color rgb="FF000000"/>
      <name val="Calibri"/>
      <family val="2"/>
      <scheme val="minor"/>
    </font>
    <font>
      <b/>
      <sz val="10"/>
      <color rgb="FF00B050"/>
      <name val="Calibri"/>
      <family val="2"/>
      <scheme val="minor"/>
    </font>
    <font>
      <b/>
      <sz val="10"/>
      <color rgb="FF000000"/>
      <name val="Calibri"/>
      <family val="2"/>
      <scheme val="minor"/>
    </font>
    <font>
      <sz val="11"/>
      <color rgb="FF00B050"/>
      <name val="Calibri"/>
      <family val="2"/>
      <scheme val="minor"/>
    </font>
    <font>
      <sz val="10"/>
      <color rgb="FF00B050"/>
      <name val="Calibri"/>
      <family val="2"/>
    </font>
    <font>
      <sz val="10"/>
      <color rgb="FF00B050"/>
      <name val="Calibri"/>
      <family val="2"/>
      <scheme val="minor"/>
    </font>
    <font>
      <sz val="10"/>
      <color rgb="FFFF0000"/>
      <name val="Calibri"/>
      <family val="2"/>
      <scheme val="minor"/>
    </font>
    <font>
      <i/>
      <sz val="11"/>
      <color theme="1"/>
      <name val="Calibri"/>
      <family val="2"/>
      <scheme val="minor"/>
    </font>
    <font>
      <b/>
      <sz val="12"/>
      <color theme="4"/>
      <name val="Calibri"/>
      <family val="2"/>
      <scheme val="minor"/>
    </font>
    <font>
      <b/>
      <sz val="9"/>
      <color theme="1"/>
      <name val="Calibri"/>
      <family val="2"/>
      <scheme val="minor"/>
    </font>
    <font>
      <sz val="9"/>
      <color theme="1"/>
      <name val="Calibri"/>
      <family val="2"/>
      <scheme val="minor"/>
    </font>
    <font>
      <u/>
      <sz val="11.5"/>
      <color indexed="12"/>
      <name val="Arial"/>
      <family val="2"/>
    </font>
    <font>
      <sz val="11"/>
      <color rgb="FF000000"/>
      <name val="Calibri"/>
      <family val="2"/>
      <scheme val="minor"/>
    </font>
    <font>
      <sz val="20"/>
      <name val="Calibri"/>
      <family val="2"/>
      <scheme val="minor"/>
    </font>
    <font>
      <b/>
      <vertAlign val="subscript"/>
      <sz val="10"/>
      <color theme="1"/>
      <name val="Calibri"/>
      <family val="2"/>
      <scheme val="minor"/>
    </font>
    <font>
      <sz val="10"/>
      <name val="Calibri"/>
      <family val="2"/>
      <scheme val="minor"/>
    </font>
    <font>
      <sz val="11"/>
      <name val="Calibri"/>
      <family val="2"/>
      <scheme val="minor"/>
    </font>
    <font>
      <b/>
      <sz val="11"/>
      <color theme="5"/>
      <name val="Calibri"/>
      <family val="2"/>
      <scheme val="minor"/>
    </font>
    <font>
      <vertAlign val="superscript"/>
      <sz val="11"/>
      <color theme="1"/>
      <name val="Calibri"/>
      <family val="2"/>
      <scheme val="minor"/>
    </font>
    <font>
      <sz val="10"/>
      <color theme="1"/>
      <name val="Arial"/>
      <family val="2"/>
    </font>
    <font>
      <sz val="10"/>
      <name val="MS Sans Serif"/>
    </font>
    <font>
      <b/>
      <sz val="11"/>
      <color rgb="FF000000"/>
      <name val="Calibri"/>
      <family val="2"/>
      <scheme val="minor"/>
    </font>
    <font>
      <b/>
      <sz val="11"/>
      <color rgb="FFFFFFFF"/>
      <name val="Calibri"/>
      <family val="2"/>
      <scheme val="minor"/>
    </font>
    <font>
      <i/>
      <sz val="11"/>
      <color rgb="FF000000"/>
      <name val="Calibri"/>
      <family val="2"/>
      <scheme val="minor"/>
    </font>
    <font>
      <b/>
      <vertAlign val="superscript"/>
      <sz val="11"/>
      <color rgb="FFFFFFFF"/>
      <name val="Calibri"/>
      <family val="2"/>
      <scheme val="minor"/>
    </font>
    <font>
      <b/>
      <sz val="11"/>
      <color rgb="FFFF0000"/>
      <name val="Calibri"/>
      <family val="2"/>
      <scheme val="minor"/>
    </font>
    <font>
      <b/>
      <sz val="12"/>
      <color rgb="FFFFFFFF"/>
      <name val="Calibri"/>
      <family val="2"/>
      <scheme val="minor"/>
    </font>
    <font>
      <b/>
      <sz val="12"/>
      <color rgb="FF000000"/>
      <name val="Calibri"/>
      <family val="2"/>
      <scheme val="minor"/>
    </font>
    <font>
      <b/>
      <sz val="10"/>
      <name val="Arial"/>
      <family val="2"/>
    </font>
    <font>
      <strike/>
      <sz val="10"/>
      <color theme="1"/>
      <name val="Calibri"/>
      <family val="2"/>
      <scheme val="minor"/>
    </font>
    <font>
      <sz val="11"/>
      <name val="Calibri"/>
      <family val="2"/>
    </font>
    <font>
      <sz val="10"/>
      <color rgb="FF000000"/>
      <name val="Arial"/>
      <family val="2"/>
    </font>
    <font>
      <sz val="11"/>
      <name val="Calibri"/>
      <family val="2"/>
    </font>
    <font>
      <sz val="11"/>
      <color theme="1"/>
      <name val="Calibri"/>
      <family val="2"/>
    </font>
    <font>
      <b/>
      <sz val="14"/>
      <name val="Calibri"/>
      <family val="2"/>
      <scheme val="minor"/>
    </font>
    <font>
      <b/>
      <sz val="14"/>
      <color theme="1"/>
      <name val="Calibri"/>
      <family val="2"/>
      <scheme val="minor"/>
    </font>
    <font>
      <b/>
      <sz val="14"/>
      <color indexed="8"/>
      <name val="Arial"/>
      <family val="2"/>
    </font>
    <font>
      <sz val="11"/>
      <name val="Bookman Old Style"/>
      <family val="1"/>
    </font>
    <font>
      <b/>
      <sz val="10"/>
      <color indexed="10"/>
      <name val="Arial"/>
      <family val="2"/>
    </font>
    <font>
      <b/>
      <sz val="12"/>
      <color theme="1"/>
      <name val="Calibri"/>
      <family val="2"/>
      <scheme val="minor"/>
    </font>
    <font>
      <sz val="11"/>
      <color rgb="FF222222"/>
      <name val="Calibri"/>
      <family val="2"/>
      <scheme val="minor"/>
    </font>
    <font>
      <sz val="12"/>
      <color rgb="FF3F3F76"/>
      <name val="Calibri"/>
      <family val="2"/>
      <scheme val="minor"/>
    </font>
    <font>
      <sz val="14"/>
      <color rgb="FF595959"/>
      <name val="Calibri"/>
      <family val="2"/>
      <scheme val="minor"/>
    </font>
    <font>
      <sz val="11"/>
      <color theme="1"/>
      <name val="Arial"/>
      <family val="2"/>
    </font>
    <font>
      <sz val="11"/>
      <name val="Arial"/>
      <family val="2"/>
    </font>
    <font>
      <b/>
      <vertAlign val="subscript"/>
      <sz val="11"/>
      <color theme="1"/>
      <name val="Calibri"/>
      <family val="2"/>
      <scheme val="minor"/>
    </font>
    <font>
      <b/>
      <sz val="18"/>
      <color theme="1"/>
      <name val="Calibri"/>
      <family val="2"/>
      <scheme val="minor"/>
    </font>
    <font>
      <b/>
      <sz val="20"/>
      <color theme="1"/>
      <name val="Calibri"/>
      <family val="2"/>
      <scheme val="minor"/>
    </font>
    <font>
      <b/>
      <sz val="8"/>
      <color indexed="9"/>
      <name val="Open Sans"/>
      <family val="2"/>
    </font>
    <font>
      <sz val="10"/>
      <color indexed="9"/>
      <name val="Arial"/>
      <family val="2"/>
    </font>
    <font>
      <sz val="8"/>
      <color indexed="12"/>
      <name val="Open Sans"/>
      <family val="2"/>
    </font>
    <font>
      <b/>
      <vertAlign val="subscript"/>
      <sz val="12"/>
      <color theme="0"/>
      <name val="Calibri"/>
      <family val="2"/>
      <scheme val="minor"/>
    </font>
    <font>
      <b/>
      <sz val="18"/>
      <name val="Calibri"/>
      <family val="2"/>
      <scheme val="minor"/>
    </font>
    <font>
      <b/>
      <sz val="11"/>
      <color indexed="72"/>
      <name val="Calibri"/>
      <family val="2"/>
      <scheme val="minor"/>
    </font>
    <font>
      <sz val="11"/>
      <color indexed="72"/>
      <name val="Calibri"/>
      <family val="2"/>
      <scheme val="minor"/>
    </font>
    <font>
      <b/>
      <sz val="10"/>
      <color rgb="FF000000"/>
      <name val="MS Sans Serif"/>
      <family val="2"/>
    </font>
    <font>
      <sz val="11"/>
      <color rgb="FF000000"/>
      <name val="Calibri"/>
      <family val="2"/>
    </font>
    <font>
      <b/>
      <sz val="16"/>
      <color theme="1"/>
      <name val="Calibri"/>
      <family val="2"/>
      <scheme val="minor"/>
    </font>
    <font>
      <b/>
      <sz val="10"/>
      <name val="MS Sans Serif"/>
      <family val="2"/>
    </font>
    <font>
      <sz val="10"/>
      <name val="MS Sans Serif"/>
      <family val="2"/>
    </font>
    <font>
      <b/>
      <sz val="11"/>
      <name val="Calibri"/>
      <family val="2"/>
    </font>
    <font>
      <u/>
      <sz val="11"/>
      <name val="Calibri"/>
      <family val="2"/>
      <scheme val="minor"/>
    </font>
    <font>
      <u/>
      <sz val="11"/>
      <color rgb="FFBA4F16"/>
      <name val="Arial"/>
      <family val="2"/>
    </font>
    <font>
      <sz val="11"/>
      <color rgb="FF333333"/>
      <name val="Arial"/>
      <family val="2"/>
    </font>
    <font>
      <sz val="9"/>
      <color theme="1"/>
      <name val="Segoe UI"/>
      <family val="2"/>
    </font>
    <font>
      <sz val="9"/>
      <color rgb="FF141414"/>
      <name val="Noto Sans"/>
      <family val="2"/>
    </font>
    <font>
      <i/>
      <sz val="11"/>
      <color rgb="FFFF0000"/>
      <name val="Calibri"/>
      <family val="2"/>
      <scheme val="minor"/>
    </font>
    <font>
      <sz val="9"/>
      <color rgb="FF333333"/>
      <name val="Lato"/>
      <family val="2"/>
    </font>
    <font>
      <b/>
      <sz val="8"/>
      <color rgb="FF202124"/>
      <name val="Roboto"/>
    </font>
    <font>
      <sz val="9"/>
      <name val="Calibri"/>
      <family val="2"/>
      <scheme val="minor"/>
    </font>
    <font>
      <b/>
      <sz val="9"/>
      <name val="Calibri"/>
      <family val="2"/>
      <scheme val="minor"/>
    </font>
    <font>
      <sz val="10"/>
      <name val="Arial"/>
      <family val="2"/>
    </font>
    <font>
      <sz val="8"/>
      <color indexed="72"/>
      <name val="Arial"/>
      <family val="2"/>
    </font>
    <font>
      <sz val="6"/>
      <color rgb="FF000000"/>
      <name val="Segoe UI"/>
      <family val="2"/>
    </font>
    <font>
      <b/>
      <sz val="6"/>
      <color rgb="FF5A5A5A"/>
      <name val="Segoe UI"/>
      <family val="2"/>
    </font>
    <font>
      <sz val="6"/>
      <color theme="1"/>
      <name val="Segoe UI"/>
      <family val="2"/>
    </font>
    <font>
      <b/>
      <sz val="7"/>
      <color rgb="FF65B100"/>
      <name val="Segoe UI"/>
      <family val="2"/>
    </font>
    <font>
      <vertAlign val="subscript"/>
      <sz val="11"/>
      <color theme="1"/>
      <name val="Calibri"/>
      <family val="2"/>
      <scheme val="minor"/>
    </font>
    <font>
      <b/>
      <sz val="10"/>
      <color rgb="FF082A75"/>
      <name val="Tw Cen MT Condensed"/>
      <family val="2"/>
    </font>
    <font>
      <b/>
      <sz val="8"/>
      <color rgb="FFFFFFFF"/>
      <name val="Tw Cen MT Condensed"/>
      <family val="2"/>
    </font>
    <font>
      <b/>
      <sz val="8"/>
      <color rgb="FF082A75"/>
      <name val="Tw Cen MT Condensed"/>
      <family val="2"/>
    </font>
    <font>
      <b/>
      <i/>
      <sz val="6"/>
      <color rgb="FF082A75"/>
      <name val="Tw Cen MT Condensed"/>
      <family val="2"/>
    </font>
    <font>
      <b/>
      <sz val="10"/>
      <color rgb="FF082A75"/>
      <name val="Tw Cen MT"/>
      <family val="2"/>
    </font>
  </fonts>
  <fills count="113">
    <fill>
      <patternFill patternType="none"/>
    </fill>
    <fill>
      <patternFill patternType="gray125"/>
    </fill>
    <fill>
      <patternFill patternType="solid">
        <fgColor theme="0"/>
        <bgColor indexed="64"/>
      </patternFill>
    </fill>
    <fill>
      <patternFill patternType="solid">
        <fgColor theme="6"/>
        <bgColor indexed="64"/>
      </patternFill>
    </fill>
    <fill>
      <patternFill patternType="solid">
        <fgColor theme="6" tint="0.79998168889431442"/>
        <bgColor indexed="64"/>
      </patternFill>
    </fill>
    <fill>
      <patternFill patternType="solid">
        <fgColor theme="7"/>
        <bgColor indexed="64"/>
      </patternFill>
    </fill>
    <fill>
      <patternFill patternType="solid">
        <fgColor theme="7" tint="0.59999389629810485"/>
        <bgColor indexed="64"/>
      </patternFill>
    </fill>
    <fill>
      <patternFill patternType="solid">
        <fgColor theme="8" tint="0.39997558519241921"/>
        <bgColor indexed="64"/>
      </patternFill>
    </fill>
    <fill>
      <patternFill patternType="solid">
        <fgColor indexed="43"/>
        <bgColor indexed="64"/>
      </patternFill>
    </fill>
    <fill>
      <patternFill patternType="solid">
        <fgColor indexed="61"/>
        <bgColor indexed="61"/>
      </patternFill>
    </fill>
    <fill>
      <patternFill patternType="solid">
        <fgColor indexed="22"/>
        <bgColor indexed="22"/>
      </patternFill>
    </fill>
    <fill>
      <patternFill patternType="solid">
        <fgColor indexed="58"/>
        <bgColor indexed="58"/>
      </patternFill>
    </fill>
    <fill>
      <patternFill patternType="solid">
        <fgColor indexed="48"/>
        <bgColor indexed="48"/>
      </patternFill>
    </fill>
    <fill>
      <patternFill patternType="solid">
        <fgColor indexed="31"/>
        <bgColor indexed="31"/>
      </patternFill>
    </fill>
    <fill>
      <patternFill patternType="solid">
        <fgColor indexed="40"/>
        <bgColor indexed="40"/>
      </patternFill>
    </fill>
    <fill>
      <patternFill patternType="solid">
        <fgColor indexed="45"/>
        <bgColor indexed="45"/>
      </patternFill>
    </fill>
    <fill>
      <patternFill patternType="solid">
        <fgColor indexed="25"/>
        <bgColor indexed="25"/>
      </patternFill>
    </fill>
    <fill>
      <patternFill patternType="solid">
        <fgColor indexed="60"/>
        <bgColor indexed="60"/>
      </patternFill>
    </fill>
    <fill>
      <patternFill patternType="solid">
        <fgColor indexed="11"/>
        <bgColor indexed="11"/>
      </patternFill>
    </fill>
    <fill>
      <patternFill patternType="solid">
        <fgColor indexed="50"/>
        <bgColor indexed="50"/>
      </patternFill>
    </fill>
    <fill>
      <patternFill patternType="solid">
        <fgColor indexed="57"/>
        <bgColor indexed="57"/>
      </patternFill>
    </fill>
    <fill>
      <patternFill patternType="solid">
        <fgColor indexed="55"/>
        <bgColor indexed="55"/>
      </patternFill>
    </fill>
    <fill>
      <patternFill patternType="solid">
        <fgColor indexed="18"/>
        <bgColor indexed="18"/>
      </patternFill>
    </fill>
    <fill>
      <patternFill patternType="solid">
        <fgColor indexed="41"/>
        <bgColor indexed="41"/>
      </patternFill>
    </fill>
    <fill>
      <patternFill patternType="solid">
        <fgColor indexed="54"/>
        <bgColor indexed="54"/>
      </patternFill>
    </fill>
    <fill>
      <patternFill patternType="solid">
        <fgColor indexed="26"/>
        <bgColor indexed="26"/>
      </patternFill>
    </fill>
    <fill>
      <patternFill patternType="solid">
        <fgColor indexed="47"/>
        <bgColor indexed="47"/>
      </patternFill>
    </fill>
    <fill>
      <patternFill patternType="solid">
        <fgColor indexed="51"/>
        <bgColor indexed="51"/>
      </patternFill>
    </fill>
    <fill>
      <patternFill patternType="solid">
        <fgColor indexed="53"/>
        <bgColor indexed="53"/>
      </patternFill>
    </fill>
    <fill>
      <patternFill patternType="solid">
        <fgColor indexed="35"/>
        <bgColor indexed="35"/>
      </patternFill>
    </fill>
    <fill>
      <patternFill patternType="lightUp">
        <fgColor indexed="9"/>
        <bgColor indexed="24"/>
      </patternFill>
    </fill>
    <fill>
      <patternFill patternType="lightUp">
        <fgColor indexed="9"/>
        <bgColor indexed="12"/>
      </patternFill>
    </fill>
    <fill>
      <patternFill patternType="lightUp">
        <fgColor indexed="9"/>
        <bgColor indexed="57"/>
      </patternFill>
    </fill>
    <fill>
      <patternFill patternType="solid">
        <fgColor indexed="43"/>
      </patternFill>
    </fill>
    <fill>
      <patternFill patternType="solid">
        <fgColor indexed="49"/>
      </patternFill>
    </fill>
    <fill>
      <patternFill patternType="solid">
        <fgColor indexed="45"/>
      </patternFill>
    </fill>
    <fill>
      <patternFill patternType="solid">
        <fgColor indexed="12"/>
      </patternFill>
    </fill>
    <fill>
      <patternFill patternType="solid">
        <fgColor indexed="10"/>
      </patternFill>
    </fill>
    <fill>
      <patternFill patternType="solid">
        <fgColor indexed="51"/>
      </patternFill>
    </fill>
    <fill>
      <patternFill patternType="solid">
        <fgColor indexed="52"/>
      </patternFill>
    </fill>
    <fill>
      <patternFill patternType="solid">
        <fgColor indexed="53"/>
      </patternFill>
    </fill>
    <fill>
      <patternFill patternType="solid">
        <fgColor indexed="57"/>
      </patternFill>
    </fill>
    <fill>
      <patternFill patternType="solid">
        <fgColor indexed="50"/>
      </patternFill>
    </fill>
    <fill>
      <patternFill patternType="solid">
        <fgColor indexed="11"/>
      </patternFill>
    </fill>
    <fill>
      <patternFill patternType="lightUp">
        <fgColor indexed="48"/>
        <bgColor indexed="41"/>
      </patternFill>
    </fill>
    <fill>
      <patternFill patternType="solid">
        <fgColor indexed="54"/>
      </patternFill>
    </fill>
    <fill>
      <patternFill patternType="solid">
        <fgColor indexed="40"/>
      </patternFill>
    </fill>
    <fill>
      <patternFill patternType="solid">
        <fgColor indexed="41"/>
      </patternFill>
    </fill>
    <fill>
      <patternFill patternType="solid">
        <fgColor indexed="22"/>
      </patternFill>
    </fill>
    <fill>
      <patternFill patternType="solid">
        <fgColor indexed="23"/>
      </patternFill>
    </fill>
    <fill>
      <patternFill patternType="solid">
        <fgColor indexed="44"/>
      </patternFill>
    </fill>
    <fill>
      <patternFill patternType="solid">
        <fgColor indexed="9"/>
      </patternFill>
    </fill>
    <fill>
      <patternFill patternType="solid">
        <fgColor indexed="26"/>
      </patternFill>
    </fill>
    <fill>
      <patternFill patternType="solid">
        <fgColor indexed="26"/>
        <bgColor indexed="64"/>
      </patternFill>
    </fill>
    <fill>
      <patternFill patternType="solid">
        <fgColor indexed="9"/>
        <bgColor indexed="64"/>
      </patternFill>
    </fill>
    <fill>
      <patternFill patternType="solid">
        <fgColor indexed="15"/>
      </patternFill>
    </fill>
    <fill>
      <patternFill patternType="solid">
        <fgColor indexed="20"/>
      </patternFill>
    </fill>
    <fill>
      <patternFill patternType="solid">
        <fgColor theme="0" tint="-0.14999847407452621"/>
        <bgColor indexed="64"/>
      </patternFill>
    </fill>
    <fill>
      <patternFill patternType="solid">
        <fgColor rgb="FFFFC7CE"/>
      </patternFill>
    </fill>
    <fill>
      <patternFill patternType="solid">
        <fgColor theme="4" tint="0.59999389629810485"/>
        <bgColor indexed="64"/>
      </patternFill>
    </fill>
    <fill>
      <patternFill patternType="solid">
        <fgColor theme="6" tint="0.39997558519241921"/>
        <bgColor indexed="64"/>
      </patternFill>
    </fill>
    <fill>
      <patternFill patternType="solid">
        <fgColor theme="9" tint="0.39997558519241921"/>
        <bgColor indexed="64"/>
      </patternFill>
    </fill>
    <fill>
      <patternFill patternType="solid">
        <fgColor theme="8"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5" tint="0.39997558519241921"/>
        <bgColor indexed="64"/>
      </patternFill>
    </fill>
    <fill>
      <patternFill patternType="solid">
        <fgColor theme="6" tint="-0.499984740745262"/>
        <bgColor indexed="64"/>
      </patternFill>
    </fill>
    <fill>
      <patternFill patternType="solid">
        <fgColor theme="4" tint="-0.499984740745262"/>
        <bgColor indexed="64"/>
      </patternFill>
    </fill>
    <fill>
      <patternFill patternType="solid">
        <fgColor theme="3"/>
        <bgColor indexed="64"/>
      </patternFill>
    </fill>
    <fill>
      <patternFill patternType="solid">
        <fgColor rgb="FFFFFF00"/>
        <bgColor indexed="64"/>
      </patternFill>
    </fill>
    <fill>
      <patternFill patternType="solid">
        <fgColor theme="4" tint="0.79998168889431442"/>
        <bgColor indexed="64"/>
      </patternFill>
    </fill>
    <fill>
      <patternFill patternType="solid">
        <fgColor theme="4"/>
        <bgColor indexed="64"/>
      </patternFill>
    </fill>
    <fill>
      <patternFill patternType="solid">
        <fgColor theme="5" tint="-0.249977111117893"/>
        <bgColor indexed="64"/>
      </patternFill>
    </fill>
    <fill>
      <patternFill patternType="solid">
        <fgColor rgb="FFFFC000"/>
        <bgColor indexed="64"/>
      </patternFill>
    </fill>
    <fill>
      <patternFill patternType="solid">
        <fgColor theme="4" tint="0.59999389629810485"/>
        <bgColor theme="4" tint="0.79998168889431442"/>
      </patternFill>
    </fill>
    <fill>
      <patternFill patternType="solid">
        <fgColor theme="3" tint="0.59999389629810485"/>
        <bgColor indexed="64"/>
      </patternFill>
    </fill>
    <fill>
      <patternFill patternType="solid">
        <fgColor theme="0" tint="-4.9989318521683403E-2"/>
        <bgColor indexed="64"/>
      </patternFill>
    </fill>
    <fill>
      <patternFill patternType="solid">
        <fgColor theme="1"/>
        <bgColor indexed="64"/>
      </patternFill>
    </fill>
    <fill>
      <patternFill patternType="solid">
        <fgColor rgb="FFC4D79B"/>
        <bgColor indexed="64"/>
      </patternFill>
    </fill>
    <fill>
      <patternFill patternType="solid">
        <fgColor theme="3" tint="0.39997558519241921"/>
        <bgColor indexed="64"/>
      </patternFill>
    </fill>
    <fill>
      <patternFill patternType="solid">
        <fgColor theme="3" tint="0.79998168889431442"/>
        <bgColor rgb="FF000000"/>
      </patternFill>
    </fill>
    <fill>
      <patternFill patternType="solid">
        <fgColor theme="1" tint="0.34998626667073579"/>
        <bgColor indexed="64"/>
      </patternFill>
    </fill>
    <fill>
      <patternFill patternType="solid">
        <fgColor rgb="FFD9D9D9"/>
        <bgColor rgb="FF000000"/>
      </patternFill>
    </fill>
    <fill>
      <patternFill patternType="solid">
        <fgColor theme="3" tint="0.39994506668294322"/>
        <bgColor indexed="64"/>
      </patternFill>
    </fill>
    <fill>
      <patternFill patternType="solid">
        <fgColor theme="9" tint="-0.249977111117893"/>
        <bgColor indexed="64"/>
      </patternFill>
    </fill>
    <fill>
      <patternFill patternType="solid">
        <fgColor theme="9" tint="-0.499984740745262"/>
        <bgColor indexed="64"/>
      </patternFill>
    </fill>
    <fill>
      <patternFill patternType="solid">
        <fgColor theme="6" tint="-0.249977111117893"/>
        <bgColor indexed="64"/>
      </patternFill>
    </fill>
    <fill>
      <patternFill patternType="solid">
        <fgColor theme="8" tint="-0.499984740745262"/>
        <bgColor indexed="64"/>
      </patternFill>
    </fill>
    <fill>
      <patternFill patternType="solid">
        <fgColor theme="8" tint="-0.249977111117893"/>
        <bgColor indexed="64"/>
      </patternFill>
    </fill>
    <fill>
      <patternFill patternType="solid">
        <fgColor theme="8" tint="0.79998168889431442"/>
        <bgColor indexed="64"/>
      </patternFill>
    </fill>
    <fill>
      <patternFill patternType="solid">
        <fgColor theme="7" tint="-0.249977111117893"/>
        <bgColor indexed="64"/>
      </patternFill>
    </fill>
    <fill>
      <patternFill patternType="solid">
        <fgColor theme="3" tint="0.79998168889431442"/>
        <bgColor indexed="64"/>
      </patternFill>
    </fill>
    <fill>
      <patternFill patternType="solid">
        <fgColor theme="9"/>
        <bgColor indexed="64"/>
      </patternFill>
    </fill>
    <fill>
      <patternFill patternType="solid">
        <fgColor rgb="FFEEEEEE"/>
        <bgColor indexed="64"/>
      </patternFill>
    </fill>
    <fill>
      <patternFill patternType="solid">
        <fgColor rgb="FFFFCC99"/>
      </patternFill>
    </fill>
    <fill>
      <patternFill patternType="solid">
        <fgColor theme="2" tint="-0.749992370372631"/>
        <bgColor indexed="64"/>
      </patternFill>
    </fill>
    <fill>
      <patternFill patternType="solid">
        <fgColor theme="2" tint="-0.89999084444715716"/>
        <bgColor indexed="64"/>
      </patternFill>
    </fill>
    <fill>
      <patternFill patternType="solid">
        <fgColor rgb="FF002060"/>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9" tint="0.59999389629810485"/>
        <bgColor rgb="FF000000"/>
      </patternFill>
    </fill>
    <fill>
      <patternFill patternType="solid">
        <fgColor rgb="FFFCD5B4"/>
        <bgColor rgb="FF000000"/>
      </patternFill>
    </fill>
    <fill>
      <patternFill patternType="solid">
        <fgColor theme="2" tint="-0.249977111117893"/>
        <bgColor rgb="FF000000"/>
      </patternFill>
    </fill>
    <fill>
      <patternFill patternType="solid">
        <fgColor rgb="FFC5BE97"/>
        <bgColor rgb="FF000000"/>
      </patternFill>
    </fill>
    <fill>
      <patternFill patternType="solid">
        <fgColor theme="9" tint="0.79998168889431442"/>
        <bgColor indexed="64"/>
      </patternFill>
    </fill>
    <fill>
      <patternFill patternType="solid">
        <fgColor theme="2" tint="-9.9978637043366805E-2"/>
        <bgColor indexed="64"/>
      </patternFill>
    </fill>
    <fill>
      <patternFill patternType="solid">
        <fgColor theme="9" tint="0.59999389629810485"/>
        <bgColor indexed="64"/>
      </patternFill>
    </fill>
    <fill>
      <patternFill patternType="solid">
        <fgColor theme="2" tint="-0.249977111117893"/>
        <bgColor indexed="64"/>
      </patternFill>
    </fill>
    <fill>
      <patternFill patternType="solid">
        <fgColor rgb="FF00B050"/>
        <bgColor indexed="64"/>
      </patternFill>
    </fill>
    <fill>
      <patternFill patternType="solid">
        <fgColor rgb="FFC00000"/>
        <bgColor indexed="64"/>
      </patternFill>
    </fill>
    <fill>
      <patternFill patternType="solid">
        <fgColor theme="6" tint="0.79998168889431442"/>
        <bgColor rgb="FF000000"/>
      </patternFill>
    </fill>
    <fill>
      <patternFill patternType="solid">
        <fgColor theme="2"/>
        <bgColor indexed="64"/>
      </patternFill>
    </fill>
    <fill>
      <patternFill patternType="solid">
        <fgColor rgb="FFFFFFFF"/>
        <bgColor indexed="64"/>
      </patternFill>
    </fill>
  </fills>
  <borders count="106">
    <border>
      <left/>
      <right/>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bottom/>
      <diagonal/>
    </border>
    <border>
      <left style="thin">
        <color indexed="18"/>
      </left>
      <right style="thin">
        <color indexed="18"/>
      </right>
      <top style="thin">
        <color indexed="18"/>
      </top>
      <bottom style="thin">
        <color indexed="18"/>
      </bottom>
      <diagonal/>
    </border>
    <border>
      <left style="double">
        <color indexed="63"/>
      </left>
      <right style="double">
        <color indexed="63"/>
      </right>
      <top style="double">
        <color indexed="63"/>
      </top>
      <bottom style="double">
        <color indexed="63"/>
      </bottom>
      <diagonal/>
    </border>
    <border>
      <left/>
      <right/>
      <top/>
      <bottom style="thick">
        <color indexed="48"/>
      </bottom>
      <diagonal/>
    </border>
    <border>
      <left/>
      <right/>
      <top/>
      <bottom style="thick">
        <color indexed="58"/>
      </bottom>
      <diagonal/>
    </border>
    <border>
      <left/>
      <right/>
      <top/>
      <bottom style="medium">
        <color indexed="58"/>
      </bottom>
      <diagonal/>
    </border>
    <border>
      <left/>
      <right/>
      <top/>
      <bottom style="double">
        <color indexed="17"/>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8"/>
      </left>
      <right style="medium">
        <color indexed="58"/>
      </right>
      <top style="medium">
        <color indexed="58"/>
      </top>
      <bottom style="thin">
        <color indexed="58"/>
      </bottom>
      <diagonal/>
    </border>
    <border>
      <left style="thin">
        <color indexed="54"/>
      </left>
      <right/>
      <top style="thin">
        <color indexed="54"/>
      </top>
      <bottom/>
      <diagonal/>
    </border>
    <border>
      <left style="thin">
        <color auto="1"/>
      </left>
      <right style="thin">
        <color auto="1"/>
      </right>
      <top style="thin">
        <color auto="1"/>
      </top>
      <bottom style="thin">
        <color auto="1"/>
      </bottom>
      <diagonal/>
    </border>
    <border>
      <left/>
      <right/>
      <top style="thin">
        <color indexed="48"/>
      </top>
      <bottom style="double">
        <color indexed="48"/>
      </bottom>
      <diagonal/>
    </border>
    <border>
      <left/>
      <right style="thin">
        <color auto="1"/>
      </right>
      <top/>
      <bottom/>
      <diagonal/>
    </border>
    <border>
      <left/>
      <right style="thin">
        <color auto="1"/>
      </right>
      <top/>
      <bottom style="thin">
        <color auto="1"/>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thick">
        <color theme="4"/>
      </bottom>
      <diagonal/>
    </border>
    <border>
      <left/>
      <right/>
      <top/>
      <bottom style="dashed">
        <color theme="0" tint="-0.24994659260841701"/>
      </bottom>
      <diagonal/>
    </border>
    <border>
      <left/>
      <right/>
      <top/>
      <bottom style="thin">
        <color theme="0" tint="-0.249977111117893"/>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bottom/>
      <diagonal/>
    </border>
    <border>
      <left style="medium">
        <color indexed="64"/>
      </left>
      <right/>
      <top style="thin">
        <color indexed="64"/>
      </top>
      <bottom/>
      <diagonal/>
    </border>
    <border>
      <left style="medium">
        <color indexed="64"/>
      </left>
      <right style="thin">
        <color indexed="64"/>
      </right>
      <top style="thin">
        <color indexed="64"/>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right/>
      <top style="medium">
        <color auto="1"/>
      </top>
      <bottom style="thin">
        <color auto="1"/>
      </bottom>
      <diagonal/>
    </border>
    <border>
      <left/>
      <right style="medium">
        <color auto="1"/>
      </right>
      <top style="medium">
        <color auto="1"/>
      </top>
      <bottom style="thin">
        <color auto="1"/>
      </bottom>
      <diagonal/>
    </border>
    <border>
      <left/>
      <right/>
      <top style="thin">
        <color auto="1"/>
      </top>
      <bottom style="medium">
        <color auto="1"/>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auto="1"/>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theme="4"/>
      </top>
      <bottom/>
      <diagonal/>
    </border>
    <border>
      <left style="medium">
        <color auto="1"/>
      </left>
      <right/>
      <top/>
      <bottom style="medium">
        <color auto="1"/>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bottom style="thin">
        <color theme="0"/>
      </bottom>
      <diagonal/>
    </border>
    <border>
      <left style="thin">
        <color theme="0"/>
      </left>
      <right style="thin">
        <color theme="0"/>
      </right>
      <top style="thin">
        <color indexed="64"/>
      </top>
      <bottom/>
      <diagonal/>
    </border>
    <border>
      <left style="thin">
        <color theme="0"/>
      </left>
      <right style="thin">
        <color indexed="64"/>
      </right>
      <top style="thin">
        <color indexed="64"/>
      </top>
      <bottom/>
      <diagonal/>
    </border>
    <border>
      <left style="thin">
        <color theme="1"/>
      </left>
      <right style="thin">
        <color theme="1"/>
      </right>
      <top/>
      <bottom style="thin">
        <color theme="1"/>
      </bottom>
      <diagonal/>
    </border>
    <border>
      <left style="thin">
        <color theme="1"/>
      </left>
      <right/>
      <top/>
      <bottom style="thin">
        <color theme="1"/>
      </bottom>
      <diagonal/>
    </border>
    <border>
      <left style="thin">
        <color auto="1"/>
      </left>
      <right style="thin">
        <color auto="1"/>
      </right>
      <top/>
      <bottom style="thin">
        <color theme="1"/>
      </bottom>
      <diagonal/>
    </border>
    <border>
      <left style="thin">
        <color theme="1"/>
      </left>
      <right style="thin">
        <color theme="1"/>
      </right>
      <top style="thin">
        <color theme="1"/>
      </top>
      <bottom style="thin">
        <color indexed="64"/>
      </bottom>
      <diagonal/>
    </border>
    <border>
      <left style="thin">
        <color theme="1"/>
      </left>
      <right style="thin">
        <color indexed="64"/>
      </right>
      <top style="thin">
        <color theme="1"/>
      </top>
      <bottom style="thin">
        <color indexed="64"/>
      </bottom>
      <diagonal/>
    </border>
    <border>
      <left style="thin">
        <color indexed="64"/>
      </left>
      <right/>
      <top style="medium">
        <color indexed="64"/>
      </top>
      <bottom style="thin">
        <color indexed="64"/>
      </bottom>
      <diagonal/>
    </border>
    <border>
      <left style="medium">
        <color auto="1"/>
      </left>
      <right/>
      <top/>
      <bottom style="thin">
        <color auto="1"/>
      </bottom>
      <diagonal/>
    </border>
    <border>
      <left/>
      <right style="medium">
        <color auto="1"/>
      </right>
      <top/>
      <bottom style="thin">
        <color auto="1"/>
      </bottom>
      <diagonal/>
    </border>
    <border>
      <left/>
      <right style="medium">
        <color auto="1"/>
      </right>
      <top style="thin">
        <color auto="1"/>
      </top>
      <bottom style="thin">
        <color auto="1"/>
      </bottom>
      <diagonal/>
    </border>
    <border>
      <left/>
      <right style="medium">
        <color auto="1"/>
      </right>
      <top style="thin">
        <color auto="1"/>
      </top>
      <bottom/>
      <diagonal/>
    </border>
    <border>
      <left style="medium">
        <color rgb="FFC0C0C0"/>
      </left>
      <right style="medium">
        <color rgb="FFC0C0C0"/>
      </right>
      <top style="medium">
        <color rgb="FFC0C0C0"/>
      </top>
      <bottom style="medium">
        <color rgb="FFC0C0C0"/>
      </bottom>
      <diagonal/>
    </border>
    <border>
      <left style="thin">
        <color rgb="FF7F7F7F"/>
      </left>
      <right style="thin">
        <color rgb="FF7F7F7F"/>
      </right>
      <top style="thin">
        <color rgb="FF7F7F7F"/>
      </top>
      <bottom style="thin">
        <color rgb="FF7F7F7F"/>
      </bottom>
      <diagonal/>
    </border>
    <border>
      <left/>
      <right style="medium">
        <color indexed="64"/>
      </right>
      <top/>
      <bottom style="medium">
        <color indexed="64"/>
      </bottom>
      <diagonal/>
    </border>
    <border>
      <left/>
      <right/>
      <top style="thin">
        <color indexed="64"/>
      </top>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top style="medium">
        <color rgb="FFDCDCDC"/>
      </top>
      <bottom style="medium">
        <color rgb="FFF2F2F2"/>
      </bottom>
      <diagonal/>
    </border>
    <border>
      <left/>
      <right/>
      <top/>
      <bottom style="medium">
        <color rgb="FFF2F2F2"/>
      </bottom>
      <diagonal/>
    </border>
    <border>
      <left/>
      <right style="thin">
        <color theme="0"/>
      </right>
      <top style="thin">
        <color theme="0"/>
      </top>
      <bottom/>
      <diagonal/>
    </border>
    <border>
      <left/>
      <right style="thin">
        <color theme="0"/>
      </right>
      <top style="thin">
        <color indexed="64"/>
      </top>
      <bottom/>
      <diagonal/>
    </border>
    <border>
      <left/>
      <right style="thin">
        <color theme="1"/>
      </right>
      <top/>
      <bottom style="thin">
        <color theme="1"/>
      </bottom>
      <diagonal/>
    </border>
    <border>
      <left/>
      <right style="thin">
        <color theme="1"/>
      </right>
      <top style="thin">
        <color theme="1"/>
      </top>
      <bottom style="thin">
        <color indexed="64"/>
      </bottom>
      <diagonal/>
    </border>
    <border>
      <left/>
      <right style="thin">
        <color theme="0"/>
      </right>
      <top/>
      <bottom style="thin">
        <color theme="0"/>
      </bottom>
      <diagonal/>
    </border>
    <border>
      <left/>
      <right/>
      <top style="medium">
        <color rgb="FFDDDDDD"/>
      </top>
      <bottom/>
      <diagonal/>
    </border>
    <border>
      <left/>
      <right/>
      <top/>
      <bottom style="medium">
        <color rgb="FF000000"/>
      </bottom>
      <diagonal/>
    </border>
    <border>
      <left style="medium">
        <color indexed="64"/>
      </left>
      <right style="medium">
        <color indexed="64"/>
      </right>
      <top style="medium">
        <color indexed="64"/>
      </top>
      <bottom style="medium">
        <color indexed="64"/>
      </bottom>
      <diagonal/>
    </border>
    <border>
      <left style="medium">
        <color auto="1"/>
      </left>
      <right/>
      <top style="medium">
        <color auto="1"/>
      </top>
      <bottom style="thin">
        <color auto="1"/>
      </bottom>
      <diagonal/>
    </border>
    <border>
      <left/>
      <right style="thin">
        <color indexed="64"/>
      </right>
      <top style="medium">
        <color indexed="64"/>
      </top>
      <bottom style="thin">
        <color indexed="64"/>
      </bottom>
      <diagonal/>
    </border>
  </borders>
  <cellStyleXfs count="148">
    <xf numFmtId="0" fontId="0" fillId="0" borderId="0"/>
    <xf numFmtId="43" fontId="5" fillId="0" borderId="0" applyFont="0" applyFill="0" applyBorder="0" applyAlignment="0" applyProtection="0"/>
    <xf numFmtId="9" fontId="5" fillId="0" borderId="0" applyFont="0" applyFill="0" applyBorder="0" applyAlignment="0" applyProtection="0"/>
    <xf numFmtId="0" fontId="5" fillId="0" borderId="0"/>
    <xf numFmtId="0" fontId="13" fillId="0" borderId="0"/>
    <xf numFmtId="164" fontId="13" fillId="0" borderId="0" applyFont="0" applyFill="0" applyBorder="0" applyAlignment="0" applyProtection="0"/>
    <xf numFmtId="9" fontId="13" fillId="0" borderId="0" applyFont="0" applyFill="0" applyBorder="0" applyAlignment="0" applyProtection="0"/>
    <xf numFmtId="164" fontId="5" fillId="0" borderId="0" applyFont="0" applyFill="0" applyBorder="0" applyAlignment="0" applyProtection="0"/>
    <xf numFmtId="164" fontId="14" fillId="0" borderId="0" applyFont="0" applyFill="0" applyBorder="0" applyAlignment="0" applyProtection="0"/>
    <xf numFmtId="0" fontId="14" fillId="0" borderId="0"/>
    <xf numFmtId="9" fontId="5" fillId="0" borderId="0" applyFont="0" applyFill="0" applyBorder="0" applyAlignment="0" applyProtection="0"/>
    <xf numFmtId="0" fontId="15" fillId="9" borderId="0" applyNumberFormat="0" applyBorder="0" applyAlignment="0" applyProtection="0"/>
    <xf numFmtId="0" fontId="15" fillId="10" borderId="0" applyNumberFormat="0" applyBorder="0" applyAlignment="0" applyProtection="0"/>
    <xf numFmtId="0" fontId="16" fillId="11"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6" fillId="15"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6" fillId="19" borderId="0" applyNumberFormat="0" applyBorder="0" applyAlignment="0" applyProtection="0"/>
    <xf numFmtId="0" fontId="16" fillId="20" borderId="0" applyNumberFormat="0" applyBorder="0" applyAlignment="0" applyProtection="0"/>
    <xf numFmtId="0" fontId="16" fillId="20" borderId="0" applyNumberFormat="0" applyBorder="0" applyAlignment="0" applyProtection="0"/>
    <xf numFmtId="0" fontId="15" fillId="13" borderId="0" applyNumberFormat="0" applyBorder="0" applyAlignment="0" applyProtection="0"/>
    <xf numFmtId="0" fontId="15" fillId="21" borderId="0" applyNumberFormat="0" applyBorder="0" applyAlignment="0" applyProtection="0"/>
    <xf numFmtId="0" fontId="16" fillId="14" borderId="0" applyNumberFormat="0" applyBorder="0" applyAlignment="0" applyProtection="0"/>
    <xf numFmtId="0" fontId="16" fillId="22" borderId="0" applyNumberFormat="0" applyBorder="0" applyAlignment="0" applyProtection="0"/>
    <xf numFmtId="0" fontId="16" fillId="22" borderId="0" applyNumberFormat="0" applyBorder="0" applyAlignment="0" applyProtection="0"/>
    <xf numFmtId="0" fontId="15" fillId="23" borderId="0" applyNumberFormat="0" applyBorder="0" applyAlignment="0" applyProtection="0"/>
    <xf numFmtId="0" fontId="15" fillId="24"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5" fillId="25" borderId="0" applyNumberFormat="0" applyBorder="0" applyAlignment="0" applyProtection="0"/>
    <xf numFmtId="0" fontId="15" fillId="26" borderId="0" applyNumberFormat="0" applyBorder="0" applyAlignment="0" applyProtection="0"/>
    <xf numFmtId="0" fontId="16" fillId="27" borderId="0" applyNumberFormat="0" applyBorder="0" applyAlignment="0" applyProtection="0"/>
    <xf numFmtId="0" fontId="16" fillId="28" borderId="0" applyNumberFormat="0" applyBorder="0" applyAlignment="0" applyProtection="0"/>
    <xf numFmtId="0" fontId="16" fillId="28" borderId="0" applyNumberFormat="0" applyBorder="0" applyAlignment="0" applyProtection="0"/>
    <xf numFmtId="0" fontId="17" fillId="25" borderId="0" applyNumberFormat="0" applyBorder="0" applyAlignment="0" applyProtection="0"/>
    <xf numFmtId="0" fontId="18" fillId="29" borderId="7" applyNumberFormat="0" applyAlignment="0" applyProtection="0"/>
    <xf numFmtId="0" fontId="19" fillId="22" borderId="8" applyNumberFormat="0" applyAlignment="0" applyProtection="0"/>
    <xf numFmtId="0" fontId="20" fillId="30" borderId="0" applyNumberFormat="0" applyBorder="0" applyAlignment="0" applyProtection="0"/>
    <xf numFmtId="0" fontId="20" fillId="31" borderId="0" applyNumberFormat="0" applyBorder="0" applyAlignment="0" applyProtection="0"/>
    <xf numFmtId="0" fontId="20" fillId="32" borderId="0" applyNumberFormat="0" applyBorder="0" applyAlignment="0" applyProtection="0"/>
    <xf numFmtId="0" fontId="15" fillId="18" borderId="0" applyNumberFormat="0" applyBorder="0" applyAlignment="0" applyProtection="0"/>
    <xf numFmtId="0" fontId="21" fillId="0" borderId="9" applyNumberFormat="0" applyFill="0" applyAlignment="0" applyProtection="0"/>
    <xf numFmtId="0" fontId="22" fillId="0" borderId="10" applyNumberFormat="0" applyFill="0" applyAlignment="0" applyProtection="0"/>
    <xf numFmtId="0" fontId="23" fillId="0" borderId="11" applyNumberFormat="0" applyFill="0" applyAlignment="0" applyProtection="0"/>
    <xf numFmtId="0" fontId="23" fillId="0" borderId="0" applyNumberFormat="0" applyFill="0" applyBorder="0" applyAlignment="0" applyProtection="0"/>
    <xf numFmtId="0" fontId="24" fillId="26" borderId="7" applyNumberFormat="0" applyAlignment="0" applyProtection="0"/>
    <xf numFmtId="0" fontId="25" fillId="0" borderId="12" applyNumberFormat="0" applyFill="0" applyAlignment="0" applyProtection="0"/>
    <xf numFmtId="0" fontId="25" fillId="26" borderId="0" applyNumberFormat="0" applyBorder="0" applyAlignment="0" applyProtection="0"/>
    <xf numFmtId="0" fontId="26" fillId="25" borderId="7" applyNumberFormat="0" applyFont="0" applyAlignment="0" applyProtection="0"/>
    <xf numFmtId="0" fontId="27" fillId="29" borderId="13" applyNumberFormat="0" applyAlignment="0" applyProtection="0"/>
    <xf numFmtId="4" fontId="26" fillId="33" borderId="7" applyNumberFormat="0" applyProtection="0">
      <alignment vertical="center"/>
    </xf>
    <xf numFmtId="4" fontId="28" fillId="8" borderId="7" applyNumberFormat="0" applyProtection="0">
      <alignment vertical="center"/>
    </xf>
    <xf numFmtId="4" fontId="26" fillId="8" borderId="7" applyNumberFormat="0" applyProtection="0">
      <alignment horizontal="left" vertical="center" indent="1"/>
    </xf>
    <xf numFmtId="0" fontId="29" fillId="33" borderId="14" applyNumberFormat="0" applyProtection="0">
      <alignment horizontal="left" vertical="top" indent="1"/>
    </xf>
    <xf numFmtId="4" fontId="26" fillId="34" borderId="7" applyNumberFormat="0" applyProtection="0">
      <alignment horizontal="left" vertical="center" indent="1"/>
    </xf>
    <xf numFmtId="4" fontId="26" fillId="35" borderId="7" applyNumberFormat="0" applyProtection="0">
      <alignment horizontal="right" vertical="center"/>
    </xf>
    <xf numFmtId="4" fontId="26" fillId="36" borderId="7" applyNumberFormat="0" applyProtection="0">
      <alignment horizontal="right" vertical="center"/>
    </xf>
    <xf numFmtId="4" fontId="26" fillId="37" borderId="15" applyNumberFormat="0" applyProtection="0">
      <alignment horizontal="right" vertical="center"/>
    </xf>
    <xf numFmtId="4" fontId="26" fillId="38" borderId="7" applyNumberFormat="0" applyProtection="0">
      <alignment horizontal="right" vertical="center"/>
    </xf>
    <xf numFmtId="4" fontId="26" fillId="39" borderId="7" applyNumberFormat="0" applyProtection="0">
      <alignment horizontal="right" vertical="center"/>
    </xf>
    <xf numFmtId="4" fontId="26" fillId="40" borderId="7" applyNumberFormat="0" applyProtection="0">
      <alignment horizontal="right" vertical="center"/>
    </xf>
    <xf numFmtId="4" fontId="26" fillId="41" borderId="7" applyNumberFormat="0" applyProtection="0">
      <alignment horizontal="right" vertical="center"/>
    </xf>
    <xf numFmtId="4" fontId="26" fillId="42" borderId="7" applyNumberFormat="0" applyProtection="0">
      <alignment horizontal="right" vertical="center"/>
    </xf>
    <xf numFmtId="4" fontId="26" fillId="43" borderId="7" applyNumberFormat="0" applyProtection="0">
      <alignment horizontal="right" vertical="center"/>
    </xf>
    <xf numFmtId="4" fontId="26" fillId="44" borderId="15" applyNumberFormat="0" applyProtection="0">
      <alignment horizontal="left" vertical="center" indent="1"/>
    </xf>
    <xf numFmtId="4" fontId="30" fillId="45" borderId="15" applyNumberFormat="0" applyProtection="0">
      <alignment horizontal="left" vertical="center" indent="1"/>
    </xf>
    <xf numFmtId="4" fontId="30" fillId="45" borderId="15" applyNumberFormat="0" applyProtection="0">
      <alignment horizontal="left" vertical="center" indent="1"/>
    </xf>
    <xf numFmtId="4" fontId="26" fillId="46" borderId="7" applyNumberFormat="0" applyProtection="0">
      <alignment horizontal="right" vertical="center"/>
    </xf>
    <xf numFmtId="4" fontId="26" fillId="47" borderId="15" applyNumberFormat="0" applyProtection="0">
      <alignment horizontal="left" vertical="center" indent="1"/>
    </xf>
    <xf numFmtId="4" fontId="26" fillId="46" borderId="15" applyNumberFormat="0" applyProtection="0">
      <alignment horizontal="left" vertical="center" indent="1"/>
    </xf>
    <xf numFmtId="0" fontId="26" fillId="48" borderId="7" applyNumberFormat="0" applyProtection="0">
      <alignment horizontal="left" vertical="center" indent="1"/>
    </xf>
    <xf numFmtId="0" fontId="26" fillId="45" borderId="14" applyNumberFormat="0" applyProtection="0">
      <alignment horizontal="left" vertical="top" indent="1"/>
    </xf>
    <xf numFmtId="0" fontId="26" fillId="49" borderId="7" applyNumberFormat="0" applyProtection="0">
      <alignment horizontal="left" vertical="center" indent="1"/>
    </xf>
    <xf numFmtId="0" fontId="26" fillId="46" borderId="14" applyNumberFormat="0" applyProtection="0">
      <alignment horizontal="left" vertical="top" indent="1"/>
    </xf>
    <xf numFmtId="0" fontId="26" fillId="50" borderId="7" applyNumberFormat="0" applyProtection="0">
      <alignment horizontal="left" vertical="center" indent="1"/>
    </xf>
    <xf numFmtId="0" fontId="26" fillId="50" borderId="14" applyNumberFormat="0" applyProtection="0">
      <alignment horizontal="left" vertical="top" indent="1"/>
    </xf>
    <xf numFmtId="0" fontId="26" fillId="47" borderId="7" applyNumberFormat="0" applyProtection="0">
      <alignment horizontal="left" vertical="center" indent="1"/>
    </xf>
    <xf numFmtId="0" fontId="26" fillId="47" borderId="14" applyNumberFormat="0" applyProtection="0">
      <alignment horizontal="left" vertical="top" indent="1"/>
    </xf>
    <xf numFmtId="0" fontId="26" fillId="51" borderId="16" applyNumberFormat="0">
      <protection locked="0"/>
    </xf>
    <xf numFmtId="0" fontId="31" fillId="45" borderId="17" applyBorder="0"/>
    <xf numFmtId="4" fontId="32" fillId="52" borderId="14" applyNumberFormat="0" applyProtection="0">
      <alignment vertical="center"/>
    </xf>
    <xf numFmtId="4" fontId="28" fillId="53" borderId="18" applyNumberFormat="0" applyProtection="0">
      <alignment vertical="center"/>
    </xf>
    <xf numFmtId="4" fontId="32" fillId="48" borderId="14" applyNumberFormat="0" applyProtection="0">
      <alignment horizontal="left" vertical="center" indent="1"/>
    </xf>
    <xf numFmtId="0" fontId="32" fillId="52" borderId="14" applyNumberFormat="0" applyProtection="0">
      <alignment horizontal="left" vertical="top" indent="1"/>
    </xf>
    <xf numFmtId="4" fontId="26" fillId="0" borderId="7" applyNumberFormat="0" applyProtection="0">
      <alignment horizontal="right" vertical="center"/>
    </xf>
    <xf numFmtId="4" fontId="28" fillId="54" borderId="7" applyNumberFormat="0" applyProtection="0">
      <alignment horizontal="right" vertical="center"/>
    </xf>
    <xf numFmtId="4" fontId="26" fillId="34" borderId="7" applyNumberFormat="0" applyProtection="0">
      <alignment horizontal="left" vertical="center" indent="1"/>
    </xf>
    <xf numFmtId="0" fontId="32" fillId="46" borderId="14" applyNumberFormat="0" applyProtection="0">
      <alignment horizontal="left" vertical="top" indent="1"/>
    </xf>
    <xf numFmtId="4" fontId="33" fillId="55" borderId="15" applyNumberFormat="0" applyProtection="0">
      <alignment horizontal="left" vertical="center" indent="1"/>
    </xf>
    <xf numFmtId="0" fontId="26" fillId="56" borderId="18"/>
    <xf numFmtId="4" fontId="34" fillId="51" borderId="7" applyNumberFormat="0" applyProtection="0">
      <alignment horizontal="right" vertical="center"/>
    </xf>
    <xf numFmtId="0" fontId="35" fillId="0" borderId="0" applyNumberFormat="0" applyFill="0" applyBorder="0" applyAlignment="0" applyProtection="0"/>
    <xf numFmtId="0" fontId="20" fillId="0" borderId="19" applyNumberFormat="0" applyFill="0" applyAlignment="0" applyProtection="0"/>
    <xf numFmtId="0" fontId="36" fillId="0" borderId="0" applyNumberFormat="0" applyFill="0" applyBorder="0" applyAlignment="0" applyProtection="0"/>
    <xf numFmtId="0" fontId="39" fillId="58" borderId="0" applyNumberFormat="0" applyBorder="0" applyAlignment="0" applyProtection="0"/>
    <xf numFmtId="0" fontId="43"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59" fillId="0" borderId="0" applyNumberFormat="0" applyProtection="0">
      <alignment horizontal="left"/>
    </xf>
    <xf numFmtId="0" fontId="60" fillId="0" borderId="27" applyNumberFormat="0" applyProtection="0">
      <alignment wrapText="1"/>
    </xf>
    <xf numFmtId="0" fontId="61" fillId="0" borderId="28" applyNumberFormat="0" applyFont="0" applyProtection="0">
      <alignment wrapText="1"/>
    </xf>
    <xf numFmtId="0" fontId="60" fillId="0" borderId="29" applyNumberFormat="0" applyProtection="0">
      <alignment wrapText="1"/>
    </xf>
    <xf numFmtId="0" fontId="4" fillId="0" borderId="0"/>
    <xf numFmtId="176" fontId="4" fillId="0" borderId="0" applyFont="0" applyFill="0" applyBorder="0" applyAlignment="0" applyProtection="0"/>
    <xf numFmtId="9" fontId="4" fillId="0" borderId="0" applyFont="0" applyFill="0" applyBorder="0" applyAlignment="0" applyProtection="0"/>
    <xf numFmtId="0" fontId="62" fillId="0" borderId="0" applyNumberFormat="0" applyFill="0" applyBorder="0" applyAlignment="0" applyProtection="0">
      <alignment vertical="top"/>
      <protection locked="0"/>
    </xf>
    <xf numFmtId="0" fontId="70" fillId="0" borderId="0"/>
    <xf numFmtId="43" fontId="70" fillId="0" borderId="0" applyFont="0" applyFill="0" applyBorder="0" applyAlignment="0" applyProtection="0"/>
    <xf numFmtId="9" fontId="70" fillId="0" borderId="0" applyFont="0" applyFill="0" applyBorder="0" applyAlignment="0" applyProtection="0"/>
    <xf numFmtId="0" fontId="30" fillId="0" borderId="0"/>
    <xf numFmtId="0" fontId="71" fillId="0" borderId="0"/>
    <xf numFmtId="0" fontId="61" fillId="0" borderId="68" applyNumberFormat="0" applyProtection="0">
      <alignment vertical="top" wrapText="1"/>
    </xf>
    <xf numFmtId="0" fontId="5" fillId="0" borderId="0"/>
    <xf numFmtId="0" fontId="81" fillId="0" borderId="0"/>
    <xf numFmtId="43" fontId="83" fillId="0" borderId="0" applyFont="0" applyFill="0" applyBorder="0" applyAlignment="0" applyProtection="0"/>
    <xf numFmtId="0" fontId="4" fillId="0" borderId="0"/>
    <xf numFmtId="0" fontId="82" fillId="0" borderId="0"/>
    <xf numFmtId="0" fontId="3" fillId="0" borderId="0"/>
    <xf numFmtId="0" fontId="30" fillId="0" borderId="0" applyNumberFormat="0" applyFill="0" applyBorder="0" applyAlignment="0" applyProtection="0"/>
    <xf numFmtId="0" fontId="30" fillId="0" borderId="0"/>
    <xf numFmtId="0" fontId="2" fillId="0" borderId="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0" fontId="1" fillId="0" borderId="0"/>
    <xf numFmtId="0" fontId="70" fillId="0" borderId="0"/>
    <xf numFmtId="43" fontId="1" fillId="0" borderId="0" applyFont="0" applyFill="0" applyBorder="0" applyAlignment="0" applyProtection="0"/>
    <xf numFmtId="0" fontId="92" fillId="94" borderId="88" applyNumberFormat="0" applyAlignment="0" applyProtection="0"/>
    <xf numFmtId="0" fontId="82" fillId="0" borderId="0"/>
    <xf numFmtId="0" fontId="122" fillId="0" borderId="0"/>
  </cellStyleXfs>
  <cellXfs count="1351">
    <xf numFmtId="0" fontId="0" fillId="0" borderId="0" xfId="0"/>
    <xf numFmtId="0" fontId="0" fillId="2" borderId="0" xfId="0" applyFill="1"/>
    <xf numFmtId="0" fontId="0" fillId="0" borderId="0" xfId="0" applyAlignment="1">
      <alignment horizontal="left"/>
    </xf>
    <xf numFmtId="9" fontId="0" fillId="0" borderId="0" xfId="2" applyFont="1"/>
    <xf numFmtId="0" fontId="8" fillId="0" borderId="0" xfId="0" applyFont="1"/>
    <xf numFmtId="0" fontId="5" fillId="0" borderId="0" xfId="4" applyFont="1"/>
    <xf numFmtId="0" fontId="0" fillId="0" borderId="0" xfId="0" applyAlignment="1">
      <alignment horizontal="center"/>
    </xf>
    <xf numFmtId="0" fontId="0" fillId="0" borderId="0" xfId="0" applyAlignment="1">
      <alignment wrapText="1"/>
    </xf>
    <xf numFmtId="0" fontId="38" fillId="0" borderId="0" xfId="0" applyFont="1"/>
    <xf numFmtId="0" fontId="42" fillId="0" borderId="0" xfId="0" applyFont="1"/>
    <xf numFmtId="0" fontId="41" fillId="4" borderId="5" xfId="0" applyFont="1" applyFill="1" applyBorder="1" applyAlignment="1">
      <alignment horizontal="center"/>
    </xf>
    <xf numFmtId="0" fontId="42" fillId="0" borderId="0" xfId="0" applyFont="1" applyAlignment="1">
      <alignment horizontal="center"/>
    </xf>
    <xf numFmtId="165" fontId="40" fillId="4" borderId="5" xfId="7" quotePrefix="1" applyNumberFormat="1" applyFont="1" applyFill="1" applyBorder="1" applyAlignment="1">
      <alignment horizontal="center" vertical="center"/>
    </xf>
    <xf numFmtId="0" fontId="41" fillId="4" borderId="5" xfId="3" applyFont="1" applyFill="1" applyBorder="1" applyAlignment="1">
      <alignment horizontal="center"/>
    </xf>
    <xf numFmtId="43" fontId="42" fillId="0" borderId="0" xfId="0" applyNumberFormat="1" applyFont="1"/>
    <xf numFmtId="170" fontId="42" fillId="0" borderId="0" xfId="0" applyNumberFormat="1" applyFont="1"/>
    <xf numFmtId="170" fontId="0" fillId="0" borderId="0" xfId="1" applyNumberFormat="1" applyFont="1"/>
    <xf numFmtId="0" fontId="43" fillId="0" borderId="0" xfId="102"/>
    <xf numFmtId="3" fontId="0" fillId="0" borderId="0" xfId="0" applyNumberFormat="1"/>
    <xf numFmtId="43" fontId="0" fillId="0" borderId="0" xfId="0" applyNumberFormat="1"/>
    <xf numFmtId="0" fontId="8" fillId="0" borderId="0" xfId="3" applyFont="1" applyAlignment="1">
      <alignment wrapText="1"/>
    </xf>
    <xf numFmtId="0" fontId="8" fillId="0" borderId="0" xfId="3" applyFont="1"/>
    <xf numFmtId="170" fontId="42" fillId="0" borderId="0" xfId="1" applyNumberFormat="1" applyFont="1"/>
    <xf numFmtId="4" fontId="0" fillId="0" borderId="0" xfId="0" applyNumberFormat="1" applyAlignment="1">
      <alignment horizontal="left"/>
    </xf>
    <xf numFmtId="0" fontId="8" fillId="0" borderId="0" xfId="0" applyFont="1" applyAlignment="1">
      <alignment horizontal="left"/>
    </xf>
    <xf numFmtId="0" fontId="42" fillId="0" borderId="0" xfId="0" applyFont="1" applyAlignment="1">
      <alignment horizontal="left"/>
    </xf>
    <xf numFmtId="0" fontId="42" fillId="0" borderId="0" xfId="0" applyFont="1" applyAlignment="1">
      <alignment wrapText="1"/>
    </xf>
    <xf numFmtId="0" fontId="44" fillId="0" borderId="0" xfId="102" applyFont="1" applyBorder="1" applyAlignment="1">
      <alignment wrapText="1"/>
    </xf>
    <xf numFmtId="170" fontId="0" fillId="0" borderId="0" xfId="0" applyNumberFormat="1"/>
    <xf numFmtId="0" fontId="7" fillId="0" borderId="0" xfId="0" applyFont="1"/>
    <xf numFmtId="173" fontId="0" fillId="0" borderId="0" xfId="1" applyNumberFormat="1" applyFont="1"/>
    <xf numFmtId="2" fontId="8" fillId="0" borderId="0" xfId="7" applyNumberFormat="1" applyFont="1"/>
    <xf numFmtId="0" fontId="52" fillId="0" borderId="0" xfId="0" applyFont="1"/>
    <xf numFmtId="0" fontId="51" fillId="0" borderId="0" xfId="0" applyFont="1"/>
    <xf numFmtId="3" fontId="54" fillId="0" borderId="0" xfId="0" applyNumberFormat="1" applyFont="1"/>
    <xf numFmtId="0" fontId="53" fillId="0" borderId="0" xfId="0" applyFont="1"/>
    <xf numFmtId="10" fontId="0" fillId="0" borderId="0" xfId="0" applyNumberFormat="1"/>
    <xf numFmtId="0" fontId="0" fillId="0" borderId="0" xfId="3" applyFont="1"/>
    <xf numFmtId="170" fontId="56" fillId="0" borderId="0" xfId="0" applyNumberFormat="1" applyFont="1"/>
    <xf numFmtId="0" fontId="57" fillId="0" borderId="0" xfId="0" applyFont="1"/>
    <xf numFmtId="0" fontId="0" fillId="69" borderId="0" xfId="0" applyFill="1"/>
    <xf numFmtId="0" fontId="44" fillId="0" borderId="0" xfId="102" applyFont="1"/>
    <xf numFmtId="0" fontId="0" fillId="0" borderId="0" xfId="2" applyNumberFormat="1" applyFont="1" applyAlignment="1">
      <alignment horizontal="center"/>
    </xf>
    <xf numFmtId="0" fontId="58" fillId="0" borderId="0" xfId="0" applyFont="1"/>
    <xf numFmtId="0" fontId="0" fillId="0" borderId="22" xfId="0" applyBorder="1"/>
    <xf numFmtId="0" fontId="0" fillId="0" borderId="23" xfId="0" applyBorder="1"/>
    <xf numFmtId="0" fontId="43" fillId="0" borderId="0" xfId="102" applyAlignment="1">
      <alignment horizontal="left"/>
    </xf>
    <xf numFmtId="3" fontId="0" fillId="0" borderId="0" xfId="0" applyNumberFormat="1" applyAlignment="1">
      <alignment wrapText="1"/>
    </xf>
    <xf numFmtId="175" fontId="54" fillId="0" borderId="0" xfId="0" applyNumberFormat="1" applyFont="1"/>
    <xf numFmtId="37" fontId="0" fillId="0" borderId="0" xfId="0" applyNumberFormat="1"/>
    <xf numFmtId="9" fontId="0" fillId="0" borderId="0" xfId="0" applyNumberFormat="1"/>
    <xf numFmtId="0" fontId="42" fillId="0" borderId="0" xfId="0" applyFont="1" applyAlignment="1">
      <alignment horizontal="left" vertical="top"/>
    </xf>
    <xf numFmtId="0" fontId="43" fillId="0" borderId="0" xfId="102" applyAlignment="1">
      <alignment wrapText="1"/>
    </xf>
    <xf numFmtId="9" fontId="0" fillId="0" borderId="0" xfId="0" applyNumberFormat="1" applyAlignment="1">
      <alignment horizontal="left"/>
    </xf>
    <xf numFmtId="0" fontId="5" fillId="0" borderId="0" xfId="0" applyFont="1"/>
    <xf numFmtId="0" fontId="0" fillId="6" borderId="0" xfId="0" applyFill="1"/>
    <xf numFmtId="177" fontId="0" fillId="0" borderId="0" xfId="0" applyNumberFormat="1"/>
    <xf numFmtId="170" fontId="8" fillId="0" borderId="0" xfId="0" applyNumberFormat="1" applyFont="1"/>
    <xf numFmtId="0" fontId="43" fillId="0" borderId="0" xfId="102" applyBorder="1" applyAlignment="1">
      <alignment horizontal="left"/>
    </xf>
    <xf numFmtId="0" fontId="0" fillId="0" borderId="33" xfId="0" applyBorder="1"/>
    <xf numFmtId="3" fontId="0" fillId="0" borderId="33" xfId="0" applyNumberFormat="1" applyBorder="1"/>
    <xf numFmtId="0" fontId="8" fillId="0" borderId="0" xfId="0" applyFont="1" applyAlignment="1">
      <alignment horizontal="center"/>
    </xf>
    <xf numFmtId="4" fontId="0" fillId="0" borderId="0" xfId="0" applyNumberFormat="1"/>
    <xf numFmtId="0" fontId="42" fillId="0" borderId="0" xfId="102" applyFont="1" applyAlignment="1">
      <alignment horizontal="left" vertical="top" wrapText="1"/>
    </xf>
    <xf numFmtId="3" fontId="42" fillId="0" borderId="0" xfId="0" applyNumberFormat="1" applyFont="1" applyAlignment="1">
      <alignment horizontal="right"/>
    </xf>
    <xf numFmtId="170" fontId="42" fillId="0" borderId="0" xfId="0" applyNumberFormat="1" applyFont="1" applyAlignment="1">
      <alignment wrapText="1"/>
    </xf>
    <xf numFmtId="37" fontId="54" fillId="0" borderId="0" xfId="1" applyNumberFormat="1" applyFont="1" applyBorder="1"/>
    <xf numFmtId="3" fontId="42" fillId="0" borderId="33" xfId="0" applyNumberFormat="1" applyFont="1" applyBorder="1"/>
    <xf numFmtId="0" fontId="8" fillId="0" borderId="0" xfId="0" applyFont="1" applyAlignment="1">
      <alignment horizontal="center" wrapText="1"/>
    </xf>
    <xf numFmtId="37" fontId="42" fillId="0" borderId="0" xfId="1" applyNumberFormat="1" applyFont="1" applyFill="1"/>
    <xf numFmtId="165" fontId="40" fillId="4" borderId="5" xfId="7" quotePrefix="1" applyNumberFormat="1" applyFont="1" applyFill="1" applyBorder="1" applyAlignment="1">
      <alignment horizontal="center"/>
    </xf>
    <xf numFmtId="0" fontId="42" fillId="0" borderId="33" xfId="0" applyFont="1" applyBorder="1"/>
    <xf numFmtId="0" fontId="0" fillId="60" borderId="33" xfId="0" applyFill="1" applyBorder="1"/>
    <xf numFmtId="0" fontId="0" fillId="60" borderId="33" xfId="0" applyFill="1" applyBorder="1" applyAlignment="1">
      <alignment horizontal="center"/>
    </xf>
    <xf numFmtId="0" fontId="37" fillId="67" borderId="33" xfId="0" applyFont="1" applyFill="1" applyBorder="1" applyAlignment="1">
      <alignment horizontal="center" wrapText="1"/>
    </xf>
    <xf numFmtId="0" fontId="0" fillId="65" borderId="33" xfId="0" applyFill="1" applyBorder="1"/>
    <xf numFmtId="0" fontId="0" fillId="61" borderId="33" xfId="0" applyFill="1" applyBorder="1"/>
    <xf numFmtId="0" fontId="0" fillId="63" borderId="33" xfId="0" applyFill="1" applyBorder="1"/>
    <xf numFmtId="0" fontId="0" fillId="61" borderId="33" xfId="0" applyFill="1" applyBorder="1" applyAlignment="1">
      <alignment horizontal="center"/>
    </xf>
    <xf numFmtId="0" fontId="0" fillId="62" borderId="33" xfId="0" applyFill="1" applyBorder="1"/>
    <xf numFmtId="0" fontId="0" fillId="62" borderId="33" xfId="0" applyFill="1" applyBorder="1" applyAlignment="1">
      <alignment horizontal="center"/>
    </xf>
    <xf numFmtId="0" fontId="0" fillId="63" borderId="33" xfId="0" applyFill="1" applyBorder="1" applyAlignment="1">
      <alignment horizontal="center"/>
    </xf>
    <xf numFmtId="0" fontId="0" fillId="65" borderId="33" xfId="0" applyFill="1" applyBorder="1" applyAlignment="1">
      <alignment horizontal="center"/>
    </xf>
    <xf numFmtId="170" fontId="8" fillId="0" borderId="0" xfId="1" applyNumberFormat="1" applyFont="1" applyFill="1" applyAlignment="1">
      <alignment horizontal="center"/>
    </xf>
    <xf numFmtId="0" fontId="8" fillId="74" borderId="33" xfId="0" applyFont="1" applyFill="1" applyBorder="1"/>
    <xf numFmtId="0" fontId="8" fillId="74" borderId="33" xfId="0" applyFont="1" applyFill="1" applyBorder="1" applyAlignment="1">
      <alignment horizontal="center"/>
    </xf>
    <xf numFmtId="0" fontId="0" fillId="0" borderId="33" xfId="0" applyBorder="1" applyAlignment="1">
      <alignment horizontal="left"/>
    </xf>
    <xf numFmtId="3" fontId="0" fillId="0" borderId="33" xfId="1" applyNumberFormat="1" applyFont="1" applyBorder="1"/>
    <xf numFmtId="0" fontId="8" fillId="74" borderId="33" xfId="0" applyFont="1" applyFill="1" applyBorder="1" applyAlignment="1">
      <alignment horizontal="left"/>
    </xf>
    <xf numFmtId="3" fontId="8" fillId="74" borderId="33" xfId="1" applyNumberFormat="1" applyFont="1" applyFill="1" applyBorder="1"/>
    <xf numFmtId="0" fontId="42" fillId="65" borderId="0" xfId="0" applyFont="1" applyFill="1"/>
    <xf numFmtId="0" fontId="42" fillId="0" borderId="0" xfId="2" applyNumberFormat="1" applyFont="1" applyAlignment="1">
      <alignment horizontal="center"/>
    </xf>
    <xf numFmtId="3" fontId="56" fillId="0" borderId="0" xfId="0" applyNumberFormat="1" applyFont="1"/>
    <xf numFmtId="3" fontId="42" fillId="0" borderId="0" xfId="0" applyNumberFormat="1" applyFont="1"/>
    <xf numFmtId="0" fontId="44" fillId="0" borderId="0" xfId="102" applyFont="1" applyAlignment="1">
      <alignment horizontal="left" vertical="top" wrapText="1"/>
    </xf>
    <xf numFmtId="0" fontId="41" fillId="0" borderId="0" xfId="0" applyFont="1"/>
    <xf numFmtId="170" fontId="55" fillId="63" borderId="0" xfId="1" applyNumberFormat="1" applyFont="1" applyFill="1" applyBorder="1" applyAlignment="1">
      <alignment vertical="center" wrapText="1"/>
    </xf>
    <xf numFmtId="0" fontId="41" fillId="62" borderId="0" xfId="0" applyFont="1" applyFill="1" applyAlignment="1">
      <alignment horizontal="left"/>
    </xf>
    <xf numFmtId="0" fontId="42" fillId="62" borderId="0" xfId="0" applyFont="1" applyFill="1"/>
    <xf numFmtId="43" fontId="42" fillId="65" borderId="0" xfId="0" applyNumberFormat="1" applyFont="1" applyFill="1"/>
    <xf numFmtId="0" fontId="41" fillId="65" borderId="0" xfId="0" applyFont="1" applyFill="1" applyAlignment="1">
      <alignment vertical="center"/>
    </xf>
    <xf numFmtId="0" fontId="41" fillId="60" borderId="0" xfId="0" applyFont="1" applyFill="1"/>
    <xf numFmtId="0" fontId="42" fillId="60" borderId="0" xfId="0" applyFont="1" applyFill="1"/>
    <xf numFmtId="0" fontId="42" fillId="60" borderId="0" xfId="0" applyFont="1" applyFill="1" applyAlignment="1">
      <alignment horizontal="center"/>
    </xf>
    <xf numFmtId="3" fontId="42" fillId="60" borderId="0" xfId="0" applyNumberFormat="1" applyFont="1" applyFill="1"/>
    <xf numFmtId="0" fontId="66" fillId="0" borderId="0" xfId="0" applyFont="1"/>
    <xf numFmtId="0" fontId="66" fillId="0" borderId="0" xfId="0" applyFont="1" applyAlignment="1">
      <alignment horizontal="center"/>
    </xf>
    <xf numFmtId="0" fontId="41" fillId="61" borderId="0" xfId="0" applyFont="1" applyFill="1" applyAlignment="1">
      <alignment vertical="center"/>
    </xf>
    <xf numFmtId="0" fontId="42" fillId="0" borderId="0" xfId="0" applyFont="1" applyAlignment="1">
      <alignment vertical="center"/>
    </xf>
    <xf numFmtId="0" fontId="41" fillId="60" borderId="0" xfId="0" applyFont="1" applyFill="1" applyAlignment="1">
      <alignment vertical="center"/>
    </xf>
    <xf numFmtId="0" fontId="63" fillId="0" borderId="0" xfId="0" applyFont="1"/>
    <xf numFmtId="0" fontId="41" fillId="62" borderId="0" xfId="0" applyFont="1" applyFill="1" applyAlignment="1">
      <alignment horizontal="left" vertical="center"/>
    </xf>
    <xf numFmtId="179" fontId="42" fillId="0" borderId="0" xfId="1" applyNumberFormat="1" applyFont="1" applyBorder="1"/>
    <xf numFmtId="0" fontId="41" fillId="63" borderId="0" xfId="0" applyFont="1" applyFill="1" applyAlignment="1">
      <alignment horizontal="left" vertical="center"/>
    </xf>
    <xf numFmtId="0" fontId="42" fillId="0" borderId="0" xfId="0" applyFont="1" applyAlignment="1">
      <alignment horizontal="left" vertical="center"/>
    </xf>
    <xf numFmtId="0" fontId="42" fillId="63" borderId="0" xfId="0" applyFont="1" applyFill="1" applyAlignment="1">
      <alignment vertical="center"/>
    </xf>
    <xf numFmtId="0" fontId="42" fillId="63" borderId="0" xfId="0" applyFont="1" applyFill="1" applyAlignment="1">
      <alignment horizontal="center" vertical="center"/>
    </xf>
    <xf numFmtId="43" fontId="42" fillId="63" borderId="0" xfId="0" applyNumberFormat="1" applyFont="1" applyFill="1" applyAlignment="1">
      <alignment vertical="center"/>
    </xf>
    <xf numFmtId="0" fontId="44" fillId="63" borderId="0" xfId="102" applyFont="1" applyFill="1" applyAlignment="1">
      <alignment vertical="center"/>
    </xf>
    <xf numFmtId="0" fontId="57" fillId="63" borderId="0" xfId="0" applyFont="1" applyFill="1" applyAlignment="1">
      <alignment vertical="center"/>
    </xf>
    <xf numFmtId="0" fontId="42" fillId="60" borderId="0" xfId="0" applyFont="1" applyFill="1" applyAlignment="1">
      <alignment vertical="center"/>
    </xf>
    <xf numFmtId="0" fontId="41" fillId="60" borderId="0" xfId="0" applyFont="1" applyFill="1" applyAlignment="1">
      <alignment horizontal="center" vertical="center"/>
    </xf>
    <xf numFmtId="0" fontId="41" fillId="0" borderId="0" xfId="0" applyFont="1" applyAlignment="1">
      <alignment horizontal="center" vertical="center"/>
    </xf>
    <xf numFmtId="0" fontId="67" fillId="2" borderId="0" xfId="0" applyFont="1" applyFill="1"/>
    <xf numFmtId="0" fontId="68" fillId="2" borderId="0" xfId="0" applyFont="1" applyFill="1"/>
    <xf numFmtId="0" fontId="8" fillId="2" borderId="0" xfId="0" applyFont="1" applyFill="1"/>
    <xf numFmtId="0" fontId="0" fillId="2" borderId="0" xfId="0" applyFill="1" applyAlignment="1">
      <alignment vertical="center"/>
    </xf>
    <xf numFmtId="0" fontId="64" fillId="2" borderId="0" xfId="0" applyFont="1" applyFill="1" applyAlignment="1">
      <alignment vertical="center"/>
    </xf>
    <xf numFmtId="0" fontId="10" fillId="2" borderId="0" xfId="0" applyFont="1" applyFill="1" applyAlignment="1">
      <alignment vertical="center"/>
    </xf>
    <xf numFmtId="0" fontId="11" fillId="2" borderId="0" xfId="0" applyFont="1" applyFill="1" applyAlignment="1">
      <alignment vertical="center"/>
    </xf>
    <xf numFmtId="0" fontId="12" fillId="2" borderId="0" xfId="0" applyFont="1" applyFill="1" applyAlignment="1">
      <alignment vertical="center"/>
    </xf>
    <xf numFmtId="0" fontId="5" fillId="0" borderId="33" xfId="4" applyFont="1" applyBorder="1" applyAlignment="1">
      <alignment wrapText="1"/>
    </xf>
    <xf numFmtId="3" fontId="5" fillId="0" borderId="33" xfId="4" applyNumberFormat="1" applyFont="1" applyBorder="1" applyAlignment="1">
      <alignment wrapText="1"/>
    </xf>
    <xf numFmtId="0" fontId="8" fillId="0" borderId="0" xfId="4" applyFont="1"/>
    <xf numFmtId="0" fontId="0" fillId="0" borderId="33" xfId="4" applyFont="1" applyBorder="1" applyAlignment="1">
      <alignment wrapText="1"/>
    </xf>
    <xf numFmtId="3" fontId="5" fillId="0" borderId="0" xfId="4" applyNumberFormat="1" applyFont="1"/>
    <xf numFmtId="1" fontId="5" fillId="0" borderId="0" xfId="4" applyNumberFormat="1" applyFont="1"/>
    <xf numFmtId="3" fontId="0" fillId="0" borderId="0" xfId="4" applyNumberFormat="1" applyFont="1" applyAlignment="1">
      <alignment horizontal="right"/>
    </xf>
    <xf numFmtId="0" fontId="45" fillId="0" borderId="0" xfId="0" applyFont="1" applyAlignment="1">
      <alignment horizontal="left" vertical="center" wrapText="1" indent="5"/>
    </xf>
    <xf numFmtId="0" fontId="0" fillId="6" borderId="56" xfId="0" applyFill="1" applyBorder="1"/>
    <xf numFmtId="0" fontId="0" fillId="62" borderId="56" xfId="0" applyFill="1" applyBorder="1"/>
    <xf numFmtId="0" fontId="0" fillId="61" borderId="56" xfId="0" applyFill="1" applyBorder="1"/>
    <xf numFmtId="0" fontId="0" fillId="61" borderId="56" xfId="0" applyFill="1" applyBorder="1" applyAlignment="1">
      <alignment wrapText="1"/>
    </xf>
    <xf numFmtId="0" fontId="0" fillId="59" borderId="56" xfId="0" applyFill="1" applyBorder="1"/>
    <xf numFmtId="0" fontId="0" fillId="59" borderId="56" xfId="0" applyFill="1" applyBorder="1" applyAlignment="1">
      <alignment horizontal="center"/>
    </xf>
    <xf numFmtId="0" fontId="6" fillId="81" borderId="38" xfId="0" applyFont="1" applyFill="1" applyBorder="1" applyAlignment="1">
      <alignment horizontal="left"/>
    </xf>
    <xf numFmtId="0" fontId="0" fillId="57" borderId="56" xfId="0" applyFill="1" applyBorder="1"/>
    <xf numFmtId="0" fontId="0" fillId="0" borderId="0" xfId="3" applyFont="1" applyAlignment="1">
      <alignment horizontal="left"/>
    </xf>
    <xf numFmtId="0" fontId="5" fillId="0" borderId="0" xfId="0" applyFont="1" applyAlignment="1">
      <alignment wrapText="1"/>
    </xf>
    <xf numFmtId="0" fontId="73" fillId="79" borderId="36" xfId="0" applyFont="1" applyFill="1" applyBorder="1" applyAlignment="1">
      <alignment vertical="center" wrapText="1"/>
    </xf>
    <xf numFmtId="0" fontId="72" fillId="80" borderId="60" xfId="0" applyFont="1" applyFill="1" applyBorder="1" applyAlignment="1">
      <alignment vertical="center"/>
    </xf>
    <xf numFmtId="0" fontId="72" fillId="80" borderId="61" xfId="0" applyFont="1" applyFill="1" applyBorder="1" applyAlignment="1">
      <alignment vertical="center"/>
    </xf>
    <xf numFmtId="0" fontId="5" fillId="2" borderId="45" xfId="0" applyFont="1" applyFill="1" applyBorder="1" applyAlignment="1">
      <alignment vertical="center"/>
    </xf>
    <xf numFmtId="1" fontId="5" fillId="2" borderId="43" xfId="0" applyNumberFormat="1" applyFont="1" applyFill="1" applyBorder="1" applyAlignment="1">
      <alignment vertical="center"/>
    </xf>
    <xf numFmtId="1" fontId="5" fillId="2" borderId="40" xfId="0" applyNumberFormat="1" applyFont="1" applyFill="1" applyBorder="1" applyAlignment="1">
      <alignment vertical="center"/>
    </xf>
    <xf numFmtId="0" fontId="5" fillId="2" borderId="33" xfId="0" applyFont="1" applyFill="1" applyBorder="1" applyAlignment="1">
      <alignment horizontal="center" vertical="center"/>
    </xf>
    <xf numFmtId="3" fontId="5" fillId="2" borderId="33" xfId="0" applyNumberFormat="1" applyFont="1" applyFill="1" applyBorder="1" applyAlignment="1">
      <alignment horizontal="center" vertical="center"/>
    </xf>
    <xf numFmtId="3" fontId="5" fillId="2" borderId="23" xfId="0" applyNumberFormat="1" applyFont="1" applyFill="1" applyBorder="1" applyAlignment="1">
      <alignment horizontal="center" vertical="center"/>
    </xf>
    <xf numFmtId="0" fontId="5" fillId="2" borderId="43" xfId="0" applyFont="1" applyFill="1" applyBorder="1" applyAlignment="1">
      <alignment vertical="center" wrapText="1"/>
    </xf>
    <xf numFmtId="0" fontId="5" fillId="2" borderId="40" xfId="0" applyFont="1" applyFill="1" applyBorder="1" applyAlignment="1">
      <alignment vertical="center" wrapText="1"/>
    </xf>
    <xf numFmtId="0" fontId="5" fillId="2" borderId="52" xfId="0" applyFont="1" applyFill="1" applyBorder="1" applyAlignment="1">
      <alignment vertical="center"/>
    </xf>
    <xf numFmtId="0" fontId="5" fillId="2" borderId="62" xfId="0" applyFont="1" applyFill="1" applyBorder="1" applyAlignment="1">
      <alignment vertical="center" wrapText="1"/>
    </xf>
    <xf numFmtId="0" fontId="5" fillId="2" borderId="53" xfId="0" applyFont="1" applyFill="1" applyBorder="1" applyAlignment="1">
      <alignment vertical="center" wrapText="1"/>
    </xf>
    <xf numFmtId="0" fontId="5" fillId="2" borderId="25" xfId="0" applyFont="1" applyFill="1" applyBorder="1" applyAlignment="1">
      <alignment horizontal="center" vertical="center"/>
    </xf>
    <xf numFmtId="0" fontId="5" fillId="2" borderId="26" xfId="0" applyFont="1" applyFill="1" applyBorder="1" applyAlignment="1">
      <alignment horizontal="center" vertical="center"/>
    </xf>
    <xf numFmtId="0" fontId="5" fillId="2" borderId="45" xfId="0" applyFont="1" applyFill="1" applyBorder="1" applyAlignment="1">
      <alignment vertical="center" wrapText="1"/>
    </xf>
    <xf numFmtId="0" fontId="9" fillId="2" borderId="40" xfId="0" applyFont="1" applyFill="1" applyBorder="1" applyAlignment="1">
      <alignment vertical="center" wrapText="1"/>
    </xf>
    <xf numFmtId="3" fontId="5" fillId="2" borderId="33" xfId="0" applyNumberFormat="1" applyFont="1" applyFill="1" applyBorder="1" applyAlignment="1">
      <alignment horizontal="center"/>
    </xf>
    <xf numFmtId="0" fontId="5" fillId="2" borderId="34" xfId="0" applyFont="1" applyFill="1" applyBorder="1" applyAlignment="1">
      <alignment horizontal="center" vertical="center"/>
    </xf>
    <xf numFmtId="0" fontId="5" fillId="2" borderId="23" xfId="0" applyFont="1" applyFill="1" applyBorder="1" applyAlignment="1">
      <alignment horizontal="center" vertical="center"/>
    </xf>
    <xf numFmtId="182" fontId="5" fillId="2" borderId="23" xfId="0" applyNumberFormat="1" applyFont="1" applyFill="1" applyBorder="1" applyAlignment="1">
      <alignment horizontal="center" vertical="center"/>
    </xf>
    <xf numFmtId="0" fontId="9" fillId="2" borderId="53" xfId="0" applyFont="1" applyFill="1" applyBorder="1" applyAlignment="1">
      <alignment vertical="center" wrapText="1"/>
    </xf>
    <xf numFmtId="0" fontId="5" fillId="2" borderId="25" xfId="0" applyFont="1" applyFill="1" applyBorder="1" applyAlignment="1">
      <alignment horizontal="center"/>
    </xf>
    <xf numFmtId="0" fontId="5" fillId="2" borderId="54" xfId="0" applyFont="1" applyFill="1" applyBorder="1" applyAlignment="1">
      <alignment horizontal="center" vertical="center"/>
    </xf>
    <xf numFmtId="169" fontId="5" fillId="2" borderId="23" xfId="0" applyNumberFormat="1" applyFont="1" applyFill="1" applyBorder="1" applyAlignment="1">
      <alignment horizontal="center" vertical="center"/>
    </xf>
    <xf numFmtId="175" fontId="5" fillId="2" borderId="23" xfId="0" applyNumberFormat="1" applyFont="1" applyFill="1" applyBorder="1" applyAlignment="1">
      <alignment horizontal="center" vertical="center"/>
    </xf>
    <xf numFmtId="0" fontId="5" fillId="2" borderId="50" xfId="0" applyFont="1" applyFill="1" applyBorder="1" applyAlignment="1">
      <alignment vertical="center"/>
    </xf>
    <xf numFmtId="0" fontId="5" fillId="2" borderId="2" xfId="0" applyFont="1" applyFill="1" applyBorder="1" applyAlignment="1">
      <alignment vertical="center" wrapText="1"/>
    </xf>
    <xf numFmtId="0" fontId="5" fillId="2" borderId="41" xfId="0" applyFont="1" applyFill="1" applyBorder="1" applyAlignment="1">
      <alignment horizontal="center" vertical="center"/>
    </xf>
    <xf numFmtId="0" fontId="5" fillId="2" borderId="1" xfId="0" applyFont="1" applyFill="1" applyBorder="1" applyAlignment="1">
      <alignment horizontal="center" vertical="center"/>
    </xf>
    <xf numFmtId="0" fontId="5" fillId="2" borderId="46" xfId="0" applyFont="1" applyFill="1" applyBorder="1" applyAlignment="1">
      <alignment horizontal="center" vertical="center"/>
    </xf>
    <xf numFmtId="0" fontId="67" fillId="6" borderId="39" xfId="9" applyFont="1" applyFill="1" applyBorder="1"/>
    <xf numFmtId="0" fontId="67" fillId="6" borderId="39" xfId="3" applyFont="1" applyFill="1" applyBorder="1"/>
    <xf numFmtId="0" fontId="67" fillId="6" borderId="38" xfId="9" applyFont="1" applyFill="1" applyBorder="1" applyAlignment="1">
      <alignment horizontal="center"/>
    </xf>
    <xf numFmtId="0" fontId="67" fillId="6" borderId="39" xfId="3" applyFont="1" applyFill="1" applyBorder="1" applyAlignment="1">
      <alignment horizontal="center"/>
    </xf>
    <xf numFmtId="10" fontId="0" fillId="57" borderId="56" xfId="0" applyNumberFormat="1" applyFill="1" applyBorder="1" applyAlignment="1">
      <alignment horizontal="center"/>
    </xf>
    <xf numFmtId="0" fontId="78" fillId="82" borderId="60" xfId="0" applyFont="1" applyFill="1" applyBorder="1" applyAlignment="1">
      <alignment vertical="center"/>
    </xf>
    <xf numFmtId="0" fontId="78" fillId="82" borderId="61" xfId="0" applyFont="1" applyFill="1" applyBorder="1" applyAlignment="1">
      <alignment vertical="center"/>
    </xf>
    <xf numFmtId="3" fontId="0" fillId="2" borderId="33" xfId="0" applyNumberFormat="1" applyFill="1" applyBorder="1" applyAlignment="1">
      <alignment horizontal="center"/>
    </xf>
    <xf numFmtId="3" fontId="0" fillId="2" borderId="33" xfId="0" applyNumberFormat="1" applyFill="1" applyBorder="1" applyAlignment="1">
      <alignment horizontal="center" vertical="center"/>
    </xf>
    <xf numFmtId="3" fontId="0" fillId="2" borderId="23" xfId="0" applyNumberFormat="1" applyFill="1" applyBorder="1" applyAlignment="1">
      <alignment horizontal="center" vertical="center"/>
    </xf>
    <xf numFmtId="3" fontId="0" fillId="2" borderId="23" xfId="0" applyNumberFormat="1" applyFill="1" applyBorder="1" applyAlignment="1">
      <alignment horizontal="center"/>
    </xf>
    <xf numFmtId="0" fontId="0" fillId="2" borderId="34" xfId="0" applyFill="1" applyBorder="1"/>
    <xf numFmtId="0" fontId="0" fillId="2" borderId="40" xfId="0" applyFill="1" applyBorder="1"/>
    <xf numFmtId="3" fontId="0" fillId="2" borderId="25" xfId="0" applyNumberFormat="1" applyFill="1" applyBorder="1" applyAlignment="1">
      <alignment horizontal="center" vertical="center"/>
    </xf>
    <xf numFmtId="3" fontId="0" fillId="2" borderId="26" xfId="0" applyNumberFormat="1" applyFill="1" applyBorder="1" applyAlignment="1">
      <alignment horizontal="center"/>
    </xf>
    <xf numFmtId="0" fontId="77" fillId="75" borderId="25" xfId="0" applyFont="1" applyFill="1" applyBorder="1" applyAlignment="1">
      <alignment horizontal="center" vertical="center" wrapText="1"/>
    </xf>
    <xf numFmtId="0" fontId="77" fillId="75" borderId="26" xfId="0" applyFont="1" applyFill="1" applyBorder="1" applyAlignment="1">
      <alignment horizontal="center" vertical="center" wrapText="1"/>
    </xf>
    <xf numFmtId="181" fontId="5" fillId="0" borderId="0" xfId="7" applyNumberFormat="1" applyFont="1"/>
    <xf numFmtId="183" fontId="5" fillId="0" borderId="0" xfId="8" applyNumberFormat="1" applyFont="1"/>
    <xf numFmtId="0" fontId="6" fillId="79" borderId="30" xfId="3" applyFont="1" applyFill="1" applyBorder="1"/>
    <xf numFmtId="0" fontId="9" fillId="79" borderId="32" xfId="3" applyFont="1" applyFill="1" applyBorder="1"/>
    <xf numFmtId="0" fontId="6" fillId="79" borderId="65" xfId="0" applyFont="1" applyFill="1" applyBorder="1"/>
    <xf numFmtId="0" fontId="5" fillId="79" borderId="66" xfId="0" applyFont="1" applyFill="1" applyBorder="1"/>
    <xf numFmtId="0" fontId="0" fillId="0" borderId="22" xfId="3" applyFont="1" applyBorder="1"/>
    <xf numFmtId="0" fontId="67" fillId="0" borderId="23" xfId="3" applyFont="1" applyBorder="1" applyAlignment="1">
      <alignment horizontal="right"/>
    </xf>
    <xf numFmtId="0" fontId="47" fillId="76" borderId="63" xfId="3" applyFont="1" applyFill="1" applyBorder="1" applyAlignment="1">
      <alignment vertical="center"/>
    </xf>
    <xf numFmtId="0" fontId="6" fillId="83" borderId="65" xfId="3" applyFont="1" applyFill="1" applyBorder="1"/>
    <xf numFmtId="0" fontId="6" fillId="83" borderId="67" xfId="3" applyFont="1" applyFill="1" applyBorder="1"/>
    <xf numFmtId="0" fontId="9" fillId="66" borderId="31" xfId="3" applyFont="1" applyFill="1" applyBorder="1"/>
    <xf numFmtId="0" fontId="9" fillId="66" borderId="32" xfId="3" applyFont="1" applyFill="1" applyBorder="1"/>
    <xf numFmtId="0" fontId="6" fillId="85" borderId="30" xfId="3" applyFont="1" applyFill="1" applyBorder="1"/>
    <xf numFmtId="0" fontId="9" fillId="85" borderId="31" xfId="3" applyFont="1" applyFill="1" applyBorder="1"/>
    <xf numFmtId="0" fontId="9" fillId="85" borderId="32" xfId="3" applyFont="1" applyFill="1" applyBorder="1"/>
    <xf numFmtId="0" fontId="0" fillId="61" borderId="38" xfId="0" applyFill="1" applyBorder="1" applyAlignment="1">
      <alignment horizontal="center"/>
    </xf>
    <xf numFmtId="0" fontId="6" fillId="66" borderId="30" xfId="3" applyFont="1" applyFill="1" applyBorder="1" applyAlignment="1">
      <alignment horizontal="left"/>
    </xf>
    <xf numFmtId="0" fontId="6" fillId="86" borderId="38" xfId="3" applyFont="1" applyFill="1" applyBorder="1" applyAlignment="1">
      <alignment horizontal="left"/>
    </xf>
    <xf numFmtId="0" fontId="9" fillId="86" borderId="39" xfId="3" applyFont="1" applyFill="1" applyBorder="1"/>
    <xf numFmtId="0" fontId="9" fillId="86" borderId="39" xfId="3" applyFont="1" applyFill="1" applyBorder="1" applyAlignment="1">
      <alignment horizontal="center"/>
    </xf>
    <xf numFmtId="0" fontId="8" fillId="2" borderId="35" xfId="3" applyFont="1" applyFill="1" applyBorder="1" applyAlignment="1">
      <alignment horizontal="center"/>
    </xf>
    <xf numFmtId="0" fontId="8" fillId="0" borderId="56" xfId="0" applyFont="1" applyBorder="1"/>
    <xf numFmtId="0" fontId="8" fillId="2" borderId="56" xfId="0" applyFont="1" applyFill="1" applyBorder="1" applyAlignment="1">
      <alignment horizontal="center"/>
    </xf>
    <xf numFmtId="0" fontId="47" fillId="2" borderId="36" xfId="3" applyFont="1" applyFill="1" applyBorder="1" applyAlignment="1">
      <alignment horizontal="center"/>
    </xf>
    <xf numFmtId="0" fontId="0" fillId="88" borderId="38" xfId="0" applyFill="1" applyBorder="1" applyAlignment="1">
      <alignment horizontal="center"/>
    </xf>
    <xf numFmtId="0" fontId="6" fillId="87" borderId="30" xfId="3" applyFont="1" applyFill="1" applyBorder="1"/>
    <xf numFmtId="0" fontId="9" fillId="87" borderId="31" xfId="3" applyFont="1" applyFill="1" applyBorder="1"/>
    <xf numFmtId="0" fontId="9" fillId="87" borderId="32" xfId="3" applyFont="1" applyFill="1" applyBorder="1"/>
    <xf numFmtId="0" fontId="6" fillId="84" borderId="38" xfId="0" applyFont="1" applyFill="1" applyBorder="1"/>
    <xf numFmtId="0" fontId="0" fillId="0" borderId="39" xfId="0" applyBorder="1"/>
    <xf numFmtId="3" fontId="8" fillId="0" borderId="56" xfId="0" applyNumberFormat="1" applyFont="1" applyBorder="1"/>
    <xf numFmtId="0" fontId="6" fillId="84" borderId="35" xfId="0" applyFont="1" applyFill="1" applyBorder="1"/>
    <xf numFmtId="0" fontId="0" fillId="84" borderId="36" xfId="0" applyFill="1" applyBorder="1"/>
    <xf numFmtId="0" fontId="0" fillId="84" borderId="37" xfId="0" applyFill="1" applyBorder="1"/>
    <xf numFmtId="0" fontId="6" fillId="72" borderId="30" xfId="3" applyFont="1" applyFill="1" applyBorder="1"/>
    <xf numFmtId="0" fontId="9" fillId="72" borderId="31" xfId="3" applyFont="1" applyFill="1" applyBorder="1"/>
    <xf numFmtId="0" fontId="9" fillId="72" borderId="32" xfId="3" applyFont="1" applyFill="1" applyBorder="1"/>
    <xf numFmtId="0" fontId="0" fillId="65" borderId="38" xfId="0" applyFill="1" applyBorder="1" applyAlignment="1">
      <alignment horizontal="center"/>
    </xf>
    <xf numFmtId="1" fontId="0" fillId="0" borderId="0" xfId="0" applyNumberFormat="1"/>
    <xf numFmtId="0" fontId="47" fillId="2" borderId="35" xfId="9" applyFont="1" applyFill="1" applyBorder="1" applyAlignment="1">
      <alignment horizontal="center"/>
    </xf>
    <xf numFmtId="0" fontId="47" fillId="2" borderId="36" xfId="9" applyFont="1" applyFill="1" applyBorder="1" applyAlignment="1">
      <alignment horizontal="center"/>
    </xf>
    <xf numFmtId="0" fontId="47" fillId="2" borderId="37" xfId="9" applyFont="1" applyFill="1" applyBorder="1" applyAlignment="1">
      <alignment horizontal="center"/>
    </xf>
    <xf numFmtId="0" fontId="8" fillId="2" borderId="35" xfId="0" applyFont="1" applyFill="1" applyBorder="1" applyAlignment="1">
      <alignment horizontal="center"/>
    </xf>
    <xf numFmtId="0" fontId="8" fillId="2" borderId="36" xfId="0" applyFont="1" applyFill="1" applyBorder="1" applyAlignment="1">
      <alignment horizontal="center"/>
    </xf>
    <xf numFmtId="0" fontId="8" fillId="2" borderId="37" xfId="0" applyFont="1" applyFill="1" applyBorder="1" applyAlignment="1">
      <alignment horizontal="center"/>
    </xf>
    <xf numFmtId="0" fontId="41" fillId="0" borderId="34" xfId="0" applyFont="1" applyBorder="1"/>
    <xf numFmtId="0" fontId="41" fillId="0" borderId="33" xfId="0" applyFont="1" applyBorder="1"/>
    <xf numFmtId="0" fontId="42" fillId="0" borderId="3" xfId="0" applyFont="1" applyBorder="1"/>
    <xf numFmtId="0" fontId="42" fillId="0" borderId="6" xfId="0" applyFont="1" applyBorder="1"/>
    <xf numFmtId="0" fontId="42" fillId="0" borderId="34" xfId="0" applyFont="1" applyBorder="1"/>
    <xf numFmtId="0" fontId="42" fillId="0" borderId="1" xfId="0" applyFont="1" applyBorder="1"/>
    <xf numFmtId="0" fontId="42" fillId="0" borderId="41" xfId="0" applyFont="1" applyBorder="1"/>
    <xf numFmtId="0" fontId="42" fillId="0" borderId="0" xfId="3" applyFont="1"/>
    <xf numFmtId="166" fontId="57" fillId="0" borderId="0" xfId="10" applyNumberFormat="1" applyFont="1"/>
    <xf numFmtId="0" fontId="42" fillId="2" borderId="33" xfId="0" applyFont="1" applyFill="1" applyBorder="1"/>
    <xf numFmtId="0" fontId="67" fillId="0" borderId="0" xfId="102" applyFont="1" applyAlignment="1">
      <alignment horizontal="left"/>
    </xf>
    <xf numFmtId="1" fontId="84" fillId="6" borderId="38" xfId="0" applyNumberFormat="1" applyFont="1" applyFill="1" applyBorder="1" applyAlignment="1" applyProtection="1">
      <alignment vertical="center"/>
      <protection locked="0"/>
    </xf>
    <xf numFmtId="0" fontId="6" fillId="66" borderId="30" xfId="3" applyFont="1" applyFill="1" applyBorder="1"/>
    <xf numFmtId="0" fontId="67" fillId="4" borderId="38" xfId="3" applyFont="1" applyFill="1" applyBorder="1" applyAlignment="1">
      <alignment horizontal="center"/>
    </xf>
    <xf numFmtId="4" fontId="67" fillId="4" borderId="38" xfId="3" applyNumberFormat="1" applyFont="1" applyFill="1" applyBorder="1" applyAlignment="1">
      <alignment horizontal="center"/>
    </xf>
    <xf numFmtId="169" fontId="84" fillId="6" borderId="56" xfId="0" applyNumberFormat="1" applyFont="1" applyFill="1" applyBorder="1" applyAlignment="1" applyProtection="1">
      <alignment horizontal="center" vertical="center" wrapText="1"/>
      <protection locked="0"/>
    </xf>
    <xf numFmtId="169" fontId="67" fillId="0" borderId="0" xfId="102" applyNumberFormat="1" applyFont="1" applyFill="1" applyBorder="1" applyAlignment="1" applyProtection="1">
      <alignment vertical="center"/>
    </xf>
    <xf numFmtId="1" fontId="67" fillId="2" borderId="36" xfId="102" applyNumberFormat="1" applyFont="1" applyFill="1" applyBorder="1" applyAlignment="1" applyProtection="1">
      <alignment horizontal="center" vertical="center"/>
      <protection locked="0"/>
    </xf>
    <xf numFmtId="169" fontId="67" fillId="2" borderId="38" xfId="102" applyNumberFormat="1" applyFont="1" applyFill="1" applyBorder="1" applyAlignment="1" applyProtection="1">
      <alignment horizontal="center" vertical="center"/>
    </xf>
    <xf numFmtId="169" fontId="67" fillId="2" borderId="0" xfId="102" applyNumberFormat="1" applyFont="1" applyFill="1" applyBorder="1" applyAlignment="1" applyProtection="1">
      <alignment horizontal="center" vertical="center"/>
    </xf>
    <xf numFmtId="169" fontId="47" fillId="2" borderId="38" xfId="102" applyNumberFormat="1" applyFont="1" applyFill="1" applyBorder="1" applyAlignment="1" applyProtection="1">
      <alignment horizontal="center" vertical="center"/>
    </xf>
    <xf numFmtId="169" fontId="47" fillId="2" borderId="0" xfId="102" applyNumberFormat="1" applyFont="1" applyFill="1" applyBorder="1" applyAlignment="1" applyProtection="1">
      <alignment horizontal="center" vertical="center"/>
    </xf>
    <xf numFmtId="0" fontId="8" fillId="2" borderId="39" xfId="0" applyFont="1" applyFill="1" applyBorder="1"/>
    <xf numFmtId="185" fontId="8" fillId="2" borderId="56" xfId="0" applyNumberFormat="1" applyFont="1" applyFill="1" applyBorder="1" applyAlignment="1">
      <alignment horizontal="center"/>
    </xf>
    <xf numFmtId="3" fontId="5" fillId="60" borderId="33" xfId="1" applyNumberFormat="1" applyFont="1" applyFill="1" applyBorder="1" applyAlignment="1">
      <alignment horizontal="right"/>
    </xf>
    <xf numFmtId="0" fontId="8" fillId="78" borderId="56" xfId="0" applyFont="1" applyFill="1" applyBorder="1"/>
    <xf numFmtId="0" fontId="0" fillId="78" borderId="56" xfId="0" applyFill="1" applyBorder="1"/>
    <xf numFmtId="0" fontId="0" fillId="65" borderId="56" xfId="0" applyFill="1" applyBorder="1"/>
    <xf numFmtId="0" fontId="8" fillId="73" borderId="56" xfId="0" applyFont="1" applyFill="1" applyBorder="1" applyAlignment="1">
      <alignment horizontal="left"/>
    </xf>
    <xf numFmtId="0" fontId="0" fillId="73" borderId="56" xfId="0" applyFill="1" applyBorder="1" applyAlignment="1">
      <alignment horizontal="left"/>
    </xf>
    <xf numFmtId="0" fontId="6" fillId="5" borderId="30" xfId="3" applyFont="1" applyFill="1" applyBorder="1"/>
    <xf numFmtId="0" fontId="9" fillId="5" borderId="31" xfId="3" applyFont="1" applyFill="1" applyBorder="1"/>
    <xf numFmtId="0" fontId="9" fillId="5" borderId="32" xfId="3" applyFont="1" applyFill="1" applyBorder="1"/>
    <xf numFmtId="0" fontId="6" fillId="5" borderId="30" xfId="0" applyFont="1" applyFill="1" applyBorder="1"/>
    <xf numFmtId="0" fontId="9" fillId="5" borderId="31" xfId="0" applyFont="1" applyFill="1" applyBorder="1"/>
    <xf numFmtId="0" fontId="9" fillId="5" borderId="32" xfId="0" applyFont="1" applyFill="1" applyBorder="1"/>
    <xf numFmtId="0" fontId="6" fillId="85" borderId="31" xfId="3" applyFont="1" applyFill="1" applyBorder="1"/>
    <xf numFmtId="172" fontId="47" fillId="2" borderId="56" xfId="3" applyNumberFormat="1" applyFont="1" applyFill="1" applyBorder="1" applyAlignment="1">
      <alignment horizontal="center"/>
    </xf>
    <xf numFmtId="172" fontId="47" fillId="2" borderId="56" xfId="9" applyNumberFormat="1" applyFont="1" applyFill="1" applyBorder="1" applyAlignment="1">
      <alignment horizontal="center"/>
    </xf>
    <xf numFmtId="172" fontId="47" fillId="2" borderId="56" xfId="102" applyNumberFormat="1" applyFont="1" applyFill="1" applyBorder="1" applyAlignment="1" applyProtection="1">
      <alignment horizontal="center" vertical="center"/>
    </xf>
    <xf numFmtId="0" fontId="0" fillId="0" borderId="38" xfId="0" applyBorder="1"/>
    <xf numFmtId="0" fontId="7" fillId="0" borderId="56" xfId="0" applyFont="1" applyBorder="1"/>
    <xf numFmtId="0" fontId="0" fillId="0" borderId="56" xfId="0" applyBorder="1"/>
    <xf numFmtId="0" fontId="8" fillId="57" borderId="63" xfId="0" applyFont="1" applyFill="1" applyBorder="1" applyAlignment="1">
      <alignment horizontal="center"/>
    </xf>
    <xf numFmtId="0" fontId="8" fillId="57" borderId="42" xfId="0" applyFont="1" applyFill="1" applyBorder="1" applyAlignment="1">
      <alignment horizontal="center"/>
    </xf>
    <xf numFmtId="0" fontId="8" fillId="57" borderId="64" xfId="0" applyFont="1" applyFill="1" applyBorder="1" applyAlignment="1">
      <alignment horizontal="center"/>
    </xf>
    <xf numFmtId="0" fontId="6" fillId="90" borderId="30" xfId="0" applyFont="1" applyFill="1" applyBorder="1"/>
    <xf numFmtId="0" fontId="0" fillId="90" borderId="31" xfId="0" applyFill="1" applyBorder="1"/>
    <xf numFmtId="0" fontId="0" fillId="90" borderId="32" xfId="0" applyFill="1" applyBorder="1"/>
    <xf numFmtId="0" fontId="6" fillId="86" borderId="30" xfId="0" applyFont="1" applyFill="1" applyBorder="1"/>
    <xf numFmtId="0" fontId="6" fillId="86" borderId="31" xfId="0" applyFont="1" applyFill="1" applyBorder="1"/>
    <xf numFmtId="0" fontId="6" fillId="86" borderId="32" xfId="0" applyFont="1" applyFill="1" applyBorder="1"/>
    <xf numFmtId="0" fontId="43" fillId="0" borderId="38" xfId="102" applyFill="1" applyBorder="1"/>
    <xf numFmtId="0" fontId="6" fillId="72" borderId="30" xfId="0" applyFont="1" applyFill="1" applyBorder="1"/>
    <xf numFmtId="0" fontId="0" fillId="72" borderId="31" xfId="0" applyFill="1" applyBorder="1"/>
    <xf numFmtId="0" fontId="0" fillId="72" borderId="32" xfId="0" applyFill="1" applyBorder="1"/>
    <xf numFmtId="0" fontId="9" fillId="86" borderId="31" xfId="0" applyFont="1" applyFill="1" applyBorder="1"/>
    <xf numFmtId="0" fontId="9" fillId="86" borderId="32" xfId="0" applyFont="1" applyFill="1" applyBorder="1"/>
    <xf numFmtId="0" fontId="6" fillId="7" borderId="30" xfId="3" applyFont="1" applyFill="1" applyBorder="1"/>
    <xf numFmtId="0" fontId="6" fillId="7" borderId="31" xfId="3" applyFont="1" applyFill="1" applyBorder="1"/>
    <xf numFmtId="0" fontId="6" fillId="7" borderId="32" xfId="3" applyFont="1" applyFill="1" applyBorder="1"/>
    <xf numFmtId="0" fontId="6" fillId="64" borderId="30" xfId="3" applyFont="1" applyFill="1" applyBorder="1"/>
    <xf numFmtId="0" fontId="6" fillId="64" borderId="31" xfId="3" applyFont="1" applyFill="1" applyBorder="1"/>
    <xf numFmtId="0" fontId="6" fillId="64" borderId="32" xfId="3" applyFont="1" applyFill="1" applyBorder="1"/>
    <xf numFmtId="174" fontId="8" fillId="2" borderId="49" xfId="0" applyNumberFormat="1" applyFont="1" applyFill="1" applyBorder="1" applyAlignment="1">
      <alignment horizontal="right"/>
    </xf>
    <xf numFmtId="0" fontId="8" fillId="2" borderId="49" xfId="0" applyFont="1" applyFill="1" applyBorder="1"/>
    <xf numFmtId="174" fontId="8" fillId="2" borderId="49" xfId="0" applyNumberFormat="1" applyFont="1" applyFill="1" applyBorder="1"/>
    <xf numFmtId="0" fontId="0" fillId="2" borderId="55" xfId="0" applyFill="1" applyBorder="1"/>
    <xf numFmtId="0" fontId="6" fillId="68" borderId="30" xfId="0" applyFont="1" applyFill="1" applyBorder="1"/>
    <xf numFmtId="0" fontId="9" fillId="68" borderId="31" xfId="0" applyFont="1" applyFill="1" applyBorder="1"/>
    <xf numFmtId="0" fontId="9" fillId="68" borderId="32" xfId="0" applyFont="1" applyFill="1" applyBorder="1"/>
    <xf numFmtId="0" fontId="0" fillId="75" borderId="38" xfId="0" applyFill="1" applyBorder="1"/>
    <xf numFmtId="0" fontId="43" fillId="0" borderId="38" xfId="102" applyBorder="1"/>
    <xf numFmtId="0" fontId="54" fillId="0" borderId="56" xfId="0" applyFont="1" applyBorder="1"/>
    <xf numFmtId="0" fontId="43" fillId="0" borderId="57" xfId="102" applyFill="1" applyBorder="1"/>
    <xf numFmtId="0" fontId="8" fillId="0" borderId="22" xfId="0" applyFont="1" applyBorder="1"/>
    <xf numFmtId="183" fontId="8" fillId="0" borderId="33" xfId="0" applyNumberFormat="1" applyFont="1" applyBorder="1"/>
    <xf numFmtId="174" fontId="8" fillId="0" borderId="23" xfId="0" applyNumberFormat="1" applyFont="1" applyBorder="1"/>
    <xf numFmtId="0" fontId="8" fillId="0" borderId="24" xfId="0" applyFont="1" applyBorder="1"/>
    <xf numFmtId="183" fontId="8" fillId="0" borderId="25" xfId="0" applyNumberFormat="1" applyFont="1" applyBorder="1"/>
    <xf numFmtId="0" fontId="0" fillId="6" borderId="22" xfId="0" applyFill="1" applyBorder="1"/>
    <xf numFmtId="0" fontId="0" fillId="6" borderId="33" xfId="0" applyFill="1" applyBorder="1"/>
    <xf numFmtId="0" fontId="0" fillId="6" borderId="23" xfId="0" applyFill="1" applyBorder="1"/>
    <xf numFmtId="0" fontId="0" fillId="6" borderId="24" xfId="0" applyFill="1" applyBorder="1"/>
    <xf numFmtId="0" fontId="0" fillId="6" borderId="25" xfId="0" applyFill="1" applyBorder="1"/>
    <xf numFmtId="0" fontId="0" fillId="6" borderId="26" xfId="0" applyFill="1" applyBorder="1"/>
    <xf numFmtId="0" fontId="8" fillId="63" borderId="30" xfId="0" applyFont="1" applyFill="1" applyBorder="1"/>
    <xf numFmtId="0" fontId="8" fillId="63" borderId="31" xfId="0" applyFont="1" applyFill="1" applyBorder="1"/>
    <xf numFmtId="0" fontId="8" fillId="63" borderId="32" xfId="0" applyFont="1" applyFill="1" applyBorder="1"/>
    <xf numFmtId="169" fontId="66" fillId="0" borderId="0" xfId="0" applyNumberFormat="1" applyFont="1"/>
    <xf numFmtId="0" fontId="42" fillId="0" borderId="0" xfId="102" applyFont="1" applyFill="1" applyAlignment="1">
      <alignment horizontal="left" vertical="top" wrapText="1"/>
    </xf>
    <xf numFmtId="0" fontId="41" fillId="0" borderId="33" xfId="0" applyFont="1" applyBorder="1" applyAlignment="1">
      <alignment horizontal="center" vertical="center"/>
    </xf>
    <xf numFmtId="0" fontId="42" fillId="0" borderId="33" xfId="0" applyFont="1" applyBorder="1" applyAlignment="1">
      <alignment horizontal="left" vertical="center" wrapText="1"/>
    </xf>
    <xf numFmtId="0" fontId="42" fillId="0" borderId="33" xfId="0" applyFont="1" applyBorder="1" applyAlignment="1">
      <alignment horizontal="center" vertical="center" wrapText="1"/>
    </xf>
    <xf numFmtId="0" fontId="66" fillId="0" borderId="33" xfId="102" applyNumberFormat="1" applyFont="1" applyFill="1" applyBorder="1" applyAlignment="1">
      <alignment horizontal="left" vertical="center" wrapText="1"/>
    </xf>
    <xf numFmtId="0" fontId="44" fillId="0" borderId="33" xfId="102" applyFont="1" applyFill="1" applyBorder="1" applyAlignment="1">
      <alignment horizontal="left" vertical="center" wrapText="1"/>
    </xf>
    <xf numFmtId="172" fontId="8" fillId="0" borderId="33" xfId="8" applyNumberFormat="1" applyFont="1" applyBorder="1"/>
    <xf numFmtId="172" fontId="8" fillId="0" borderId="25" xfId="8" applyNumberFormat="1" applyFont="1" applyBorder="1"/>
    <xf numFmtId="1" fontId="47" fillId="2" borderId="36" xfId="102" applyNumberFormat="1" applyFont="1" applyFill="1" applyBorder="1" applyAlignment="1" applyProtection="1">
      <alignment horizontal="center" vertical="center"/>
      <protection locked="0"/>
    </xf>
    <xf numFmtId="0" fontId="8" fillId="2" borderId="36" xfId="0" applyFont="1" applyFill="1" applyBorder="1"/>
    <xf numFmtId="0" fontId="8" fillId="2" borderId="37" xfId="0" applyFont="1" applyFill="1" applyBorder="1"/>
    <xf numFmtId="172" fontId="47" fillId="2" borderId="69" xfId="102" applyNumberFormat="1" applyFont="1" applyFill="1" applyBorder="1" applyAlignment="1" applyProtection="1">
      <alignment horizontal="center" vertical="center"/>
    </xf>
    <xf numFmtId="169" fontId="47" fillId="2" borderId="56" xfId="102" applyNumberFormat="1" applyFont="1" applyFill="1" applyBorder="1" applyAlignment="1" applyProtection="1">
      <alignment horizontal="center" vertical="center"/>
    </xf>
    <xf numFmtId="0" fontId="8" fillId="2" borderId="56" xfId="0" applyFont="1" applyFill="1" applyBorder="1"/>
    <xf numFmtId="3" fontId="66" fillId="0" borderId="0" xfId="0" applyNumberFormat="1" applyFont="1" applyAlignment="1">
      <alignment horizontal="right"/>
    </xf>
    <xf numFmtId="0" fontId="0" fillId="77" borderId="0" xfId="0" applyFill="1"/>
    <xf numFmtId="172" fontId="8" fillId="2" borderId="69" xfId="3" applyNumberFormat="1" applyFont="1" applyFill="1" applyBorder="1" applyAlignment="1">
      <alignment horizontal="center"/>
    </xf>
    <xf numFmtId="0" fontId="76" fillId="69" borderId="0" xfId="0" applyFont="1" applyFill="1"/>
    <xf numFmtId="0" fontId="7" fillId="69" borderId="36" xfId="0" applyFont="1" applyFill="1" applyBorder="1"/>
    <xf numFmtId="0" fontId="7" fillId="69" borderId="37" xfId="0" applyFont="1" applyFill="1" applyBorder="1"/>
    <xf numFmtId="0" fontId="0" fillId="77" borderId="0" xfId="0" applyFill="1" applyAlignment="1">
      <alignment horizontal="center"/>
    </xf>
    <xf numFmtId="0" fontId="6" fillId="77" borderId="0" xfId="0" applyFont="1" applyFill="1"/>
    <xf numFmtId="172" fontId="8" fillId="2" borderId="39" xfId="3" applyNumberFormat="1" applyFont="1" applyFill="1" applyBorder="1" applyAlignment="1">
      <alignment horizontal="center"/>
    </xf>
    <xf numFmtId="0" fontId="67" fillId="69" borderId="35" xfId="0" applyFont="1" applyFill="1" applyBorder="1"/>
    <xf numFmtId="182" fontId="0" fillId="0" borderId="0" xfId="0" applyNumberFormat="1"/>
    <xf numFmtId="0" fontId="43" fillId="0" borderId="33" xfId="102" applyBorder="1"/>
    <xf numFmtId="0" fontId="0" fillId="0" borderId="42" xfId="0" applyBorder="1"/>
    <xf numFmtId="0" fontId="0" fillId="0" borderId="63" xfId="0" applyBorder="1"/>
    <xf numFmtId="166" fontId="0" fillId="0" borderId="0" xfId="0" applyNumberFormat="1"/>
    <xf numFmtId="0" fontId="44" fillId="0" borderId="0" xfId="102" applyFont="1" applyAlignment="1">
      <alignment horizontal="left" vertical="top"/>
    </xf>
    <xf numFmtId="9" fontId="0" fillId="0" borderId="33" xfId="0" applyNumberFormat="1" applyBorder="1"/>
    <xf numFmtId="0" fontId="0" fillId="0" borderId="70" xfId="0" applyBorder="1"/>
    <xf numFmtId="0" fontId="0" fillId="0" borderId="71" xfId="0" applyBorder="1"/>
    <xf numFmtId="0" fontId="0" fillId="0" borderId="72" xfId="0" applyBorder="1"/>
    <xf numFmtId="0" fontId="0" fillId="0" borderId="73" xfId="0" applyBorder="1"/>
    <xf numFmtId="0" fontId="0" fillId="0" borderId="74" xfId="0" applyBorder="1"/>
    <xf numFmtId="0" fontId="0" fillId="0" borderId="0" xfId="0" applyAlignment="1">
      <alignment vertical="top"/>
    </xf>
    <xf numFmtId="0" fontId="8" fillId="0" borderId="33" xfId="0" applyFont="1" applyBorder="1" applyAlignment="1">
      <alignment wrapText="1"/>
    </xf>
    <xf numFmtId="0" fontId="86" fillId="73" borderId="0" xfId="0" applyFont="1" applyFill="1" applyAlignment="1">
      <alignment horizontal="left"/>
    </xf>
    <xf numFmtId="3" fontId="42" fillId="0" borderId="0" xfId="0" applyNumberFormat="1" applyFont="1" applyAlignment="1">
      <alignment wrapText="1"/>
    </xf>
    <xf numFmtId="186" fontId="0" fillId="0" borderId="33" xfId="0" applyNumberFormat="1" applyBorder="1"/>
    <xf numFmtId="4" fontId="0" fillId="0" borderId="33" xfId="0" applyNumberFormat="1" applyBorder="1"/>
    <xf numFmtId="182" fontId="0" fillId="0" borderId="33" xfId="0" applyNumberFormat="1" applyBorder="1"/>
    <xf numFmtId="0" fontId="0" fillId="0" borderId="33" xfId="0" applyBorder="1" applyAlignment="1">
      <alignment wrapText="1"/>
    </xf>
    <xf numFmtId="0" fontId="8" fillId="0" borderId="33" xfId="0" applyFont="1" applyBorder="1" applyAlignment="1">
      <alignment horizontal="right" wrapText="1"/>
    </xf>
    <xf numFmtId="0" fontId="0" fillId="73" borderId="0" xfId="0" applyFill="1"/>
    <xf numFmtId="0" fontId="8" fillId="0" borderId="33" xfId="0" applyFont="1" applyBorder="1"/>
    <xf numFmtId="0" fontId="8" fillId="91" borderId="0" xfId="0" applyFont="1" applyFill="1"/>
    <xf numFmtId="0" fontId="0" fillId="91" borderId="0" xfId="0" applyFill="1"/>
    <xf numFmtId="0" fontId="0" fillId="91" borderId="0" xfId="0" applyFill="1" applyAlignment="1">
      <alignment wrapText="1"/>
    </xf>
    <xf numFmtId="0" fontId="0" fillId="61" borderId="0" xfId="0" applyFill="1"/>
    <xf numFmtId="0" fontId="8" fillId="61" borderId="0" xfId="0" applyFont="1" applyFill="1"/>
    <xf numFmtId="0" fontId="8" fillId="0" borderId="0" xfId="0" applyFont="1" applyAlignment="1">
      <alignment wrapText="1"/>
    </xf>
    <xf numFmtId="179" fontId="0" fillId="0" borderId="33" xfId="0" applyNumberFormat="1" applyBorder="1"/>
    <xf numFmtId="0" fontId="43" fillId="0" borderId="33" xfId="102" applyBorder="1" applyAlignment="1">
      <alignment horizontal="left" vertical="center" wrapText="1"/>
    </xf>
    <xf numFmtId="0" fontId="66" fillId="0" borderId="33" xfId="102" applyNumberFormat="1" applyFont="1" applyBorder="1" applyAlignment="1">
      <alignment horizontal="left" vertical="center" wrapText="1"/>
    </xf>
    <xf numFmtId="0" fontId="43" fillId="0" borderId="33" xfId="102" applyFill="1" applyBorder="1" applyAlignment="1">
      <alignment horizontal="left" vertical="center" wrapText="1"/>
    </xf>
    <xf numFmtId="0" fontId="66" fillId="0" borderId="33" xfId="102" applyFont="1" applyBorder="1" applyAlignment="1">
      <alignment horizontal="left" vertical="center" wrapText="1"/>
    </xf>
    <xf numFmtId="0" fontId="42" fillId="0" borderId="33" xfId="0" applyFont="1" applyBorder="1" applyAlignment="1">
      <alignment vertical="center" wrapText="1"/>
    </xf>
    <xf numFmtId="0" fontId="43" fillId="0" borderId="0" xfId="102" applyFill="1" applyAlignment="1">
      <alignment horizontal="left" vertical="top" wrapText="1"/>
    </xf>
    <xf numFmtId="0" fontId="0" fillId="70" borderId="75" xfId="0" applyFill="1" applyBorder="1"/>
    <xf numFmtId="0" fontId="0" fillId="70" borderId="76" xfId="0" applyFill="1" applyBorder="1"/>
    <xf numFmtId="0" fontId="0" fillId="0" borderId="33" xfId="0" applyBorder="1" applyAlignment="1">
      <alignment horizontal="center" vertical="center" wrapText="1"/>
    </xf>
    <xf numFmtId="0" fontId="0" fillId="0" borderId="34" xfId="0" applyBorder="1" applyAlignment="1">
      <alignment horizontal="center" vertical="center" wrapText="1"/>
    </xf>
    <xf numFmtId="0" fontId="0" fillId="0" borderId="77" xfId="0" applyBorder="1" applyAlignment="1">
      <alignment horizontal="center" vertical="center"/>
    </xf>
    <xf numFmtId="0" fontId="0" fillId="0" borderId="78" xfId="0" applyBorder="1" applyAlignment="1">
      <alignment horizontal="center" vertical="center"/>
    </xf>
    <xf numFmtId="0" fontId="0" fillId="0" borderId="80" xfId="0" applyBorder="1"/>
    <xf numFmtId="0" fontId="0" fillId="0" borderId="81" xfId="0" applyBorder="1"/>
    <xf numFmtId="2" fontId="5" fillId="0" borderId="33" xfId="4" applyNumberFormat="1" applyFont="1" applyBorder="1" applyAlignment="1">
      <alignment wrapText="1"/>
    </xf>
    <xf numFmtId="0" fontId="43" fillId="0" borderId="0" xfId="102" applyFill="1"/>
    <xf numFmtId="1" fontId="43" fillId="0" borderId="0" xfId="102" applyNumberFormat="1" applyFill="1" applyBorder="1" applyAlignment="1" applyProtection="1">
      <alignment vertical="center"/>
      <protection locked="0"/>
    </xf>
    <xf numFmtId="3" fontId="0" fillId="0" borderId="33" xfId="0" applyNumberFormat="1" applyBorder="1" applyAlignment="1">
      <alignment horizontal="right"/>
    </xf>
    <xf numFmtId="9" fontId="0" fillId="0" borderId="33" xfId="0" applyNumberFormat="1" applyBorder="1" applyAlignment="1">
      <alignment horizontal="right"/>
    </xf>
    <xf numFmtId="0" fontId="8" fillId="59" borderId="41" xfId="0" applyFont="1" applyFill="1" applyBorder="1"/>
    <xf numFmtId="0" fontId="8" fillId="59" borderId="41" xfId="0" applyFont="1" applyFill="1" applyBorder="1" applyAlignment="1">
      <alignment horizontal="center"/>
    </xf>
    <xf numFmtId="3" fontId="0" fillId="0" borderId="33" xfId="2" applyNumberFormat="1" applyFont="1" applyBorder="1"/>
    <xf numFmtId="180" fontId="0" fillId="0" borderId="33" xfId="0" applyNumberFormat="1" applyBorder="1"/>
    <xf numFmtId="4" fontId="0" fillId="0" borderId="34" xfId="0" applyNumberFormat="1" applyBorder="1"/>
    <xf numFmtId="187" fontId="0" fillId="0" borderId="34" xfId="0" applyNumberFormat="1" applyBorder="1"/>
    <xf numFmtId="179" fontId="0" fillId="0" borderId="34" xfId="0" applyNumberFormat="1" applyBorder="1"/>
    <xf numFmtId="180" fontId="0" fillId="0" borderId="34" xfId="0" applyNumberFormat="1" applyBorder="1"/>
    <xf numFmtId="0" fontId="0" fillId="0" borderId="34" xfId="0" applyBorder="1" applyAlignment="1">
      <alignment wrapText="1"/>
    </xf>
    <xf numFmtId="3" fontId="0" fillId="0" borderId="43" xfId="2" applyNumberFormat="1" applyFont="1" applyBorder="1"/>
    <xf numFmtId="4" fontId="0" fillId="0" borderId="43" xfId="0" applyNumberFormat="1" applyBorder="1"/>
    <xf numFmtId="0" fontId="0" fillId="0" borderId="43" xfId="0" applyBorder="1"/>
    <xf numFmtId="3" fontId="0" fillId="0" borderId="43" xfId="0" applyNumberFormat="1" applyBorder="1"/>
    <xf numFmtId="187" fontId="0" fillId="0" borderId="43" xfId="0" applyNumberFormat="1" applyBorder="1"/>
    <xf numFmtId="0" fontId="0" fillId="0" borderId="43" xfId="0" applyBorder="1" applyAlignment="1">
      <alignment wrapText="1"/>
    </xf>
    <xf numFmtId="0" fontId="0" fillId="73" borderId="56" xfId="0" applyFill="1" applyBorder="1" applyAlignment="1">
      <alignment horizontal="left" wrapText="1"/>
    </xf>
    <xf numFmtId="0" fontId="43" fillId="0" borderId="33" xfId="102" applyBorder="1" applyAlignment="1">
      <alignment vertical="center" wrapText="1"/>
    </xf>
    <xf numFmtId="0" fontId="66" fillId="0" borderId="33" xfId="102" applyFont="1" applyFill="1" applyBorder="1" applyAlignment="1">
      <alignment horizontal="left" vertical="center" wrapText="1"/>
    </xf>
    <xf numFmtId="0" fontId="43" fillId="0" borderId="33" xfId="102" applyFill="1" applyBorder="1" applyAlignment="1">
      <alignment vertical="center" wrapText="1"/>
    </xf>
    <xf numFmtId="3" fontId="0" fillId="6" borderId="0" xfId="0" applyNumberFormat="1" applyFill="1" applyAlignment="1">
      <alignment horizontal="center"/>
    </xf>
    <xf numFmtId="0" fontId="43" fillId="0" borderId="0" xfId="102" applyFill="1" applyAlignment="1">
      <alignment wrapText="1"/>
    </xf>
    <xf numFmtId="0" fontId="43" fillId="0" borderId="0" xfId="102" applyFill="1" applyAlignment="1">
      <alignment horizontal="left" vertical="center"/>
    </xf>
    <xf numFmtId="182" fontId="66" fillId="0" borderId="0" xfId="0" applyNumberFormat="1" applyFont="1"/>
    <xf numFmtId="168" fontId="0" fillId="0" borderId="0" xfId="0" applyNumberFormat="1"/>
    <xf numFmtId="3" fontId="91" fillId="0" borderId="0" xfId="0" applyNumberFormat="1" applyFont="1"/>
    <xf numFmtId="43" fontId="42" fillId="63" borderId="0" xfId="1" applyFont="1" applyFill="1" applyAlignment="1">
      <alignment vertical="center"/>
    </xf>
    <xf numFmtId="43" fontId="42" fillId="0" borderId="0" xfId="1" applyFont="1"/>
    <xf numFmtId="170" fontId="0" fillId="0" borderId="0" xfId="0" applyNumberFormat="1" applyAlignment="1">
      <alignment horizontal="center"/>
    </xf>
    <xf numFmtId="3" fontId="0" fillId="0" borderId="0" xfId="4" applyNumberFormat="1" applyFont="1" applyAlignment="1">
      <alignment wrapText="1"/>
    </xf>
    <xf numFmtId="0" fontId="5" fillId="0" borderId="0" xfId="102" applyFont="1"/>
    <xf numFmtId="0" fontId="8" fillId="0" borderId="0" xfId="136" applyFont="1" applyAlignment="1">
      <alignment horizontal="center" vertical="top"/>
    </xf>
    <xf numFmtId="0" fontId="42" fillId="0" borderId="0" xfId="136" applyFont="1" applyAlignment="1">
      <alignment horizontal="center"/>
    </xf>
    <xf numFmtId="0" fontId="42" fillId="0" borderId="0" xfId="136" applyFont="1" applyAlignment="1">
      <alignment wrapText="1"/>
    </xf>
    <xf numFmtId="0" fontId="42" fillId="0" borderId="0" xfId="136" applyFont="1"/>
    <xf numFmtId="0" fontId="41" fillId="0" borderId="0" xfId="136" applyFont="1"/>
    <xf numFmtId="0" fontId="41" fillId="57" borderId="33" xfId="136" applyFont="1" applyFill="1" applyBorder="1" applyAlignment="1">
      <alignment horizontal="center" vertical="center"/>
    </xf>
    <xf numFmtId="0" fontId="41" fillId="57" borderId="33" xfId="136" applyFont="1" applyFill="1" applyBorder="1" applyAlignment="1">
      <alignment wrapText="1"/>
    </xf>
    <xf numFmtId="0" fontId="42" fillId="57" borderId="33" xfId="136" applyFont="1" applyFill="1" applyBorder="1" applyAlignment="1">
      <alignment horizontal="center" wrapText="1"/>
    </xf>
    <xf numFmtId="0" fontId="42" fillId="57" borderId="33" xfId="136" applyFont="1" applyFill="1" applyBorder="1" applyAlignment="1">
      <alignment wrapText="1"/>
    </xf>
    <xf numFmtId="0" fontId="42" fillId="0" borderId="33" xfId="136" applyFont="1" applyBorder="1" applyAlignment="1">
      <alignment horizontal="left" vertical="center" wrapText="1"/>
    </xf>
    <xf numFmtId="0" fontId="41" fillId="57" borderId="33" xfId="136" applyFont="1" applyFill="1" applyBorder="1" applyAlignment="1">
      <alignment horizontal="left" vertical="center" wrapText="1"/>
    </xf>
    <xf numFmtId="0" fontId="42" fillId="57" borderId="33" xfId="136" applyFont="1" applyFill="1" applyBorder="1" applyAlignment="1">
      <alignment horizontal="center" vertical="center" wrapText="1"/>
    </xf>
    <xf numFmtId="0" fontId="42" fillId="57" borderId="33" xfId="136" applyFont="1" applyFill="1" applyBorder="1" applyAlignment="1">
      <alignment horizontal="left" vertical="center" wrapText="1"/>
    </xf>
    <xf numFmtId="0" fontId="41" fillId="0" borderId="33" xfId="136" applyFont="1" applyBorder="1" applyAlignment="1">
      <alignment horizontal="center" vertical="center"/>
    </xf>
    <xf numFmtId="0" fontId="42" fillId="0" borderId="33" xfId="136" applyFont="1" applyBorder="1" applyAlignment="1">
      <alignment horizontal="center" vertical="center" wrapText="1"/>
    </xf>
    <xf numFmtId="0" fontId="42" fillId="0" borderId="33" xfId="136" applyFont="1" applyBorder="1" applyAlignment="1">
      <alignment vertical="center" wrapText="1"/>
    </xf>
    <xf numFmtId="0" fontId="42" fillId="0" borderId="33" xfId="102" applyFont="1" applyFill="1" applyBorder="1" applyAlignment="1">
      <alignment horizontal="left" vertical="center" wrapText="1"/>
    </xf>
    <xf numFmtId="0" fontId="42" fillId="0" borderId="41" xfId="0" applyFont="1" applyBorder="1" applyAlignment="1">
      <alignment horizontal="center" vertical="center" wrapText="1"/>
    </xf>
    <xf numFmtId="0" fontId="66" fillId="0" borderId="41" xfId="102" applyFont="1" applyBorder="1" applyAlignment="1">
      <alignment horizontal="left" vertical="center" wrapText="1"/>
    </xf>
    <xf numFmtId="0" fontId="43" fillId="0" borderId="41" xfId="102" applyBorder="1" applyAlignment="1">
      <alignment horizontal="left" vertical="center" wrapText="1"/>
    </xf>
    <xf numFmtId="0" fontId="43" fillId="0" borderId="41" xfId="102" applyFill="1" applyBorder="1" applyAlignment="1">
      <alignment horizontal="left" vertical="center" wrapText="1"/>
    </xf>
    <xf numFmtId="0" fontId="42" fillId="0" borderId="0" xfId="0" applyFont="1" applyAlignment="1">
      <alignment horizontal="left" vertical="top" wrapText="1"/>
    </xf>
    <xf numFmtId="0" fontId="67" fillId="0" borderId="0" xfId="0" applyFont="1"/>
    <xf numFmtId="0" fontId="5" fillId="0" borderId="0" xfId="0" applyFont="1" applyAlignment="1">
      <alignment horizontal="center" vertical="center"/>
    </xf>
    <xf numFmtId="0" fontId="8" fillId="0" borderId="0" xfId="3" applyFont="1" applyAlignment="1">
      <alignment horizontal="center" vertical="center"/>
    </xf>
    <xf numFmtId="0" fontId="8" fillId="0" borderId="0" xfId="3" applyFont="1" applyAlignment="1">
      <alignment horizontal="center"/>
    </xf>
    <xf numFmtId="0" fontId="8" fillId="0" borderId="22" xfId="3" applyFont="1" applyBorder="1" applyAlignment="1">
      <alignment horizontal="center" vertical="center"/>
    </xf>
    <xf numFmtId="0" fontId="5" fillId="0" borderId="33" xfId="0" applyFont="1" applyBorder="1"/>
    <xf numFmtId="0" fontId="8" fillId="0" borderId="33" xfId="3" applyFont="1" applyBorder="1" applyAlignment="1">
      <alignment horizontal="center" vertical="center"/>
    </xf>
    <xf numFmtId="0" fontId="5" fillId="0" borderId="23" xfId="3" applyBorder="1"/>
    <xf numFmtId="0" fontId="5" fillId="0" borderId="0" xfId="3"/>
    <xf numFmtId="0" fontId="47" fillId="76" borderId="42" xfId="3" applyFont="1" applyFill="1" applyBorder="1"/>
    <xf numFmtId="0" fontId="47" fillId="76" borderId="64" xfId="3" applyFont="1" applyFill="1" applyBorder="1"/>
    <xf numFmtId="0" fontId="5" fillId="0" borderId="24" xfId="3" applyBorder="1" applyAlignment="1">
      <alignment horizontal="center"/>
    </xf>
    <xf numFmtId="0" fontId="5" fillId="0" borderId="25" xfId="3" applyBorder="1"/>
    <xf numFmtId="0" fontId="5" fillId="0" borderId="25" xfId="3" applyBorder="1" applyAlignment="1">
      <alignment horizontal="center"/>
    </xf>
    <xf numFmtId="0" fontId="5" fillId="0" borderId="26" xfId="3" applyBorder="1"/>
    <xf numFmtId="0" fontId="67" fillId="0" borderId="22" xfId="3" applyFont="1" applyBorder="1"/>
    <xf numFmtId="0" fontId="67" fillId="0" borderId="33" xfId="3" applyFont="1" applyBorder="1"/>
    <xf numFmtId="0" fontId="67" fillId="0" borderId="23" xfId="3" applyFont="1" applyBorder="1"/>
    <xf numFmtId="0" fontId="9" fillId="86" borderId="0" xfId="3" applyFont="1" applyFill="1"/>
    <xf numFmtId="0" fontId="5" fillId="4" borderId="38" xfId="3" applyFill="1" applyBorder="1" applyAlignment="1">
      <alignment horizontal="center"/>
    </xf>
    <xf numFmtId="0" fontId="5" fillId="4" borderId="0" xfId="3" applyFill="1" applyAlignment="1">
      <alignment horizontal="center"/>
    </xf>
    <xf numFmtId="0" fontId="5" fillId="4" borderId="39" xfId="3" applyFill="1" applyBorder="1" applyAlignment="1">
      <alignment horizontal="center"/>
    </xf>
    <xf numFmtId="0" fontId="67" fillId="0" borderId="51" xfId="3" applyFont="1" applyBorder="1"/>
    <xf numFmtId="0" fontId="67" fillId="0" borderId="41" xfId="3" applyFont="1" applyBorder="1"/>
    <xf numFmtId="0" fontId="67" fillId="0" borderId="46" xfId="3" applyFont="1" applyBorder="1"/>
    <xf numFmtId="182" fontId="5" fillId="4" borderId="38" xfId="3" applyNumberFormat="1" applyFill="1" applyBorder="1" applyAlignment="1">
      <alignment horizontal="center"/>
    </xf>
    <xf numFmtId="182" fontId="5" fillId="4" borderId="39" xfId="3" applyNumberFormat="1" applyFill="1" applyBorder="1" applyAlignment="1">
      <alignment horizontal="center"/>
    </xf>
    <xf numFmtId="0" fontId="6" fillId="83" borderId="65" xfId="0" applyFont="1" applyFill="1" applyBorder="1"/>
    <xf numFmtId="0" fontId="6" fillId="83" borderId="66" xfId="3" applyFont="1" applyFill="1" applyBorder="1"/>
    <xf numFmtId="0" fontId="5" fillId="2" borderId="38" xfId="3" applyFill="1" applyBorder="1" applyAlignment="1">
      <alignment horizontal="center"/>
    </xf>
    <xf numFmtId="0" fontId="5" fillId="2" borderId="0" xfId="3" applyFill="1" applyAlignment="1">
      <alignment horizontal="center"/>
    </xf>
    <xf numFmtId="0" fontId="5" fillId="2" borderId="39" xfId="3" applyFill="1" applyBorder="1" applyAlignment="1">
      <alignment horizontal="center"/>
    </xf>
    <xf numFmtId="0" fontId="67" fillId="0" borderId="63" xfId="0" applyFont="1" applyBorder="1"/>
    <xf numFmtId="0" fontId="67" fillId="0" borderId="42" xfId="0" applyFont="1" applyBorder="1"/>
    <xf numFmtId="3" fontId="67" fillId="0" borderId="64" xfId="0" applyNumberFormat="1" applyFont="1" applyBorder="1"/>
    <xf numFmtId="172" fontId="5" fillId="2" borderId="38" xfId="3" applyNumberFormat="1" applyFill="1" applyBorder="1" applyAlignment="1">
      <alignment horizontal="center"/>
    </xf>
    <xf numFmtId="172" fontId="5" fillId="2" borderId="0" xfId="3" applyNumberFormat="1" applyFill="1" applyAlignment="1">
      <alignment horizontal="center"/>
    </xf>
    <xf numFmtId="43" fontId="5" fillId="0" borderId="0" xfId="3" applyNumberFormat="1"/>
    <xf numFmtId="0" fontId="67" fillId="0" borderId="22" xfId="0" applyFont="1" applyBorder="1"/>
    <xf numFmtId="3" fontId="67" fillId="0" borderId="23" xfId="3" applyNumberFormat="1" applyFont="1" applyBorder="1"/>
    <xf numFmtId="0" fontId="9" fillId="86" borderId="0" xfId="3" applyFont="1" applyFill="1" applyAlignment="1">
      <alignment horizontal="center"/>
    </xf>
    <xf numFmtId="0" fontId="67" fillId="0" borderId="33" xfId="0" applyFont="1" applyBorder="1"/>
    <xf numFmtId="3" fontId="67" fillId="0" borderId="23" xfId="0" applyNumberFormat="1" applyFont="1" applyBorder="1"/>
    <xf numFmtId="172" fontId="5" fillId="2" borderId="39" xfId="3" applyNumberFormat="1" applyFill="1" applyBorder="1" applyAlignment="1">
      <alignment horizontal="center"/>
    </xf>
    <xf numFmtId="0" fontId="0" fillId="81" borderId="0" xfId="0" applyFill="1"/>
    <xf numFmtId="0" fontId="5" fillId="81" borderId="39" xfId="3" applyFill="1" applyBorder="1"/>
    <xf numFmtId="0" fontId="0" fillId="57" borderId="69" xfId="0" applyFill="1" applyBorder="1"/>
    <xf numFmtId="0" fontId="67" fillId="0" borderId="23" xfId="0" applyFont="1" applyBorder="1"/>
    <xf numFmtId="0" fontId="67" fillId="4" borderId="0" xfId="3" applyFont="1" applyFill="1" applyAlignment="1">
      <alignment horizontal="center"/>
    </xf>
    <xf numFmtId="3" fontId="5" fillId="0" borderId="0" xfId="3" applyNumberFormat="1"/>
    <xf numFmtId="0" fontId="63" fillId="0" borderId="63" xfId="0" applyFont="1" applyBorder="1"/>
    <xf numFmtId="0" fontId="63" fillId="0" borderId="64" xfId="0" applyFont="1" applyBorder="1"/>
    <xf numFmtId="0" fontId="67" fillId="6" borderId="0" xfId="9" applyFont="1" applyFill="1" applyAlignment="1">
      <alignment horizontal="center"/>
    </xf>
    <xf numFmtId="0" fontId="67" fillId="6" borderId="0" xfId="3" applyFont="1" applyFill="1" applyAlignment="1">
      <alignment horizontal="center"/>
    </xf>
    <xf numFmtId="0" fontId="63" fillId="0" borderId="22" xfId="0" applyFont="1" applyBorder="1"/>
    <xf numFmtId="0" fontId="63" fillId="0" borderId="23" xfId="0" applyFont="1" applyBorder="1"/>
    <xf numFmtId="2" fontId="63" fillId="0" borderId="23" xfId="0" applyNumberFormat="1" applyFont="1" applyBorder="1"/>
    <xf numFmtId="0" fontId="67" fillId="0" borderId="51" xfId="0" applyFont="1" applyBorder="1"/>
    <xf numFmtId="0" fontId="67" fillId="0" borderId="41" xfId="0" applyFont="1" applyBorder="1"/>
    <xf numFmtId="0" fontId="67" fillId="0" borderId="46" xfId="0" applyFont="1" applyBorder="1"/>
    <xf numFmtId="175" fontId="67" fillId="6" borderId="0" xfId="9" applyNumberFormat="1" applyFont="1" applyFill="1" applyAlignment="1">
      <alignment horizontal="center"/>
    </xf>
    <xf numFmtId="2" fontId="67" fillId="6" borderId="0" xfId="3" applyNumberFormat="1" applyFont="1" applyFill="1" applyAlignment="1">
      <alignment horizontal="center"/>
    </xf>
    <xf numFmtId="169" fontId="5" fillId="0" borderId="0" xfId="3" applyNumberFormat="1"/>
    <xf numFmtId="0" fontId="6" fillId="83" borderId="67" xfId="0" applyFont="1" applyFill="1" applyBorder="1"/>
    <xf numFmtId="0" fontId="6" fillId="83" borderId="66" xfId="0" applyFont="1" applyFill="1" applyBorder="1"/>
    <xf numFmtId="181" fontId="67" fillId="6" borderId="0" xfId="9" applyNumberFormat="1" applyFont="1" applyFill="1" applyAlignment="1">
      <alignment horizontal="center"/>
    </xf>
    <xf numFmtId="0" fontId="63" fillId="0" borderId="24" xfId="0" applyFont="1" applyBorder="1"/>
    <xf numFmtId="3" fontId="63" fillId="0" borderId="26" xfId="0" applyNumberFormat="1" applyFont="1" applyBorder="1"/>
    <xf numFmtId="2" fontId="5" fillId="0" borderId="0" xfId="3" applyNumberFormat="1"/>
    <xf numFmtId="172" fontId="47" fillId="2" borderId="69" xfId="9" applyNumberFormat="1" applyFont="1" applyFill="1" applyBorder="1" applyAlignment="1">
      <alignment horizontal="center"/>
    </xf>
    <xf numFmtId="0" fontId="9" fillId="0" borderId="0" xfId="0" applyFont="1"/>
    <xf numFmtId="3" fontId="63" fillId="0" borderId="23" xfId="0" applyNumberFormat="1" applyFont="1" applyBorder="1"/>
    <xf numFmtId="0" fontId="0" fillId="6" borderId="38" xfId="0" applyFill="1" applyBorder="1"/>
    <xf numFmtId="0" fontId="0" fillId="6" borderId="39" xfId="0" applyFill="1" applyBorder="1"/>
    <xf numFmtId="169" fontId="63" fillId="0" borderId="23" xfId="0" applyNumberFormat="1" applyFont="1" applyBorder="1"/>
    <xf numFmtId="172" fontId="0" fillId="6" borderId="38" xfId="0" applyNumberFormat="1" applyFill="1" applyBorder="1" applyAlignment="1">
      <alignment horizontal="center"/>
    </xf>
    <xf numFmtId="172" fontId="0" fillId="6" borderId="0" xfId="0" applyNumberFormat="1" applyFill="1" applyAlignment="1">
      <alignment horizontal="center"/>
    </xf>
    <xf numFmtId="169" fontId="0" fillId="6" borderId="38" xfId="0" applyNumberFormat="1" applyFill="1" applyBorder="1" applyAlignment="1">
      <alignment horizontal="center"/>
    </xf>
    <xf numFmtId="169" fontId="0" fillId="6" borderId="0" xfId="0" applyNumberFormat="1" applyFill="1" applyAlignment="1">
      <alignment horizontal="center"/>
    </xf>
    <xf numFmtId="1" fontId="47" fillId="2" borderId="35" xfId="102" applyNumberFormat="1" applyFont="1" applyFill="1" applyBorder="1" applyAlignment="1" applyProtection="1">
      <alignment horizontal="center" vertical="center"/>
      <protection locked="0"/>
    </xf>
    <xf numFmtId="0" fontId="63" fillId="0" borderId="26" xfId="0" applyFont="1" applyBorder="1"/>
    <xf numFmtId="1" fontId="84" fillId="6" borderId="0" xfId="0" applyNumberFormat="1" applyFont="1" applyFill="1" applyAlignment="1" applyProtection="1">
      <alignment vertical="center" wrapText="1"/>
      <protection locked="0"/>
    </xf>
    <xf numFmtId="0" fontId="63" fillId="0" borderId="0" xfId="0" applyFont="1" applyAlignment="1">
      <alignment horizontal="left"/>
    </xf>
    <xf numFmtId="169" fontId="0" fillId="6" borderId="69" xfId="0" applyNumberFormat="1" applyFill="1" applyBorder="1" applyAlignment="1">
      <alignment horizontal="center"/>
    </xf>
    <xf numFmtId="1" fontId="67" fillId="2" borderId="35" xfId="102" applyNumberFormat="1" applyFont="1" applyFill="1" applyBorder="1" applyAlignment="1" applyProtection="1">
      <alignment horizontal="center" vertical="center"/>
      <protection locked="0"/>
    </xf>
    <xf numFmtId="0" fontId="0" fillId="2" borderId="36" xfId="0" applyFill="1" applyBorder="1"/>
    <xf numFmtId="0" fontId="0" fillId="2" borderId="37" xfId="0" applyFill="1" applyBorder="1"/>
    <xf numFmtId="0" fontId="0" fillId="2" borderId="39" xfId="0" applyFill="1" applyBorder="1"/>
    <xf numFmtId="0" fontId="47" fillId="2" borderId="0" xfId="0" applyFont="1" applyFill="1"/>
    <xf numFmtId="0" fontId="0" fillId="2" borderId="45" xfId="0" applyFill="1" applyBorder="1" applyAlignment="1">
      <alignment vertical="center"/>
    </xf>
    <xf numFmtId="0" fontId="0" fillId="2" borderId="43" xfId="0" applyFill="1" applyBorder="1" applyAlignment="1">
      <alignment vertical="center" wrapText="1"/>
    </xf>
    <xf numFmtId="0" fontId="0" fillId="2" borderId="33" xfId="0" applyFill="1" applyBorder="1" applyAlignment="1">
      <alignment horizontal="center"/>
    </xf>
    <xf numFmtId="0" fontId="0" fillId="2" borderId="33" xfId="0" applyFill="1" applyBorder="1" applyAlignment="1">
      <alignment horizontal="center" vertical="center"/>
    </xf>
    <xf numFmtId="180" fontId="0" fillId="2" borderId="23" xfId="0" applyNumberFormat="1" applyFill="1" applyBorder="1" applyAlignment="1">
      <alignment horizontal="center" vertical="center"/>
    </xf>
    <xf numFmtId="3" fontId="67" fillId="0" borderId="46" xfId="0" applyNumberFormat="1" applyFont="1" applyBorder="1"/>
    <xf numFmtId="0" fontId="67" fillId="0" borderId="63" xfId="3" applyFont="1" applyBorder="1"/>
    <xf numFmtId="0" fontId="67" fillId="0" borderId="42" xfId="3" applyFont="1" applyBorder="1"/>
    <xf numFmtId="3" fontId="67" fillId="0" borderId="64" xfId="3" applyNumberFormat="1" applyFont="1" applyBorder="1"/>
    <xf numFmtId="0" fontId="0" fillId="61" borderId="0" xfId="0" applyFill="1" applyAlignment="1">
      <alignment horizontal="center"/>
    </xf>
    <xf numFmtId="0" fontId="0" fillId="61" borderId="39" xfId="0" applyFill="1" applyBorder="1" applyAlignment="1">
      <alignment horizontal="center"/>
    </xf>
    <xf numFmtId="175" fontId="0" fillId="61" borderId="0" xfId="0" applyNumberFormat="1" applyFill="1" applyAlignment="1">
      <alignment horizontal="center"/>
    </xf>
    <xf numFmtId="2" fontId="0" fillId="61" borderId="0" xfId="0" applyNumberFormat="1" applyFill="1" applyAlignment="1">
      <alignment horizontal="center"/>
    </xf>
    <xf numFmtId="172" fontId="8" fillId="2" borderId="69" xfId="0" applyNumberFormat="1" applyFont="1" applyFill="1" applyBorder="1" applyAlignment="1">
      <alignment horizontal="center"/>
    </xf>
    <xf numFmtId="0" fontId="0" fillId="84" borderId="0" xfId="0" applyFill="1"/>
    <xf numFmtId="0" fontId="0" fillId="84" borderId="39" xfId="0" applyFill="1" applyBorder="1"/>
    <xf numFmtId="0" fontId="5" fillId="0" borderId="63" xfId="3" applyBorder="1"/>
    <xf numFmtId="0" fontId="5" fillId="0" borderId="42" xfId="3" applyBorder="1"/>
    <xf numFmtId="3" fontId="5" fillId="0" borderId="64" xfId="3" applyNumberFormat="1" applyBorder="1"/>
    <xf numFmtId="0" fontId="9" fillId="0" borderId="0" xfId="3" applyFont="1"/>
    <xf numFmtId="0" fontId="0" fillId="88" borderId="35" xfId="0" applyFill="1" applyBorder="1" applyAlignment="1">
      <alignment horizontal="center"/>
    </xf>
    <xf numFmtId="0" fontId="0" fillId="88" borderId="36" xfId="0" applyFill="1" applyBorder="1" applyAlignment="1">
      <alignment horizontal="center"/>
    </xf>
    <xf numFmtId="0" fontId="0" fillId="88" borderId="37" xfId="0" applyFill="1" applyBorder="1" applyAlignment="1">
      <alignment horizontal="center"/>
    </xf>
    <xf numFmtId="175" fontId="0" fillId="88" borderId="0" xfId="0" applyNumberFormat="1" applyFill="1" applyAlignment="1">
      <alignment horizontal="center"/>
    </xf>
    <xf numFmtId="2" fontId="0" fillId="88" borderId="0" xfId="0" applyNumberFormat="1" applyFill="1" applyAlignment="1">
      <alignment horizontal="center"/>
    </xf>
    <xf numFmtId="0" fontId="0" fillId="88" borderId="39" xfId="0" applyFill="1" applyBorder="1" applyAlignment="1">
      <alignment horizontal="center"/>
    </xf>
    <xf numFmtId="0" fontId="0" fillId="88" borderId="0" xfId="0" applyFill="1" applyAlignment="1">
      <alignment horizontal="center"/>
    </xf>
    <xf numFmtId="0" fontId="0" fillId="65" borderId="0" xfId="0" applyFill="1" applyAlignment="1">
      <alignment horizontal="center"/>
    </xf>
    <xf numFmtId="0" fontId="0" fillId="65" borderId="39" xfId="0" applyFill="1" applyBorder="1" applyAlignment="1">
      <alignment horizontal="center"/>
    </xf>
    <xf numFmtId="0" fontId="5" fillId="0" borderId="33" xfId="3" applyBorder="1"/>
    <xf numFmtId="175" fontId="0" fillId="65" borderId="0" xfId="0" applyNumberFormat="1" applyFill="1" applyAlignment="1">
      <alignment horizontal="center"/>
    </xf>
    <xf numFmtId="2" fontId="0" fillId="65" borderId="0" xfId="0" applyNumberFormat="1" applyFill="1" applyAlignment="1">
      <alignment horizontal="center"/>
    </xf>
    <xf numFmtId="0" fontId="5" fillId="65" borderId="39" xfId="3" applyFill="1" applyBorder="1" applyAlignment="1">
      <alignment horizontal="center"/>
    </xf>
    <xf numFmtId="0" fontId="5" fillId="0" borderId="22" xfId="3" applyBorder="1"/>
    <xf numFmtId="0" fontId="5" fillId="65" borderId="38" xfId="3" applyFill="1" applyBorder="1" applyAlignment="1">
      <alignment horizontal="center"/>
    </xf>
    <xf numFmtId="0" fontId="5" fillId="65" borderId="0" xfId="3" applyFill="1" applyAlignment="1">
      <alignment horizontal="center"/>
    </xf>
    <xf numFmtId="0" fontId="8" fillId="2" borderId="69" xfId="0" applyFont="1" applyFill="1" applyBorder="1" applyAlignment="1">
      <alignment horizontal="center"/>
    </xf>
    <xf numFmtId="0" fontId="6" fillId="0" borderId="0" xfId="3" applyFont="1"/>
    <xf numFmtId="2" fontId="6" fillId="0" borderId="0" xfId="3" applyNumberFormat="1" applyFont="1"/>
    <xf numFmtId="0" fontId="67" fillId="0" borderId="47" xfId="0" applyFont="1" applyBorder="1"/>
    <xf numFmtId="0" fontId="67" fillId="0" borderId="6" xfId="0" applyFont="1" applyBorder="1"/>
    <xf numFmtId="3" fontId="67" fillId="0" borderId="48" xfId="0" applyNumberFormat="1" applyFont="1" applyBorder="1"/>
    <xf numFmtId="0" fontId="5" fillId="0" borderId="64" xfId="3" applyBorder="1"/>
    <xf numFmtId="0" fontId="67" fillId="0" borderId="24" xfId="0" applyFont="1" applyBorder="1"/>
    <xf numFmtId="0" fontId="67" fillId="0" borderId="25" xfId="0" applyFont="1" applyBorder="1"/>
    <xf numFmtId="0" fontId="67" fillId="0" borderId="26" xfId="0" applyFont="1" applyBorder="1"/>
    <xf numFmtId="0" fontId="8" fillId="0" borderId="69" xfId="0" applyFont="1" applyBorder="1" applyAlignment="1">
      <alignment horizontal="left"/>
    </xf>
    <xf numFmtId="0" fontId="0" fillId="75" borderId="0" xfId="0" applyFill="1"/>
    <xf numFmtId="169" fontId="0" fillId="75" borderId="0" xfId="0" applyNumberFormat="1" applyFill="1"/>
    <xf numFmtId="0" fontId="0" fillId="2" borderId="49" xfId="0" applyFill="1" applyBorder="1"/>
    <xf numFmtId="0" fontId="43" fillId="0" borderId="69" xfId="102" applyBorder="1"/>
    <xf numFmtId="0" fontId="0" fillId="6" borderId="63" xfId="0" applyFill="1" applyBorder="1" applyAlignment="1">
      <alignment horizontal="center"/>
    </xf>
    <xf numFmtId="0" fontId="0" fillId="6" borderId="42" xfId="0" applyFill="1" applyBorder="1" applyAlignment="1">
      <alignment horizontal="center"/>
    </xf>
    <xf numFmtId="0" fontId="0" fillId="6" borderId="64" xfId="0" applyFill="1" applyBorder="1" applyAlignment="1">
      <alignment horizontal="center"/>
    </xf>
    <xf numFmtId="0" fontId="0" fillId="0" borderId="69" xfId="0" applyBorder="1"/>
    <xf numFmtId="0" fontId="0" fillId="69" borderId="38" xfId="0" applyFill="1" applyBorder="1" applyAlignment="1">
      <alignment horizontal="right"/>
    </xf>
    <xf numFmtId="167" fontId="0" fillId="0" borderId="0" xfId="140" applyNumberFormat="1" applyFont="1"/>
    <xf numFmtId="0" fontId="0" fillId="0" borderId="3" xfId="0" applyBorder="1"/>
    <xf numFmtId="0" fontId="67" fillId="4" borderId="36" xfId="3" applyFont="1" applyFill="1" applyBorder="1" applyAlignment="1">
      <alignment horizontal="center"/>
    </xf>
    <xf numFmtId="0" fontId="67" fillId="0" borderId="3" xfId="0" applyFont="1" applyBorder="1"/>
    <xf numFmtId="169" fontId="67" fillId="4" borderId="0" xfId="3" applyNumberFormat="1" applyFont="1" applyFill="1" applyAlignment="1">
      <alignment horizontal="center"/>
    </xf>
    <xf numFmtId="0" fontId="5" fillId="89" borderId="63" xfId="141" applyFont="1" applyFill="1" applyBorder="1"/>
    <xf numFmtId="168" fontId="5" fillId="89" borderId="42" xfId="141" applyNumberFormat="1" applyFont="1" applyFill="1" applyBorder="1"/>
    <xf numFmtId="0" fontId="5" fillId="89" borderId="42" xfId="141" applyFont="1" applyFill="1" applyBorder="1"/>
    <xf numFmtId="10" fontId="5" fillId="89" borderId="42" xfId="141" applyNumberFormat="1" applyFont="1" applyFill="1" applyBorder="1"/>
    <xf numFmtId="0" fontId="5" fillId="0" borderId="42" xfId="141" applyFont="1" applyBorder="1"/>
    <xf numFmtId="10" fontId="5" fillId="0" borderId="42" xfId="141" applyNumberFormat="1" applyFont="1" applyBorder="1"/>
    <xf numFmtId="0" fontId="5" fillId="0" borderId="4" xfId="141" applyFont="1" applyBorder="1"/>
    <xf numFmtId="0" fontId="8" fillId="0" borderId="63" xfId="141" applyFont="1" applyBorder="1"/>
    <xf numFmtId="0" fontId="8" fillId="0" borderId="42" xfId="141" applyFont="1" applyBorder="1"/>
    <xf numFmtId="0" fontId="8" fillId="0" borderId="64" xfId="141" applyFont="1" applyBorder="1"/>
    <xf numFmtId="0" fontId="5" fillId="0" borderId="0" xfId="141" applyFont="1"/>
    <xf numFmtId="2" fontId="5" fillId="0" borderId="0" xfId="141" applyNumberFormat="1" applyFont="1"/>
    <xf numFmtId="0" fontId="5" fillId="89" borderId="22" xfId="142" applyFont="1" applyFill="1" applyBorder="1"/>
    <xf numFmtId="2" fontId="5" fillId="89" borderId="33" xfId="142" applyNumberFormat="1" applyFont="1" applyFill="1" applyBorder="1"/>
    <xf numFmtId="0" fontId="5" fillId="89" borderId="33" xfId="142" applyFont="1" applyFill="1" applyBorder="1"/>
    <xf numFmtId="180" fontId="5" fillId="89" borderId="33" xfId="142" applyNumberFormat="1" applyFont="1" applyFill="1" applyBorder="1"/>
    <xf numFmtId="181" fontId="5" fillId="0" borderId="33" xfId="142" applyNumberFormat="1" applyFont="1" applyBorder="1"/>
    <xf numFmtId="181" fontId="5" fillId="0" borderId="34" xfId="142" applyNumberFormat="1" applyFont="1" applyBorder="1"/>
    <xf numFmtId="0" fontId="8" fillId="0" borderId="22" xfId="142" applyFont="1" applyBorder="1"/>
    <xf numFmtId="172" fontId="8" fillId="0" borderId="33" xfId="142" applyNumberFormat="1" applyFont="1" applyBorder="1"/>
    <xf numFmtId="181" fontId="8" fillId="0" borderId="23" xfId="142" applyNumberFormat="1" applyFont="1" applyBorder="1"/>
    <xf numFmtId="0" fontId="8" fillId="0" borderId="0" xfId="141" applyFont="1"/>
    <xf numFmtId="0" fontId="5" fillId="89" borderId="22" xfId="141" applyFont="1" applyFill="1" applyBorder="1"/>
    <xf numFmtId="2" fontId="5" fillId="89" borderId="33" xfId="141" applyNumberFormat="1" applyFont="1" applyFill="1" applyBorder="1"/>
    <xf numFmtId="180" fontId="5" fillId="89" borderId="33" xfId="141" applyNumberFormat="1" applyFont="1" applyFill="1" applyBorder="1"/>
    <xf numFmtId="181" fontId="5" fillId="0" borderId="33" xfId="141" applyNumberFormat="1" applyFont="1" applyBorder="1"/>
    <xf numFmtId="181" fontId="8" fillId="0" borderId="22" xfId="141" applyNumberFormat="1" applyFont="1" applyBorder="1"/>
    <xf numFmtId="181" fontId="8" fillId="0" borderId="23" xfId="141" applyNumberFormat="1" applyFont="1" applyBorder="1"/>
    <xf numFmtId="181" fontId="5" fillId="0" borderId="0" xfId="141" applyNumberFormat="1" applyFont="1"/>
    <xf numFmtId="0" fontId="5" fillId="89" borderId="33" xfId="141" applyFont="1" applyFill="1" applyBorder="1"/>
    <xf numFmtId="0" fontId="0" fillId="89" borderId="22" xfId="141" applyFont="1" applyFill="1" applyBorder="1"/>
    <xf numFmtId="0" fontId="0" fillId="89" borderId="24" xfId="141" applyFont="1" applyFill="1" applyBorder="1"/>
    <xf numFmtId="0" fontId="5" fillId="89" borderId="25" xfId="141" applyFont="1" applyFill="1" applyBorder="1"/>
    <xf numFmtId="181" fontId="5" fillId="0" borderId="25" xfId="141" applyNumberFormat="1" applyFont="1" applyBorder="1"/>
    <xf numFmtId="181" fontId="8" fillId="0" borderId="24" xfId="141" applyNumberFormat="1" applyFont="1" applyBorder="1"/>
    <xf numFmtId="181" fontId="8" fillId="0" borderId="26" xfId="141" applyNumberFormat="1" applyFont="1" applyBorder="1"/>
    <xf numFmtId="0" fontId="0" fillId="0" borderId="0" xfId="141" applyFont="1"/>
    <xf numFmtId="0" fontId="57" fillId="0" borderId="0" xfId="141" applyFont="1"/>
    <xf numFmtId="0" fontId="42" fillId="0" borderId="0" xfId="141" applyFont="1"/>
    <xf numFmtId="4" fontId="42" fillId="0" borderId="33" xfId="0" applyNumberFormat="1" applyFont="1" applyBorder="1"/>
    <xf numFmtId="166" fontId="42" fillId="0" borderId="33" xfId="0" applyNumberFormat="1" applyFont="1" applyBorder="1"/>
    <xf numFmtId="0" fontId="41" fillId="0" borderId="0" xfId="141" applyFont="1"/>
    <xf numFmtId="0" fontId="80" fillId="0" borderId="0" xfId="141" applyFont="1"/>
    <xf numFmtId="0" fontId="66" fillId="0" borderId="63" xfId="143" applyFont="1" applyBorder="1"/>
    <xf numFmtId="0" fontId="66" fillId="0" borderId="42" xfId="143" applyFont="1" applyBorder="1"/>
    <xf numFmtId="0" fontId="66" fillId="0" borderId="64" xfId="143" applyFont="1" applyBorder="1"/>
    <xf numFmtId="0" fontId="66" fillId="0" borderId="22" xfId="143" applyFont="1" applyBorder="1"/>
    <xf numFmtId="182" fontId="30" fillId="0" borderId="33" xfId="0" applyNumberFormat="1" applyFont="1" applyBorder="1" applyAlignment="1">
      <alignment horizontal="center"/>
    </xf>
    <xf numFmtId="175" fontId="79" fillId="0" borderId="33" xfId="0" applyNumberFormat="1" applyFont="1" applyBorder="1" applyAlignment="1">
      <alignment horizontal="center"/>
    </xf>
    <xf numFmtId="0" fontId="30" fillId="0" borderId="23" xfId="0" applyFont="1" applyBorder="1"/>
    <xf numFmtId="175" fontId="79" fillId="0" borderId="33" xfId="128" applyNumberFormat="1" applyFont="1" applyBorder="1" applyAlignment="1">
      <alignment horizontal="center"/>
    </xf>
    <xf numFmtId="175" fontId="42" fillId="0" borderId="0" xfId="141" applyNumberFormat="1" applyFont="1"/>
    <xf numFmtId="10" fontId="57" fillId="0" borderId="0" xfId="141" applyNumberFormat="1" applyFont="1"/>
    <xf numFmtId="182" fontId="79" fillId="0" borderId="33" xfId="0" applyNumberFormat="1" applyFont="1" applyBorder="1" applyAlignment="1">
      <alignment horizontal="center"/>
    </xf>
    <xf numFmtId="184" fontId="79" fillId="0" borderId="33" xfId="128" applyNumberFormat="1" applyFont="1" applyBorder="1" applyAlignment="1">
      <alignment horizontal="center"/>
    </xf>
    <xf numFmtId="175" fontId="30" fillId="0" borderId="33" xfId="0" applyNumberFormat="1" applyFont="1" applyBorder="1" applyAlignment="1">
      <alignment horizontal="center"/>
    </xf>
    <xf numFmtId="184" fontId="79" fillId="0" borderId="41" xfId="128" applyNumberFormat="1" applyFont="1" applyBorder="1" applyAlignment="1">
      <alignment horizontal="center"/>
    </xf>
    <xf numFmtId="0" fontId="30" fillId="0" borderId="46" xfId="0" applyFont="1" applyBorder="1"/>
    <xf numFmtId="0" fontId="66" fillId="0" borderId="24" xfId="143" applyFont="1" applyBorder="1"/>
    <xf numFmtId="184" fontId="79" fillId="0" borderId="25" xfId="128" applyNumberFormat="1" applyFont="1" applyBorder="1" applyAlignment="1">
      <alignment horizontal="center"/>
    </xf>
    <xf numFmtId="175" fontId="30" fillId="0" borderId="25" xfId="0" applyNumberFormat="1" applyFont="1" applyBorder="1" applyAlignment="1">
      <alignment horizontal="center"/>
    </xf>
    <xf numFmtId="0" fontId="30" fillId="0" borderId="26" xfId="0" applyFont="1" applyBorder="1"/>
    <xf numFmtId="0" fontId="42" fillId="0" borderId="0" xfId="143" applyFont="1" applyAlignment="1">
      <alignment horizontal="center" vertical="center"/>
    </xf>
    <xf numFmtId="0" fontId="66" fillId="0" borderId="0" xfId="143" applyFont="1" applyAlignment="1">
      <alignment horizontal="left"/>
    </xf>
    <xf numFmtId="0" fontId="30" fillId="0" borderId="0" xfId="143" applyFont="1" applyAlignment="1">
      <alignment horizontal="left"/>
    </xf>
    <xf numFmtId="0" fontId="8" fillId="0" borderId="39" xfId="0" applyFont="1" applyBorder="1" applyAlignment="1">
      <alignment horizontal="center"/>
    </xf>
    <xf numFmtId="0" fontId="8" fillId="0" borderId="38" xfId="0" applyFont="1" applyBorder="1"/>
    <xf numFmtId="0" fontId="8" fillId="0" borderId="39" xfId="0" applyFont="1" applyBorder="1"/>
    <xf numFmtId="0" fontId="0" fillId="0" borderId="35" xfId="0" applyBorder="1"/>
    <xf numFmtId="0" fontId="0" fillId="0" borderId="36" xfId="0" applyBorder="1"/>
    <xf numFmtId="0" fontId="0" fillId="0" borderId="37" xfId="0" applyBorder="1"/>
    <xf numFmtId="0" fontId="0" fillId="0" borderId="83" xfId="0" applyBorder="1"/>
    <xf numFmtId="0" fontId="0" fillId="0" borderId="5" xfId="0" applyBorder="1"/>
    <xf numFmtId="0" fontId="0" fillId="0" borderId="84" xfId="0" applyBorder="1"/>
    <xf numFmtId="0" fontId="0" fillId="0" borderId="45" xfId="0" applyBorder="1"/>
    <xf numFmtId="0" fontId="0" fillId="0" borderId="85" xfId="0" applyBorder="1"/>
    <xf numFmtId="0" fontId="0" fillId="0" borderId="50" xfId="0" applyBorder="1"/>
    <xf numFmtId="0" fontId="0" fillId="0" borderId="86" xfId="0" applyBorder="1"/>
    <xf numFmtId="0" fontId="47" fillId="76" borderId="4" xfId="3" applyFont="1" applyFill="1" applyBorder="1"/>
    <xf numFmtId="0" fontId="5" fillId="0" borderId="23" xfId="3" applyBorder="1" applyAlignment="1">
      <alignment horizontal="right"/>
    </xf>
    <xf numFmtId="0" fontId="0" fillId="0" borderId="1" xfId="0" applyBorder="1" applyAlignment="1">
      <alignment horizontal="center"/>
    </xf>
    <xf numFmtId="0" fontId="0" fillId="0" borderId="2" xfId="0" applyBorder="1" applyAlignment="1">
      <alignment horizontal="center"/>
    </xf>
    <xf numFmtId="0" fontId="8" fillId="92" borderId="3" xfId="0" applyFont="1" applyFill="1" applyBorder="1" applyAlignment="1">
      <alignment horizontal="left"/>
    </xf>
    <xf numFmtId="0" fontId="8" fillId="92" borderId="0" xfId="0" applyFont="1" applyFill="1" applyAlignment="1">
      <alignment horizontal="center"/>
    </xf>
    <xf numFmtId="0" fontId="8" fillId="92" borderId="20" xfId="0" applyFont="1" applyFill="1" applyBorder="1" applyAlignment="1">
      <alignment horizontal="center"/>
    </xf>
    <xf numFmtId="0" fontId="8" fillId="0" borderId="3" xfId="0" applyFont="1" applyBorder="1" applyAlignment="1">
      <alignment horizontal="center"/>
    </xf>
    <xf numFmtId="0" fontId="0" fillId="0" borderId="20" xfId="0" applyBorder="1" applyAlignment="1">
      <alignment horizontal="center"/>
    </xf>
    <xf numFmtId="0" fontId="8" fillId="0" borderId="33" xfId="0" applyFont="1" applyBorder="1" applyAlignment="1">
      <alignment horizontal="center"/>
    </xf>
    <xf numFmtId="0" fontId="0" fillId="0" borderId="33" xfId="0" applyBorder="1" applyAlignment="1">
      <alignment horizontal="center"/>
    </xf>
    <xf numFmtId="0" fontId="43" fillId="0" borderId="3" xfId="102" applyBorder="1" applyAlignment="1">
      <alignment horizontal="left"/>
    </xf>
    <xf numFmtId="0" fontId="0" fillId="0" borderId="3" xfId="0" applyBorder="1" applyAlignment="1">
      <alignment horizontal="center"/>
    </xf>
    <xf numFmtId="0" fontId="0" fillId="0" borderId="1" xfId="0" applyBorder="1" applyAlignment="1">
      <alignment horizontal="left"/>
    </xf>
    <xf numFmtId="0" fontId="0" fillId="0" borderId="4" xfId="0" applyBorder="1" applyAlignment="1">
      <alignment horizontal="left"/>
    </xf>
    <xf numFmtId="0" fontId="0" fillId="0" borderId="5" xfId="0" applyBorder="1" applyAlignment="1">
      <alignment horizontal="center"/>
    </xf>
    <xf numFmtId="0" fontId="0" fillId="0" borderId="21" xfId="0" applyBorder="1" applyAlignment="1">
      <alignment horizontal="center"/>
    </xf>
    <xf numFmtId="0" fontId="8" fillId="7" borderId="3" xfId="0" applyFont="1" applyFill="1" applyBorder="1" applyAlignment="1">
      <alignment horizontal="left"/>
    </xf>
    <xf numFmtId="0" fontId="8" fillId="7" borderId="0" xfId="0" applyFont="1" applyFill="1" applyAlignment="1">
      <alignment horizontal="center"/>
    </xf>
    <xf numFmtId="0" fontId="8" fillId="7" borderId="20" xfId="0" applyFont="1" applyFill="1" applyBorder="1" applyAlignment="1">
      <alignment horizontal="center"/>
    </xf>
    <xf numFmtId="0" fontId="0" fillId="0" borderId="3" xfId="0" applyBorder="1" applyAlignment="1">
      <alignment horizontal="left"/>
    </xf>
    <xf numFmtId="0" fontId="43" fillId="0" borderId="1" xfId="102" applyBorder="1" applyAlignment="1">
      <alignment horizontal="left"/>
    </xf>
    <xf numFmtId="0" fontId="0" fillId="0" borderId="4" xfId="0" applyBorder="1" applyAlignment="1">
      <alignment horizontal="center"/>
    </xf>
    <xf numFmtId="0" fontId="8" fillId="0" borderId="0" xfId="0" applyFont="1" applyAlignment="1">
      <alignment horizontal="right"/>
    </xf>
    <xf numFmtId="170" fontId="55" fillId="0" borderId="0" xfId="1" applyNumberFormat="1" applyFont="1" applyBorder="1" applyAlignment="1">
      <alignment vertical="center" wrapText="1"/>
    </xf>
    <xf numFmtId="43" fontId="42" fillId="0" borderId="0" xfId="0" applyNumberFormat="1" applyFont="1" applyAlignment="1">
      <alignment horizontal="left" vertical="top"/>
    </xf>
    <xf numFmtId="0" fontId="57" fillId="0" borderId="0" xfId="0" applyFont="1" applyAlignment="1">
      <alignment horizontal="left" vertical="top"/>
    </xf>
    <xf numFmtId="0" fontId="41" fillId="4" borderId="5" xfId="0" applyFont="1" applyFill="1" applyBorder="1" applyAlignment="1">
      <alignment horizontal="left"/>
    </xf>
    <xf numFmtId="0" fontId="44" fillId="0" borderId="0" xfId="102" applyNumberFormat="1" applyFont="1" applyAlignment="1">
      <alignment horizontal="left" vertical="top"/>
    </xf>
    <xf numFmtId="170" fontId="42" fillId="0" borderId="0" xfId="0" applyNumberFormat="1" applyFont="1" applyAlignment="1">
      <alignment horizontal="left" vertical="top" wrapText="1"/>
    </xf>
    <xf numFmtId="0" fontId="42" fillId="61" borderId="0" xfId="0" applyFont="1" applyFill="1" applyAlignment="1">
      <alignment vertical="center"/>
    </xf>
    <xf numFmtId="0" fontId="0" fillId="0" borderId="0" xfId="0" applyAlignment="1">
      <alignment horizontal="right"/>
    </xf>
    <xf numFmtId="0" fontId="0" fillId="0" borderId="33" xfId="0" applyBorder="1" applyAlignment="1">
      <alignment horizontal="left" wrapText="1"/>
    </xf>
    <xf numFmtId="3" fontId="8" fillId="0" borderId="0" xfId="0" applyNumberFormat="1" applyFont="1"/>
    <xf numFmtId="3" fontId="8" fillId="0" borderId="0" xfId="0" applyNumberFormat="1" applyFont="1" applyAlignment="1">
      <alignment horizontal="center"/>
    </xf>
    <xf numFmtId="0" fontId="0" fillId="0" borderId="89" xfId="0" applyBorder="1"/>
    <xf numFmtId="43" fontId="7" fillId="0" borderId="0" xfId="1" applyFont="1"/>
    <xf numFmtId="170" fontId="7" fillId="0" borderId="0" xfId="1" applyNumberFormat="1" applyFont="1"/>
    <xf numFmtId="170" fontId="0" fillId="0" borderId="0" xfId="0" applyNumberFormat="1" applyAlignment="1">
      <alignment horizontal="left"/>
    </xf>
    <xf numFmtId="3" fontId="0" fillId="0" borderId="33" xfId="1" applyNumberFormat="1" applyFont="1" applyBorder="1" applyAlignment="1">
      <alignment horizontal="right"/>
    </xf>
    <xf numFmtId="3" fontId="0" fillId="0" borderId="33" xfId="1" applyNumberFormat="1" applyFont="1" applyBorder="1" applyAlignment="1">
      <alignment horizontal="left"/>
    </xf>
    <xf numFmtId="3" fontId="0" fillId="0" borderId="33" xfId="0" applyNumberFormat="1" applyBorder="1" applyAlignment="1">
      <alignment horizontal="left"/>
    </xf>
    <xf numFmtId="9" fontId="0" fillId="0" borderId="0" xfId="2" applyFont="1" applyAlignment="1">
      <alignment horizontal="right"/>
    </xf>
    <xf numFmtId="175" fontId="0" fillId="0" borderId="0" xfId="0" applyNumberFormat="1"/>
    <xf numFmtId="0" fontId="0" fillId="95" borderId="0" xfId="0" applyFill="1"/>
    <xf numFmtId="0" fontId="8" fillId="95" borderId="0" xfId="0" applyFont="1" applyFill="1" applyAlignment="1">
      <alignment vertical="top"/>
    </xf>
    <xf numFmtId="3" fontId="0" fillId="95" borderId="0" xfId="0" applyNumberFormat="1" applyFill="1"/>
    <xf numFmtId="3" fontId="5" fillId="95" borderId="0" xfId="4" applyNumberFormat="1" applyFont="1" applyFill="1" applyAlignment="1">
      <alignment wrapText="1"/>
    </xf>
    <xf numFmtId="43" fontId="0" fillId="95" borderId="0" xfId="0" applyNumberFormat="1" applyFill="1"/>
    <xf numFmtId="43" fontId="8" fillId="95" borderId="0" xfId="0" applyNumberFormat="1" applyFont="1" applyFill="1"/>
    <xf numFmtId="0" fontId="0" fillId="95" borderId="0" xfId="0" applyFill="1" applyAlignment="1">
      <alignment vertical="top"/>
    </xf>
    <xf numFmtId="170" fontId="0" fillId="95" borderId="0" xfId="0" applyNumberFormat="1" applyFill="1"/>
    <xf numFmtId="3" fontId="91" fillId="95" borderId="0" xfId="0" applyNumberFormat="1" applyFont="1" applyFill="1"/>
    <xf numFmtId="3" fontId="0" fillId="95" borderId="0" xfId="4" applyNumberFormat="1" applyFont="1" applyFill="1" applyAlignment="1">
      <alignment wrapText="1"/>
    </xf>
    <xf numFmtId="0" fontId="0" fillId="3" borderId="33" xfId="0" applyFill="1" applyBorder="1" applyAlignment="1">
      <alignment wrapText="1"/>
    </xf>
    <xf numFmtId="3" fontId="0" fillId="3" borderId="33" xfId="0" applyNumberFormat="1" applyFill="1" applyBorder="1"/>
    <xf numFmtId="0" fontId="43" fillId="0" borderId="0" xfId="102" applyBorder="1"/>
    <xf numFmtId="0" fontId="0" fillId="96" borderId="33" xfId="0" applyFill="1" applyBorder="1" applyAlignment="1">
      <alignment wrapText="1"/>
    </xf>
    <xf numFmtId="3" fontId="0" fillId="96" borderId="33" xfId="0" applyNumberFormat="1" applyFill="1" applyBorder="1"/>
    <xf numFmtId="4" fontId="0" fillId="96" borderId="33" xfId="0" applyNumberFormat="1" applyFill="1" applyBorder="1"/>
    <xf numFmtId="0" fontId="0" fillId="64" borderId="33" xfId="0" applyFill="1" applyBorder="1" applyAlignment="1">
      <alignment wrapText="1"/>
    </xf>
    <xf numFmtId="3" fontId="0" fillId="64" borderId="33" xfId="2" applyNumberFormat="1" applyFont="1" applyFill="1" applyBorder="1"/>
    <xf numFmtId="4" fontId="0" fillId="64" borderId="34" xfId="0" applyNumberFormat="1" applyFill="1" applyBorder="1"/>
    <xf numFmtId="0" fontId="93" fillId="0" borderId="0" xfId="0" applyFont="1" applyAlignment="1">
      <alignment horizontal="center" vertical="center" readingOrder="1"/>
    </xf>
    <xf numFmtId="0" fontId="93" fillId="0" borderId="0" xfId="0" applyFont="1" applyAlignment="1">
      <alignment horizontal="left" vertical="center" readingOrder="1"/>
    </xf>
    <xf numFmtId="0" fontId="82" fillId="0" borderId="0" xfId="0" applyFont="1"/>
    <xf numFmtId="0" fontId="42" fillId="0" borderId="33" xfId="139" applyFont="1" applyBorder="1" applyAlignment="1">
      <alignment horizontal="left" vertical="center" wrapText="1"/>
    </xf>
    <xf numFmtId="0" fontId="0" fillId="0" borderId="0" xfId="4" applyFont="1"/>
    <xf numFmtId="3" fontId="0" fillId="69" borderId="33" xfId="0" applyNumberFormat="1" applyFill="1" applyBorder="1"/>
    <xf numFmtId="0" fontId="0" fillId="98" borderId="33" xfId="0" applyFill="1" applyBorder="1"/>
    <xf numFmtId="0" fontId="94" fillId="0" borderId="0" xfId="0" applyFont="1"/>
    <xf numFmtId="0" fontId="73" fillId="79" borderId="58" xfId="0" applyFont="1" applyFill="1" applyBorder="1" applyAlignment="1">
      <alignment horizontal="center" vertical="center" wrapText="1"/>
    </xf>
    <xf numFmtId="0" fontId="73" fillId="79" borderId="59" xfId="0" applyFont="1" applyFill="1" applyBorder="1" applyAlignment="1">
      <alignment horizontal="center" vertical="center" wrapText="1"/>
    </xf>
    <xf numFmtId="0" fontId="6" fillId="79" borderId="33" xfId="3" applyFont="1" applyFill="1" applyBorder="1" applyAlignment="1">
      <alignment vertical="center"/>
    </xf>
    <xf numFmtId="0" fontId="46" fillId="71" borderId="0" xfId="136" applyFont="1" applyFill="1" applyAlignment="1">
      <alignment horizontal="center" vertical="top"/>
    </xf>
    <xf numFmtId="0" fontId="46" fillId="71" borderId="0" xfId="136" applyFont="1" applyFill="1" applyAlignment="1">
      <alignment wrapText="1"/>
    </xf>
    <xf numFmtId="0" fontId="46" fillId="71" borderId="0" xfId="136" applyFont="1" applyFill="1" applyAlignment="1">
      <alignment horizontal="center" wrapText="1"/>
    </xf>
    <xf numFmtId="0" fontId="73" fillId="79" borderId="57" xfId="0" applyFont="1" applyFill="1" applyBorder="1" applyAlignment="1">
      <alignment vertical="center" wrapText="1"/>
    </xf>
    <xf numFmtId="0" fontId="73" fillId="79" borderId="35" xfId="0" applyFont="1" applyFill="1" applyBorder="1" applyAlignment="1">
      <alignment vertical="center" wrapText="1"/>
    </xf>
    <xf numFmtId="0" fontId="72" fillId="80" borderId="33" xfId="0" applyFont="1" applyFill="1" applyBorder="1" applyAlignment="1">
      <alignment vertical="center"/>
    </xf>
    <xf numFmtId="0" fontId="0" fillId="99" borderId="0" xfId="0" applyFill="1"/>
    <xf numFmtId="0" fontId="42" fillId="0" borderId="0" xfId="102" applyFont="1" applyFill="1" applyAlignment="1">
      <alignment horizontal="left" vertical="top"/>
    </xf>
    <xf numFmtId="0" fontId="97" fillId="78" borderId="56" xfId="0" applyFont="1" applyFill="1" applyBorder="1"/>
    <xf numFmtId="0" fontId="40" fillId="69" borderId="0" xfId="0" applyFont="1" applyFill="1"/>
    <xf numFmtId="0" fontId="42" fillId="0" borderId="5" xfId="0" applyFont="1" applyBorder="1"/>
    <xf numFmtId="0" fontId="42" fillId="0" borderId="5" xfId="0" applyFont="1" applyBorder="1" applyAlignment="1">
      <alignment horizontal="center"/>
    </xf>
    <xf numFmtId="3" fontId="66" fillId="0" borderId="5" xfId="1" applyNumberFormat="1" applyFont="1" applyFill="1" applyBorder="1"/>
    <xf numFmtId="3" fontId="42" fillId="0" borderId="5" xfId="0" applyNumberFormat="1" applyFont="1" applyBorder="1"/>
    <xf numFmtId="0" fontId="43" fillId="0" borderId="5" xfId="102" applyFill="1" applyBorder="1"/>
    <xf numFmtId="0" fontId="0" fillId="0" borderId="5" xfId="0" applyBorder="1" applyAlignment="1">
      <alignment horizontal="left" vertical="top" wrapText="1"/>
    </xf>
    <xf numFmtId="0" fontId="42" fillId="0" borderId="5" xfId="0" applyFont="1" applyBorder="1" applyAlignment="1">
      <alignment horizontal="left" vertical="top"/>
    </xf>
    <xf numFmtId="0" fontId="44" fillId="0" borderId="5" xfId="102" applyFont="1" applyFill="1" applyBorder="1" applyAlignment="1">
      <alignment vertical="top"/>
    </xf>
    <xf numFmtId="0" fontId="42" fillId="0" borderId="5" xfId="0" applyFont="1" applyBorder="1" applyAlignment="1">
      <alignment vertical="top"/>
    </xf>
    <xf numFmtId="3" fontId="42" fillId="0" borderId="0" xfId="0" applyNumberFormat="1" applyFont="1" applyAlignment="1">
      <alignment horizontal="center"/>
    </xf>
    <xf numFmtId="0" fontId="0" fillId="78" borderId="56" xfId="0" applyFill="1" applyBorder="1" applyAlignment="1">
      <alignment horizontal="center"/>
    </xf>
    <xf numFmtId="3" fontId="42" fillId="0" borderId="5" xfId="0" applyNumberFormat="1" applyFont="1" applyBorder="1" applyAlignment="1">
      <alignment horizontal="center"/>
    </xf>
    <xf numFmtId="178" fontId="42" fillId="0" borderId="5" xfId="0" applyNumberFormat="1" applyFont="1" applyBorder="1" applyAlignment="1">
      <alignment horizontal="center"/>
    </xf>
    <xf numFmtId="170" fontId="42" fillId="0" borderId="0" xfId="0" applyNumberFormat="1" applyFont="1" applyAlignment="1">
      <alignment horizontal="center"/>
    </xf>
    <xf numFmtId="43" fontId="42" fillId="0" borderId="0" xfId="0" applyNumberFormat="1" applyFont="1" applyAlignment="1">
      <alignment horizontal="center"/>
    </xf>
    <xf numFmtId="171" fontId="42" fillId="0" borderId="0" xfId="0" applyNumberFormat="1" applyFont="1" applyAlignment="1">
      <alignment horizontal="center"/>
    </xf>
    <xf numFmtId="170" fontId="42" fillId="60" borderId="0" xfId="0" applyNumberFormat="1" applyFont="1" applyFill="1" applyAlignment="1">
      <alignment horizontal="center"/>
    </xf>
    <xf numFmtId="43" fontId="42" fillId="60" borderId="0" xfId="0" applyNumberFormat="1" applyFont="1" applyFill="1" applyAlignment="1">
      <alignment horizontal="center"/>
    </xf>
    <xf numFmtId="171" fontId="42" fillId="60" borderId="0" xfId="0" applyNumberFormat="1" applyFont="1" applyFill="1" applyAlignment="1">
      <alignment horizontal="center"/>
    </xf>
    <xf numFmtId="3" fontId="66" fillId="0" borderId="0" xfId="0" applyNumberFormat="1" applyFont="1" applyAlignment="1">
      <alignment horizontal="center"/>
    </xf>
    <xf numFmtId="169" fontId="42" fillId="0" borderId="0" xfId="0" applyNumberFormat="1" applyFont="1" applyAlignment="1">
      <alignment horizontal="center"/>
    </xf>
    <xf numFmtId="0" fontId="0" fillId="99" borderId="0" xfId="0" applyFill="1" applyAlignment="1">
      <alignment horizontal="center"/>
    </xf>
    <xf numFmtId="0" fontId="43" fillId="0" borderId="0" xfId="102" applyAlignment="1">
      <alignment horizontal="center"/>
    </xf>
    <xf numFmtId="0" fontId="42" fillId="0" borderId="0" xfId="2" applyNumberFormat="1" applyFont="1" applyBorder="1" applyAlignment="1">
      <alignment horizontal="center"/>
    </xf>
    <xf numFmtId="0" fontId="42" fillId="0" borderId="5" xfId="2" applyNumberFormat="1" applyFont="1" applyBorder="1" applyAlignment="1">
      <alignment horizontal="center"/>
    </xf>
    <xf numFmtId="0" fontId="42" fillId="0" borderId="5" xfId="102" applyFont="1" applyFill="1" applyBorder="1" applyAlignment="1">
      <alignment horizontal="left" vertical="top"/>
    </xf>
    <xf numFmtId="0" fontId="0" fillId="0" borderId="5" xfId="0" applyBorder="1" applyAlignment="1">
      <alignment vertical="center"/>
    </xf>
    <xf numFmtId="0" fontId="43" fillId="0" borderId="43" xfId="102" applyFill="1" applyBorder="1" applyAlignment="1">
      <alignment horizontal="left" vertical="top" wrapText="1"/>
    </xf>
    <xf numFmtId="0" fontId="42" fillId="0" borderId="43" xfId="102" applyFont="1" applyFill="1" applyBorder="1" applyAlignment="1">
      <alignment horizontal="left" vertical="top"/>
    </xf>
    <xf numFmtId="0" fontId="42" fillId="0" borderId="43" xfId="0" applyFont="1" applyBorder="1" applyAlignment="1">
      <alignment horizontal="left" vertical="top"/>
    </xf>
    <xf numFmtId="0" fontId="42" fillId="0" borderId="0" xfId="0" applyFont="1" applyAlignment="1">
      <alignment vertical="top"/>
    </xf>
    <xf numFmtId="0" fontId="42" fillId="0" borderId="5" xfId="2" applyNumberFormat="1" applyFont="1" applyBorder="1" applyAlignment="1">
      <alignment horizontal="center" vertical="top"/>
    </xf>
    <xf numFmtId="3" fontId="42" fillId="0" borderId="5" xfId="0" applyNumberFormat="1" applyFont="1" applyBorder="1" applyAlignment="1">
      <alignment vertical="top"/>
    </xf>
    <xf numFmtId="0" fontId="42" fillId="0" borderId="5" xfId="0" applyFont="1" applyBorder="1" applyAlignment="1">
      <alignment horizontal="center" vertical="top"/>
    </xf>
    <xf numFmtId="0" fontId="98" fillId="65" borderId="56" xfId="0" applyFont="1" applyFill="1" applyBorder="1"/>
    <xf numFmtId="0" fontId="97" fillId="61" borderId="56" xfId="0" applyFont="1" applyFill="1" applyBorder="1"/>
    <xf numFmtId="0" fontId="41" fillId="4" borderId="5" xfId="0" applyFont="1" applyFill="1" applyBorder="1" applyAlignment="1">
      <alignment horizontal="center" vertical="center"/>
    </xf>
    <xf numFmtId="0" fontId="41" fillId="4" borderId="5" xfId="0" applyFont="1" applyFill="1" applyBorder="1" applyAlignment="1">
      <alignment horizontal="center" vertical="center" wrapText="1"/>
    </xf>
    <xf numFmtId="3" fontId="42" fillId="0" borderId="43" xfId="0" applyNumberFormat="1" applyFont="1" applyBorder="1" applyAlignment="1">
      <alignment horizontal="center" vertical="center"/>
    </xf>
    <xf numFmtId="0" fontId="42" fillId="0" borderId="43" xfId="0" applyFont="1" applyBorder="1" applyAlignment="1">
      <alignment horizontal="center" vertical="center"/>
    </xf>
    <xf numFmtId="3" fontId="42" fillId="0" borderId="0" xfId="0" applyNumberFormat="1" applyFont="1" applyAlignment="1">
      <alignment horizontal="center" vertical="center"/>
    </xf>
    <xf numFmtId="0" fontId="42" fillId="0" borderId="0" xfId="0" applyFont="1" applyAlignment="1">
      <alignment horizontal="center" vertical="center"/>
    </xf>
    <xf numFmtId="0" fontId="42" fillId="61" borderId="0" xfId="0" applyFont="1" applyFill="1" applyAlignment="1">
      <alignment horizontal="center" vertical="center" wrapText="1"/>
    </xf>
    <xf numFmtId="3" fontId="42" fillId="0" borderId="5" xfId="0" applyNumberFormat="1" applyFont="1" applyBorder="1" applyAlignment="1">
      <alignment horizontal="center" vertical="center"/>
    </xf>
    <xf numFmtId="0" fontId="42" fillId="61" borderId="0" xfId="0" applyFont="1" applyFill="1" applyAlignment="1">
      <alignment horizontal="center" vertical="center"/>
    </xf>
    <xf numFmtId="0" fontId="42" fillId="61" borderId="0" xfId="0" applyFont="1" applyFill="1" applyAlignment="1">
      <alignment vertical="center" wrapText="1"/>
    </xf>
    <xf numFmtId="0" fontId="42" fillId="0" borderId="43" xfId="0" applyFont="1" applyBorder="1" applyAlignment="1">
      <alignment vertical="center"/>
    </xf>
    <xf numFmtId="179" fontId="42" fillId="0" borderId="43" xfId="1" applyNumberFormat="1" applyFont="1" applyBorder="1" applyAlignment="1">
      <alignment vertical="center"/>
    </xf>
    <xf numFmtId="3" fontId="42" fillId="0" borderId="0" xfId="0" applyNumberFormat="1" applyFont="1" applyAlignment="1">
      <alignment vertical="center" wrapText="1"/>
    </xf>
    <xf numFmtId="0" fontId="42" fillId="0" borderId="0" xfId="0" applyFont="1" applyAlignment="1">
      <alignment horizontal="left" vertical="center" wrapText="1"/>
    </xf>
    <xf numFmtId="0" fontId="42" fillId="0" borderId="5" xfId="0" applyFont="1" applyBorder="1" applyAlignment="1">
      <alignment vertical="center"/>
    </xf>
    <xf numFmtId="0" fontId="42" fillId="0" borderId="5" xfId="0" applyFont="1" applyBorder="1" applyAlignment="1">
      <alignment horizontal="center" vertical="center"/>
    </xf>
    <xf numFmtId="3" fontId="42" fillId="69" borderId="5" xfId="0" applyNumberFormat="1" applyFont="1" applyFill="1" applyBorder="1" applyAlignment="1">
      <alignment vertical="center" wrapText="1"/>
    </xf>
    <xf numFmtId="3" fontId="42" fillId="69" borderId="43" xfId="0" applyNumberFormat="1" applyFont="1" applyFill="1" applyBorder="1" applyAlignment="1">
      <alignment vertical="center" wrapText="1"/>
    </xf>
    <xf numFmtId="0" fontId="41" fillId="4" borderId="5" xfId="0" applyFont="1" applyFill="1" applyBorder="1" applyAlignment="1">
      <alignment horizontal="left" vertical="center"/>
    </xf>
    <xf numFmtId="0" fontId="42" fillId="0" borderId="43" xfId="0" applyFont="1" applyBorder="1" applyAlignment="1">
      <alignment horizontal="left" vertical="center"/>
    </xf>
    <xf numFmtId="0" fontId="42" fillId="61" borderId="0" xfId="0" applyFont="1" applyFill="1" applyAlignment="1">
      <alignment horizontal="left" vertical="center"/>
    </xf>
    <xf numFmtId="0" fontId="41" fillId="61" borderId="0" xfId="0" applyFont="1" applyFill="1" applyAlignment="1">
      <alignment horizontal="left" vertical="center"/>
    </xf>
    <xf numFmtId="0" fontId="42" fillId="0" borderId="5" xfId="0" applyFont="1" applyBorder="1" applyAlignment="1">
      <alignment horizontal="left" vertical="center"/>
    </xf>
    <xf numFmtId="0" fontId="42" fillId="0" borderId="5" xfId="0" applyFont="1" applyBorder="1" applyAlignment="1">
      <alignment horizontal="left"/>
    </xf>
    <xf numFmtId="0" fontId="97" fillId="62" borderId="56" xfId="0" applyFont="1" applyFill="1" applyBorder="1" applyAlignment="1">
      <alignment horizontal="left"/>
    </xf>
    <xf numFmtId="0" fontId="97" fillId="6" borderId="56" xfId="0" applyFont="1" applyFill="1" applyBorder="1"/>
    <xf numFmtId="170" fontId="42" fillId="0" borderId="0" xfId="1" applyNumberFormat="1" applyFont="1" applyAlignment="1">
      <alignment vertical="center"/>
    </xf>
    <xf numFmtId="43" fontId="42" fillId="0" borderId="0" xfId="1" applyFont="1" applyAlignment="1">
      <alignment vertical="center"/>
    </xf>
    <xf numFmtId="43" fontId="42" fillId="0" borderId="0" xfId="0" applyNumberFormat="1" applyFont="1" applyAlignment="1">
      <alignment vertical="center"/>
    </xf>
    <xf numFmtId="0" fontId="44" fillId="0" borderId="0" xfId="102" applyFont="1" applyAlignment="1">
      <alignment vertical="center"/>
    </xf>
    <xf numFmtId="0" fontId="57" fillId="0" borderId="0" xfId="0" applyFont="1" applyAlignment="1">
      <alignment vertical="center"/>
    </xf>
    <xf numFmtId="0" fontId="42" fillId="0" borderId="5" xfId="0" applyFont="1" applyBorder="1" applyAlignment="1">
      <alignment horizontal="left" vertical="center" wrapText="1"/>
    </xf>
    <xf numFmtId="0" fontId="43" fillId="0" borderId="5" xfId="102" applyNumberFormat="1" applyBorder="1" applyAlignment="1">
      <alignment horizontal="left" vertical="center"/>
    </xf>
    <xf numFmtId="0" fontId="67" fillId="0" borderId="0" xfId="0" applyFont="1" applyAlignment="1">
      <alignment horizontal="right"/>
    </xf>
    <xf numFmtId="0" fontId="67" fillId="0" borderId="0" xfId="0" applyFont="1" applyAlignment="1" applyProtection="1">
      <alignment vertical="top" wrapText="1" readingOrder="1"/>
      <protection locked="0"/>
    </xf>
    <xf numFmtId="0" fontId="79" fillId="54" borderId="0" xfId="0" applyFont="1" applyFill="1"/>
    <xf numFmtId="0" fontId="30" fillId="54" borderId="0" xfId="0" applyFont="1" applyFill="1"/>
    <xf numFmtId="3" fontId="30" fillId="54" borderId="0" xfId="0" applyNumberFormat="1" applyFont="1" applyFill="1"/>
    <xf numFmtId="10" fontId="30" fillId="54" borderId="0" xfId="2" applyNumberFormat="1" applyFont="1" applyFill="1" applyAlignment="1">
      <alignment horizontal="center"/>
    </xf>
    <xf numFmtId="0" fontId="47" fillId="0" borderId="0" xfId="0" applyFont="1" applyAlignment="1" applyProtection="1">
      <alignment vertical="top" readingOrder="1"/>
      <protection locked="0"/>
    </xf>
    <xf numFmtId="0" fontId="99" fillId="0" borderId="0" xfId="0" applyFont="1" applyAlignment="1" applyProtection="1">
      <alignment vertical="top" wrapText="1" readingOrder="1"/>
      <protection locked="0"/>
    </xf>
    <xf numFmtId="0" fontId="67" fillId="0" borderId="33" xfId="0" applyFont="1" applyBorder="1" applyAlignment="1" applyProtection="1">
      <alignment vertical="center" wrapText="1" readingOrder="1"/>
      <protection locked="0"/>
    </xf>
    <xf numFmtId="0" fontId="67" fillId="0" borderId="33" xfId="0" applyFont="1" applyBorder="1" applyAlignment="1" applyProtection="1">
      <alignment horizontal="left" vertical="center" wrapText="1" readingOrder="1"/>
      <protection locked="0"/>
    </xf>
    <xf numFmtId="3" fontId="67" fillId="0" borderId="33" xfId="0" applyNumberFormat="1" applyFont="1" applyBorder="1" applyAlignment="1" applyProtection="1">
      <alignment horizontal="right" vertical="center" wrapText="1" readingOrder="1"/>
      <protection locked="0"/>
    </xf>
    <xf numFmtId="0" fontId="0" fillId="0" borderId="33" xfId="0" quotePrefix="1" applyBorder="1" applyAlignment="1">
      <alignment horizontal="left"/>
    </xf>
    <xf numFmtId="3" fontId="0" fillId="0" borderId="33" xfId="0" quotePrefix="1" applyNumberFormat="1" applyBorder="1" applyAlignment="1">
      <alignment horizontal="left"/>
    </xf>
    <xf numFmtId="166" fontId="66" fillId="0" borderId="33" xfId="2" quotePrefix="1" applyNumberFormat="1" applyFont="1" applyBorder="1" applyAlignment="1">
      <alignment horizontal="left"/>
    </xf>
    <xf numFmtId="0" fontId="66" fillId="0" borderId="33" xfId="0" quotePrefix="1" applyFont="1" applyBorder="1" applyAlignment="1">
      <alignment horizontal="left"/>
    </xf>
    <xf numFmtId="3" fontId="66" fillId="0" borderId="33" xfId="0" quotePrefix="1" applyNumberFormat="1" applyFont="1" applyBorder="1" applyAlignment="1">
      <alignment horizontal="left"/>
    </xf>
    <xf numFmtId="0" fontId="47" fillId="0" borderId="5" xfId="0" applyFont="1" applyBorder="1" applyAlignment="1" applyProtection="1">
      <alignment vertical="top" readingOrder="1"/>
      <protection locked="0"/>
    </xf>
    <xf numFmtId="0" fontId="40" fillId="0" borderId="5" xfId="0" applyFont="1" applyBorder="1"/>
    <xf numFmtId="0" fontId="40" fillId="0" borderId="0" xfId="0" applyFont="1"/>
    <xf numFmtId="166" fontId="66" fillId="0" borderId="33" xfId="2" quotePrefix="1" applyNumberFormat="1" applyFont="1" applyFill="1" applyBorder="1" applyAlignment="1">
      <alignment horizontal="left"/>
    </xf>
    <xf numFmtId="0" fontId="66" fillId="64" borderId="33" xfId="0" quotePrefix="1" applyFont="1" applyFill="1" applyBorder="1" applyAlignment="1">
      <alignment horizontal="left"/>
    </xf>
    <xf numFmtId="3" fontId="66" fillId="64" borderId="33" xfId="0" quotePrefix="1" applyNumberFormat="1" applyFont="1" applyFill="1" applyBorder="1" applyAlignment="1">
      <alignment horizontal="left"/>
    </xf>
    <xf numFmtId="3" fontId="67" fillId="64" borderId="33" xfId="0" applyNumberFormat="1" applyFont="1" applyFill="1" applyBorder="1" applyAlignment="1" applyProtection="1">
      <alignment horizontal="right" vertical="center" wrapText="1" readingOrder="1"/>
      <protection locked="0"/>
    </xf>
    <xf numFmtId="0" fontId="66" fillId="0" borderId="0" xfId="0" applyFont="1" applyAlignment="1">
      <alignment horizontal="left"/>
    </xf>
    <xf numFmtId="3" fontId="0" fillId="64" borderId="33" xfId="0" applyNumberFormat="1" applyFill="1" applyBorder="1"/>
    <xf numFmtId="3" fontId="0" fillId="4" borderId="33" xfId="0" applyNumberFormat="1" applyFill="1" applyBorder="1"/>
    <xf numFmtId="43" fontId="42" fillId="69" borderId="5" xfId="1" applyFont="1" applyFill="1" applyBorder="1" applyAlignment="1">
      <alignment horizontal="center"/>
    </xf>
    <xf numFmtId="3" fontId="42" fillId="69" borderId="5" xfId="0" applyNumberFormat="1" applyFont="1" applyFill="1" applyBorder="1" applyAlignment="1">
      <alignment horizontal="center"/>
    </xf>
    <xf numFmtId="0" fontId="97" fillId="59" borderId="56" xfId="0" applyFont="1" applyFill="1" applyBorder="1"/>
    <xf numFmtId="0" fontId="103" fillId="0" borderId="0" xfId="0" applyFont="1"/>
    <xf numFmtId="166" fontId="0" fillId="69" borderId="33" xfId="0" applyNumberFormat="1" applyFill="1" applyBorder="1"/>
    <xf numFmtId="182" fontId="0" fillId="69" borderId="33" xfId="0" applyNumberFormat="1" applyFill="1" applyBorder="1"/>
    <xf numFmtId="0" fontId="30" fillId="0" borderId="0" xfId="0" applyFont="1"/>
    <xf numFmtId="3" fontId="30" fillId="0" borderId="0" xfId="0" applyNumberFormat="1" applyFont="1"/>
    <xf numFmtId="0" fontId="40" fillId="0" borderId="33" xfId="0" applyFont="1" applyBorder="1" applyAlignment="1">
      <alignment horizontal="left"/>
    </xf>
    <xf numFmtId="0" fontId="47" fillId="0" borderId="33" xfId="0" applyFont="1" applyBorder="1" applyAlignment="1" applyProtection="1">
      <alignment vertical="center" wrapText="1" readingOrder="1"/>
      <protection locked="0"/>
    </xf>
    <xf numFmtId="0" fontId="47" fillId="0" borderId="33" xfId="0" applyFont="1" applyBorder="1" applyAlignment="1" applyProtection="1">
      <alignment horizontal="left" vertical="center" wrapText="1" readingOrder="1"/>
      <protection locked="0"/>
    </xf>
    <xf numFmtId="0" fontId="47" fillId="0" borderId="33" xfId="0" applyFont="1" applyBorder="1" applyAlignment="1" applyProtection="1">
      <alignment horizontal="right" vertical="center" wrapText="1" readingOrder="1"/>
      <protection locked="0"/>
    </xf>
    <xf numFmtId="3" fontId="47" fillId="0" borderId="33" xfId="0" applyNumberFormat="1" applyFont="1" applyBorder="1" applyAlignment="1" applyProtection="1">
      <alignment horizontal="right" vertical="center" wrapText="1" readingOrder="1"/>
      <protection locked="0"/>
    </xf>
    <xf numFmtId="3" fontId="66" fillId="69" borderId="5" xfId="0" applyNumberFormat="1" applyFont="1" applyFill="1" applyBorder="1"/>
    <xf numFmtId="3" fontId="66" fillId="69" borderId="0" xfId="0" applyNumberFormat="1" applyFont="1" applyFill="1"/>
    <xf numFmtId="0" fontId="26" fillId="0" borderId="0" xfId="0" applyFont="1"/>
    <xf numFmtId="0" fontId="42" fillId="0" borderId="90" xfId="0" applyFont="1" applyBorder="1" applyAlignment="1">
      <alignment horizontal="left"/>
    </xf>
    <xf numFmtId="0" fontId="42" fillId="0" borderId="90" xfId="2" applyNumberFormat="1" applyFont="1" applyBorder="1" applyAlignment="1">
      <alignment horizontal="center" vertical="top"/>
    </xf>
    <xf numFmtId="37" fontId="42" fillId="69" borderId="90" xfId="1" applyNumberFormat="1" applyFont="1" applyFill="1" applyBorder="1" applyAlignment="1">
      <alignment horizontal="right"/>
    </xf>
    <xf numFmtId="0" fontId="42" fillId="0" borderId="90" xfId="102" applyFont="1" applyFill="1" applyBorder="1" applyAlignment="1">
      <alignment horizontal="left" vertical="top"/>
    </xf>
    <xf numFmtId="0" fontId="43" fillId="0" borderId="90" xfId="102" applyFill="1" applyBorder="1" applyAlignment="1">
      <alignment horizontal="left" vertical="top"/>
    </xf>
    <xf numFmtId="37" fontId="42" fillId="69" borderId="5" xfId="1" applyNumberFormat="1" applyFont="1" applyFill="1" applyBorder="1" applyAlignment="1">
      <alignment horizontal="right"/>
    </xf>
    <xf numFmtId="0" fontId="43" fillId="0" borderId="5" xfId="102" applyFill="1" applyBorder="1" applyAlignment="1">
      <alignment horizontal="left" vertical="top"/>
    </xf>
    <xf numFmtId="182" fontId="66" fillId="0" borderId="5" xfId="0" applyNumberFormat="1" applyFont="1" applyBorder="1" applyAlignment="1">
      <alignment horizontal="right"/>
    </xf>
    <xf numFmtId="3" fontId="42" fillId="0" borderId="5" xfId="0" applyNumberFormat="1" applyFont="1" applyBorder="1" applyAlignment="1">
      <alignment horizontal="right"/>
    </xf>
    <xf numFmtId="0" fontId="97" fillId="73" borderId="56" xfId="0" applyFont="1" applyFill="1" applyBorder="1" applyAlignment="1">
      <alignment horizontal="left"/>
    </xf>
    <xf numFmtId="0" fontId="103" fillId="73" borderId="56" xfId="0" applyFont="1" applyFill="1" applyBorder="1"/>
    <xf numFmtId="0" fontId="41" fillId="65" borderId="0" xfId="0" applyFont="1" applyFill="1" applyAlignment="1">
      <alignment horizontal="left" vertical="center"/>
    </xf>
    <xf numFmtId="0" fontId="41" fillId="4" borderId="5" xfId="0" applyFont="1" applyFill="1" applyBorder="1"/>
    <xf numFmtId="0" fontId="42" fillId="0" borderId="90" xfId="0" applyFont="1" applyBorder="1"/>
    <xf numFmtId="0" fontId="42" fillId="0" borderId="0" xfId="2" applyNumberFormat="1" applyFont="1" applyBorder="1" applyAlignment="1">
      <alignment horizontal="center" vertical="top"/>
    </xf>
    <xf numFmtId="0" fontId="43" fillId="0" borderId="0" xfId="102" applyFill="1" applyBorder="1" applyAlignment="1">
      <alignment horizontal="left" vertical="top"/>
    </xf>
    <xf numFmtId="170" fontId="42" fillId="69" borderId="90" xfId="1" applyNumberFormat="1" applyFont="1" applyFill="1" applyBorder="1" applyAlignment="1">
      <alignment horizontal="right"/>
    </xf>
    <xf numFmtId="170" fontId="42" fillId="69" borderId="0" xfId="1" applyNumberFormat="1" applyFont="1" applyFill="1" applyBorder="1" applyAlignment="1">
      <alignment horizontal="right"/>
    </xf>
    <xf numFmtId="170" fontId="42" fillId="69" borderId="5" xfId="1" applyNumberFormat="1" applyFont="1" applyFill="1" applyBorder="1" applyAlignment="1">
      <alignment horizontal="right"/>
    </xf>
    <xf numFmtId="182" fontId="66" fillId="0" borderId="90" xfId="0" applyNumberFormat="1" applyFont="1" applyBorder="1" applyAlignment="1">
      <alignment horizontal="right"/>
    </xf>
    <xf numFmtId="3" fontId="42" fillId="0" borderId="90" xfId="0" applyNumberFormat="1" applyFont="1" applyBorder="1" applyAlignment="1">
      <alignment horizontal="right"/>
    </xf>
    <xf numFmtId="182" fontId="66" fillId="0" borderId="0" xfId="0" applyNumberFormat="1" applyFont="1" applyAlignment="1">
      <alignment horizontal="right"/>
    </xf>
    <xf numFmtId="0" fontId="41" fillId="4" borderId="5" xfId="0" applyFont="1" applyFill="1" applyBorder="1" applyAlignment="1">
      <alignment horizontal="right"/>
    </xf>
    <xf numFmtId="178" fontId="42" fillId="0" borderId="0" xfId="0" applyNumberFormat="1" applyFont="1" applyAlignment="1">
      <alignment horizontal="right"/>
    </xf>
    <xf numFmtId="0" fontId="42" fillId="65" borderId="0" xfId="0" applyFont="1" applyFill="1" applyAlignment="1">
      <alignment horizontal="right"/>
    </xf>
    <xf numFmtId="3" fontId="66" fillId="0" borderId="5" xfId="0" applyNumberFormat="1" applyFont="1" applyBorder="1" applyAlignment="1">
      <alignment horizontal="right" vertical="top"/>
    </xf>
    <xf numFmtId="3" fontId="42" fillId="0" borderId="5" xfId="0" applyNumberFormat="1" applyFont="1" applyBorder="1" applyAlignment="1">
      <alignment horizontal="right" vertical="top"/>
    </xf>
    <xf numFmtId="0" fontId="42" fillId="0" borderId="0" xfId="0" applyFont="1" applyAlignment="1">
      <alignment horizontal="right" vertical="top"/>
    </xf>
    <xf numFmtId="0" fontId="0" fillId="64" borderId="33" xfId="0" applyFill="1" applyBorder="1"/>
    <xf numFmtId="0" fontId="42" fillId="57" borderId="33" xfId="0" applyFont="1" applyFill="1" applyBorder="1"/>
    <xf numFmtId="0" fontId="42" fillId="0" borderId="90" xfId="0" applyFont="1" applyBorder="1" applyAlignment="1">
      <alignment vertical="top"/>
    </xf>
    <xf numFmtId="170" fontId="42" fillId="0" borderId="90" xfId="1" applyNumberFormat="1" applyFont="1" applyBorder="1" applyAlignment="1">
      <alignment horizontal="right"/>
    </xf>
    <xf numFmtId="170" fontId="42" fillId="0" borderId="0" xfId="1" applyNumberFormat="1" applyFont="1" applyBorder="1" applyAlignment="1">
      <alignment horizontal="right"/>
    </xf>
    <xf numFmtId="0" fontId="42" fillId="0" borderId="90" xfId="0" applyFont="1" applyBorder="1" applyAlignment="1">
      <alignment vertical="top" wrapText="1"/>
    </xf>
    <xf numFmtId="0" fontId="41" fillId="70" borderId="33" xfId="0" applyFont="1" applyFill="1" applyBorder="1"/>
    <xf numFmtId="0" fontId="42" fillId="70" borderId="33" xfId="0" applyFont="1" applyFill="1" applyBorder="1"/>
    <xf numFmtId="9" fontId="42" fillId="70" borderId="33" xfId="2" applyFont="1" applyFill="1" applyBorder="1"/>
    <xf numFmtId="43" fontId="0" fillId="69" borderId="33" xfId="1" applyFont="1" applyFill="1" applyBorder="1"/>
    <xf numFmtId="43" fontId="0" fillId="64" borderId="33" xfId="0" applyNumberFormat="1" applyFill="1" applyBorder="1"/>
    <xf numFmtId="3" fontId="66" fillId="69" borderId="90" xfId="0" applyNumberFormat="1" applyFont="1" applyFill="1" applyBorder="1"/>
    <xf numFmtId="0" fontId="0" fillId="0" borderId="0" xfId="0" applyAlignment="1">
      <alignment horizontal="left" vertical="top"/>
    </xf>
    <xf numFmtId="0" fontId="104" fillId="0" borderId="33" xfId="0" applyFont="1" applyBorder="1"/>
    <xf numFmtId="0" fontId="95" fillId="0" borderId="0" xfId="0" applyFont="1" applyAlignment="1">
      <alignment horizontal="left" vertical="top" wrapText="1"/>
    </xf>
    <xf numFmtId="0" fontId="95" fillId="0" borderId="0" xfId="0" applyFont="1"/>
    <xf numFmtId="0" fontId="47" fillId="0" borderId="33" xfId="0" applyFont="1" applyBorder="1" applyAlignment="1">
      <alignment horizontal="center"/>
    </xf>
    <xf numFmtId="0" fontId="95" fillId="0" borderId="0" xfId="0" applyFont="1" applyAlignment="1">
      <alignment horizontal="left" vertical="top"/>
    </xf>
    <xf numFmtId="0" fontId="105" fillId="0" borderId="33" xfId="0" applyFont="1" applyBorder="1" applyAlignment="1">
      <alignment horizontal="center"/>
    </xf>
    <xf numFmtId="0" fontId="105" fillId="0" borderId="33" xfId="0" applyFont="1" applyBorder="1" applyAlignment="1">
      <alignment horizontal="left"/>
    </xf>
    <xf numFmtId="3" fontId="105" fillId="0" borderId="33" xfId="0" applyNumberFormat="1" applyFont="1" applyBorder="1" applyAlignment="1">
      <alignment horizontal="right"/>
    </xf>
    <xf numFmtId="43" fontId="105" fillId="64" borderId="33" xfId="1" applyFont="1" applyFill="1" applyBorder="1" applyAlignment="1">
      <alignment horizontal="right"/>
    </xf>
    <xf numFmtId="189" fontId="105" fillId="0" borderId="33" xfId="0" applyNumberFormat="1" applyFont="1" applyBorder="1" applyAlignment="1">
      <alignment horizontal="right"/>
    </xf>
    <xf numFmtId="166" fontId="0" fillId="0" borderId="0" xfId="2" applyNumberFormat="1" applyFont="1" applyAlignment="1">
      <alignment horizontal="left"/>
    </xf>
    <xf numFmtId="43" fontId="0" fillId="69" borderId="0" xfId="0" applyNumberFormat="1" applyFill="1"/>
    <xf numFmtId="43" fontId="0" fillId="0" borderId="0" xfId="1" applyFont="1"/>
    <xf numFmtId="43" fontId="0" fillId="69" borderId="33" xfId="1" applyFont="1" applyFill="1" applyBorder="1" applyAlignment="1"/>
    <xf numFmtId="43" fontId="0" fillId="0" borderId="33" xfId="1" applyFont="1" applyBorder="1"/>
    <xf numFmtId="43" fontId="0" fillId="0" borderId="33" xfId="1" applyFont="1" applyFill="1" applyBorder="1"/>
    <xf numFmtId="43" fontId="0" fillId="0" borderId="33" xfId="1" applyFont="1" applyFill="1" applyBorder="1" applyAlignment="1"/>
    <xf numFmtId="3" fontId="66" fillId="69" borderId="5" xfId="0" applyNumberFormat="1" applyFont="1" applyFill="1" applyBorder="1" applyAlignment="1">
      <alignment vertical="top"/>
    </xf>
    <xf numFmtId="0" fontId="42" fillId="69" borderId="33" xfId="0" applyFont="1" applyFill="1" applyBorder="1"/>
    <xf numFmtId="4" fontId="42" fillId="69" borderId="33" xfId="0" applyNumberFormat="1" applyFont="1" applyFill="1" applyBorder="1"/>
    <xf numFmtId="0" fontId="42" fillId="65" borderId="0" xfId="0" applyFont="1" applyFill="1" applyAlignment="1">
      <alignment horizontal="center"/>
    </xf>
    <xf numFmtId="43" fontId="0" fillId="69" borderId="33" xfId="1" applyFont="1" applyFill="1" applyBorder="1" applyAlignment="1">
      <alignment horizontal="center"/>
    </xf>
    <xf numFmtId="43" fontId="0" fillId="64" borderId="33" xfId="0" applyNumberFormat="1" applyFill="1" applyBorder="1" applyAlignment="1">
      <alignment horizontal="center"/>
    </xf>
    <xf numFmtId="0" fontId="0" fillId="98" borderId="33" xfId="0" applyFill="1" applyBorder="1" applyAlignment="1">
      <alignment horizontal="center"/>
    </xf>
    <xf numFmtId="3" fontId="66" fillId="98" borderId="5" xfId="0" applyNumberFormat="1" applyFont="1" applyFill="1" applyBorder="1"/>
    <xf numFmtId="0" fontId="107" fillId="104" borderId="33" xfId="0" applyFont="1" applyFill="1" applyBorder="1" applyAlignment="1">
      <alignment vertical="center"/>
    </xf>
    <xf numFmtId="0" fontId="110" fillId="104" borderId="33" xfId="0" applyFont="1" applyFill="1" applyBorder="1"/>
    <xf numFmtId="0" fontId="81" fillId="0" borderId="33" xfId="146" applyFont="1" applyBorder="1"/>
    <xf numFmtId="39" fontId="81" fillId="0" borderId="33" xfId="146" applyNumberFormat="1" applyFont="1" applyBorder="1"/>
    <xf numFmtId="10" fontId="81" fillId="0" borderId="33" xfId="146" applyNumberFormat="1" applyFont="1" applyBorder="1"/>
    <xf numFmtId="0" fontId="111" fillId="0" borderId="33" xfId="146" applyFont="1" applyBorder="1" applyAlignment="1">
      <alignment horizontal="center" vertical="center"/>
    </xf>
    <xf numFmtId="0" fontId="112" fillId="0" borderId="0" xfId="102" applyFont="1" applyAlignment="1"/>
    <xf numFmtId="0" fontId="67" fillId="93" borderId="87" xfId="0" applyFont="1" applyFill="1" applyBorder="1" applyAlignment="1">
      <alignment horizontal="left" vertical="center"/>
    </xf>
    <xf numFmtId="0" fontId="67" fillId="93" borderId="87" xfId="0" applyFont="1" applyFill="1" applyBorder="1" applyAlignment="1">
      <alignment horizontal="center" vertical="center"/>
    </xf>
    <xf numFmtId="0" fontId="47" fillId="0" borderId="87" xfId="0" applyFont="1" applyBorder="1" applyAlignment="1">
      <alignment horizontal="left" vertical="center"/>
    </xf>
    <xf numFmtId="0" fontId="67" fillId="0" borderId="87" xfId="0" applyFont="1" applyBorder="1" applyAlignment="1">
      <alignment horizontal="right" vertical="center"/>
    </xf>
    <xf numFmtId="6" fontId="67" fillId="0" borderId="87" xfId="0" applyNumberFormat="1" applyFont="1" applyBorder="1" applyAlignment="1">
      <alignment horizontal="right" vertical="center"/>
    </xf>
    <xf numFmtId="3" fontId="67" fillId="0" borderId="87" xfId="0" applyNumberFormat="1" applyFont="1" applyBorder="1" applyAlignment="1">
      <alignment horizontal="right" vertical="center"/>
    </xf>
    <xf numFmtId="0" fontId="67" fillId="0" borderId="87" xfId="0" applyFont="1" applyBorder="1" applyAlignment="1">
      <alignment horizontal="left" vertical="center"/>
    </xf>
    <xf numFmtId="170" fontId="47" fillId="0" borderId="0" xfId="1" applyNumberFormat="1" applyFont="1" applyAlignment="1"/>
    <xf numFmtId="6" fontId="67" fillId="98" borderId="87" xfId="0" applyNumberFormat="1" applyFont="1" applyFill="1" applyBorder="1" applyAlignment="1">
      <alignment horizontal="right" vertical="center"/>
    </xf>
    <xf numFmtId="0" fontId="108" fillId="0" borderId="0" xfId="0" applyFont="1" applyAlignment="1">
      <alignment horizontal="left"/>
    </xf>
    <xf numFmtId="0" fontId="109" fillId="106" borderId="33" xfId="0" applyFont="1" applyFill="1" applyBorder="1" applyAlignment="1">
      <alignment vertical="top" wrapText="1"/>
    </xf>
    <xf numFmtId="0" fontId="109" fillId="107" borderId="33" xfId="0" applyFont="1" applyFill="1" applyBorder="1" applyAlignment="1">
      <alignment vertical="top" wrapText="1"/>
    </xf>
    <xf numFmtId="0" fontId="0" fillId="104" borderId="33" xfId="0" applyFill="1" applyBorder="1"/>
    <xf numFmtId="0" fontId="106" fillId="100" borderId="33" xfId="146" applyFont="1" applyFill="1" applyBorder="1" applyAlignment="1">
      <alignment horizontal="center" vertical="center" wrapText="1"/>
    </xf>
    <xf numFmtId="0" fontId="106" fillId="101" borderId="33" xfId="146" applyFont="1" applyFill="1" applyBorder="1" applyAlignment="1">
      <alignment horizontal="center" vertical="center" wrapText="1"/>
    </xf>
    <xf numFmtId="0" fontId="106" fillId="102" borderId="33" xfId="146" applyFont="1" applyFill="1" applyBorder="1" applyAlignment="1">
      <alignment horizontal="center" vertical="center" wrapText="1"/>
    </xf>
    <xf numFmtId="0" fontId="106" fillId="103" borderId="33" xfId="146" applyFont="1" applyFill="1" applyBorder="1" applyAlignment="1">
      <alignment horizontal="center" vertical="center" wrapText="1"/>
    </xf>
    <xf numFmtId="170" fontId="107" fillId="105" borderId="33" xfId="1" applyNumberFormat="1" applyFont="1" applyFill="1" applyBorder="1" applyAlignment="1">
      <alignment horizontal="right" vertical="center"/>
    </xf>
    <xf numFmtId="170" fontId="0" fillId="105" borderId="33" xfId="1" applyNumberFormat="1" applyFont="1" applyFill="1" applyBorder="1" applyAlignment="1">
      <alignment horizontal="center"/>
    </xf>
    <xf numFmtId="179" fontId="42" fillId="0" borderId="0" xfId="1" applyNumberFormat="1" applyFont="1" applyBorder="1" applyAlignment="1">
      <alignment horizontal="left" vertical="center"/>
    </xf>
    <xf numFmtId="170" fontId="0" fillId="64" borderId="33" xfId="1" applyNumberFormat="1" applyFont="1" applyFill="1" applyBorder="1"/>
    <xf numFmtId="170" fontId="67" fillId="69" borderId="87" xfId="1" applyNumberFormat="1" applyFont="1" applyFill="1" applyBorder="1" applyAlignment="1">
      <alignment horizontal="right" vertical="center"/>
    </xf>
    <xf numFmtId="170" fontId="67" fillId="64" borderId="0" xfId="0" applyNumberFormat="1" applyFont="1" applyFill="1"/>
    <xf numFmtId="3" fontId="42" fillId="104" borderId="5" xfId="0" applyNumberFormat="1" applyFont="1" applyFill="1" applyBorder="1" applyAlignment="1">
      <alignment horizontal="right"/>
    </xf>
    <xf numFmtId="3" fontId="66" fillId="104" borderId="5" xfId="0" applyNumberFormat="1" applyFont="1" applyFill="1" applyBorder="1"/>
    <xf numFmtId="3" fontId="66" fillId="0" borderId="0" xfId="0" applyNumberFormat="1" applyFont="1" applyAlignment="1">
      <alignment horizontal="left"/>
    </xf>
    <xf numFmtId="3" fontId="66" fillId="98" borderId="5" xfId="0" applyNumberFormat="1" applyFont="1" applyFill="1" applyBorder="1" applyAlignment="1">
      <alignment horizontal="left"/>
    </xf>
    <xf numFmtId="3" fontId="66" fillId="104" borderId="5" xfId="0" applyNumberFormat="1" applyFont="1" applyFill="1" applyBorder="1" applyAlignment="1">
      <alignment horizontal="left"/>
    </xf>
    <xf numFmtId="37" fontId="42" fillId="0" borderId="0" xfId="1" applyNumberFormat="1" applyFont="1" applyFill="1" applyBorder="1" applyAlignment="1">
      <alignment horizontal="left"/>
    </xf>
    <xf numFmtId="37" fontId="42" fillId="0" borderId="5" xfId="1" applyNumberFormat="1" applyFont="1" applyFill="1" applyBorder="1" applyAlignment="1">
      <alignment horizontal="left"/>
    </xf>
    <xf numFmtId="170" fontId="42" fillId="0" borderId="0" xfId="1" applyNumberFormat="1" applyFont="1" applyFill="1" applyBorder="1" applyAlignment="1">
      <alignment horizontal="left"/>
    </xf>
    <xf numFmtId="170" fontId="42" fillId="0" borderId="5" xfId="1" applyNumberFormat="1" applyFont="1" applyFill="1" applyBorder="1" applyAlignment="1">
      <alignment horizontal="left"/>
    </xf>
    <xf numFmtId="10" fontId="0" fillId="69" borderId="0" xfId="2" applyNumberFormat="1" applyFont="1" applyFill="1"/>
    <xf numFmtId="43" fontId="0" fillId="64" borderId="0" xfId="0" applyNumberFormat="1" applyFill="1"/>
    <xf numFmtId="3" fontId="66" fillId="0" borderId="5" xfId="0" applyNumberFormat="1" applyFont="1" applyBorder="1" applyAlignment="1">
      <alignment vertical="top"/>
    </xf>
    <xf numFmtId="0" fontId="5" fillId="60" borderId="33" xfId="0" applyFont="1" applyFill="1" applyBorder="1" applyAlignment="1">
      <alignment horizontal="right"/>
    </xf>
    <xf numFmtId="3" fontId="0" fillId="60" borderId="33" xfId="0" applyNumberFormat="1" applyFill="1" applyBorder="1" applyAlignment="1">
      <alignment horizontal="right"/>
    </xf>
    <xf numFmtId="3" fontId="5" fillId="65" borderId="33" xfId="0" applyNumberFormat="1" applyFont="1" applyFill="1" applyBorder="1" applyAlignment="1">
      <alignment horizontal="right"/>
    </xf>
    <xf numFmtId="0" fontId="0" fillId="65" borderId="33" xfId="0" applyFill="1" applyBorder="1" applyAlignment="1">
      <alignment horizontal="right"/>
    </xf>
    <xf numFmtId="3" fontId="5" fillId="65" borderId="33" xfId="1" applyNumberFormat="1" applyFont="1" applyFill="1" applyBorder="1" applyAlignment="1">
      <alignment horizontal="right"/>
    </xf>
    <xf numFmtId="0" fontId="0" fillId="61" borderId="33" xfId="0" applyFill="1" applyBorder="1" applyAlignment="1">
      <alignment horizontal="right"/>
    </xf>
    <xf numFmtId="3" fontId="5" fillId="61" borderId="33" xfId="0" applyNumberFormat="1" applyFont="1" applyFill="1" applyBorder="1" applyAlignment="1">
      <alignment horizontal="right"/>
    </xf>
    <xf numFmtId="0" fontId="5" fillId="61" borderId="33" xfId="0" applyFont="1" applyFill="1" applyBorder="1" applyAlignment="1">
      <alignment horizontal="right"/>
    </xf>
    <xf numFmtId="3" fontId="5" fillId="61" borderId="33" xfId="1" applyNumberFormat="1" applyFont="1" applyFill="1" applyBorder="1" applyAlignment="1">
      <alignment horizontal="right"/>
    </xf>
    <xf numFmtId="0" fontId="0" fillId="62" borderId="33" xfId="0" applyFill="1" applyBorder="1" applyAlignment="1">
      <alignment horizontal="right"/>
    </xf>
    <xf numFmtId="3" fontId="5" fillId="62" borderId="33" xfId="0" applyNumberFormat="1" applyFont="1" applyFill="1" applyBorder="1" applyAlignment="1">
      <alignment horizontal="right"/>
    </xf>
    <xf numFmtId="3" fontId="5" fillId="62" borderId="33" xfId="1" applyNumberFormat="1" applyFont="1" applyFill="1" applyBorder="1" applyAlignment="1">
      <alignment horizontal="right"/>
    </xf>
    <xf numFmtId="0" fontId="0" fillId="63" borderId="33" xfId="0" applyFill="1" applyBorder="1" applyAlignment="1">
      <alignment horizontal="right"/>
    </xf>
    <xf numFmtId="3" fontId="5" fillId="63" borderId="33" xfId="0" applyNumberFormat="1" applyFont="1" applyFill="1" applyBorder="1" applyAlignment="1">
      <alignment horizontal="right"/>
    </xf>
    <xf numFmtId="0" fontId="5" fillId="63" borderId="33" xfId="0" applyFont="1" applyFill="1" applyBorder="1" applyAlignment="1">
      <alignment horizontal="right"/>
    </xf>
    <xf numFmtId="3" fontId="5" fillId="63" borderId="33" xfId="1" applyNumberFormat="1" applyFont="1" applyFill="1" applyBorder="1" applyAlignment="1">
      <alignment horizontal="right"/>
    </xf>
    <xf numFmtId="0" fontId="52" fillId="69" borderId="0" xfId="0" applyFont="1" applyFill="1"/>
    <xf numFmtId="0" fontId="58" fillId="0" borderId="0" xfId="0" applyFont="1" applyAlignment="1">
      <alignment horizontal="left"/>
    </xf>
    <xf numFmtId="3" fontId="0" fillId="69" borderId="0" xfId="0" applyNumberFormat="1" applyFill="1"/>
    <xf numFmtId="170" fontId="0" fillId="64" borderId="0" xfId="1" applyNumberFormat="1" applyFont="1" applyFill="1"/>
    <xf numFmtId="10" fontId="0" fillId="0" borderId="0" xfId="0" applyNumberFormat="1" applyAlignment="1">
      <alignment horizontal="center"/>
    </xf>
    <xf numFmtId="0" fontId="8" fillId="6" borderId="0" xfId="0" applyFont="1" applyFill="1"/>
    <xf numFmtId="0" fontId="40" fillId="0" borderId="0" xfId="0" applyFont="1" applyAlignment="1">
      <alignment horizontal="center" vertical="center"/>
    </xf>
    <xf numFmtId="0" fontId="41" fillId="0" borderId="0" xfId="0" applyFont="1" applyAlignment="1">
      <alignment horizontal="right"/>
    </xf>
    <xf numFmtId="0" fontId="40" fillId="0" borderId="3" xfId="0" applyFont="1" applyBorder="1" applyAlignment="1">
      <alignment horizontal="center" vertical="center"/>
    </xf>
    <xf numFmtId="37" fontId="0" fillId="65" borderId="33" xfId="0" applyNumberFormat="1" applyFill="1" applyBorder="1" applyAlignment="1">
      <alignment horizontal="right"/>
    </xf>
    <xf numFmtId="0" fontId="0" fillId="0" borderId="33" xfId="0" applyBorder="1" applyAlignment="1">
      <alignment horizontal="right"/>
    </xf>
    <xf numFmtId="0" fontId="8" fillId="0" borderId="33" xfId="0" applyFont="1" applyBorder="1" applyAlignment="1">
      <alignment horizontal="right"/>
    </xf>
    <xf numFmtId="170" fontId="0" fillId="0" borderId="33" xfId="1" applyNumberFormat="1" applyFont="1" applyBorder="1" applyAlignment="1">
      <alignment horizontal="right"/>
    </xf>
    <xf numFmtId="170" fontId="0" fillId="0" borderId="33" xfId="0" applyNumberFormat="1" applyBorder="1" applyAlignment="1">
      <alignment horizontal="right"/>
    </xf>
    <xf numFmtId="0" fontId="8" fillId="0" borderId="20" xfId="0" applyFont="1" applyBorder="1"/>
    <xf numFmtId="188" fontId="0" fillId="0" borderId="33" xfId="1" applyNumberFormat="1" applyFont="1" applyBorder="1" applyAlignment="1">
      <alignment horizontal="right"/>
    </xf>
    <xf numFmtId="188" fontId="0" fillId="0" borderId="33" xfId="0" applyNumberFormat="1" applyBorder="1" applyAlignment="1">
      <alignment horizontal="right"/>
    </xf>
    <xf numFmtId="9" fontId="8" fillId="0" borderId="0" xfId="2" applyFont="1" applyAlignment="1">
      <alignment horizontal="right"/>
    </xf>
    <xf numFmtId="0" fontId="0" fillId="59" borderId="56" xfId="0" applyFill="1" applyBorder="1" applyAlignment="1">
      <alignment vertical="center"/>
    </xf>
    <xf numFmtId="0" fontId="0" fillId="59" borderId="44" xfId="0" applyFill="1" applyBorder="1" applyAlignment="1">
      <alignment vertical="center"/>
    </xf>
    <xf numFmtId="170" fontId="0" fillId="0" borderId="92" xfId="1" applyNumberFormat="1" applyFont="1" applyBorder="1" applyAlignment="1">
      <alignment horizontal="center"/>
    </xf>
    <xf numFmtId="170" fontId="0" fillId="0" borderId="93" xfId="1" applyNumberFormat="1" applyFont="1" applyBorder="1" applyAlignment="1">
      <alignment horizontal="center"/>
    </xf>
    <xf numFmtId="0" fontId="8" fillId="0" borderId="91" xfId="0" applyFont="1" applyBorder="1"/>
    <xf numFmtId="3" fontId="8" fillId="0" borderId="92" xfId="1" applyNumberFormat="1" applyFont="1" applyFill="1" applyBorder="1" applyAlignment="1">
      <alignment horizontal="right"/>
    </xf>
    <xf numFmtId="3" fontId="8" fillId="0" borderId="93" xfId="1" applyNumberFormat="1" applyFont="1" applyFill="1" applyBorder="1" applyAlignment="1">
      <alignment horizontal="right"/>
    </xf>
    <xf numFmtId="0" fontId="6" fillId="97" borderId="91" xfId="0" applyFont="1" applyFill="1" applyBorder="1"/>
    <xf numFmtId="0" fontId="6" fillId="97" borderId="92" xfId="0" applyFont="1" applyFill="1" applyBorder="1" applyAlignment="1">
      <alignment horizontal="center"/>
    </xf>
    <xf numFmtId="0" fontId="6" fillId="97" borderId="93" xfId="0" applyFont="1" applyFill="1" applyBorder="1" applyAlignment="1">
      <alignment horizontal="center"/>
    </xf>
    <xf numFmtId="0" fontId="0" fillId="0" borderId="91" xfId="0" applyBorder="1" applyAlignment="1">
      <alignment horizontal="left" indent="1"/>
    </xf>
    <xf numFmtId="9" fontId="8" fillId="0" borderId="92" xfId="2" applyFont="1" applyFill="1" applyBorder="1" applyAlignment="1">
      <alignment horizontal="right"/>
    </xf>
    <xf numFmtId="9" fontId="8" fillId="0" borderId="93" xfId="2" applyFont="1" applyFill="1" applyBorder="1" applyAlignment="1">
      <alignment horizontal="right"/>
    </xf>
    <xf numFmtId="9" fontId="0" fillId="0" borderId="92" xfId="2" applyFont="1" applyBorder="1" applyAlignment="1">
      <alignment horizontal="right"/>
    </xf>
    <xf numFmtId="9" fontId="0" fillId="0" borderId="93" xfId="2" applyFont="1" applyBorder="1" applyAlignment="1">
      <alignment horizontal="right"/>
    </xf>
    <xf numFmtId="188" fontId="0" fillId="0" borderId="92" xfId="1" applyNumberFormat="1" applyFont="1" applyBorder="1" applyAlignment="1">
      <alignment horizontal="center"/>
    </xf>
    <xf numFmtId="188" fontId="0" fillId="0" borderId="93" xfId="1" applyNumberFormat="1" applyFont="1" applyBorder="1" applyAlignment="1">
      <alignment horizontal="center"/>
    </xf>
    <xf numFmtId="188" fontId="8" fillId="0" borderId="92" xfId="1" applyNumberFormat="1" applyFont="1" applyFill="1" applyBorder="1" applyAlignment="1">
      <alignment horizontal="right"/>
    </xf>
    <xf numFmtId="188" fontId="8" fillId="0" borderId="93" xfId="1" applyNumberFormat="1" applyFont="1" applyFill="1" applyBorder="1" applyAlignment="1">
      <alignment horizontal="right"/>
    </xf>
    <xf numFmtId="0" fontId="58" fillId="0" borderId="91" xfId="0" applyFont="1" applyBorder="1" applyAlignment="1">
      <alignment horizontal="left" indent="1"/>
    </xf>
    <xf numFmtId="170" fontId="58" fillId="0" borderId="92" xfId="1" applyNumberFormat="1" applyFont="1" applyBorder="1" applyAlignment="1">
      <alignment horizontal="center"/>
    </xf>
    <xf numFmtId="170" fontId="58" fillId="0" borderId="93" xfId="1" applyNumberFormat="1" applyFont="1" applyBorder="1" applyAlignment="1">
      <alignment horizontal="center"/>
    </xf>
    <xf numFmtId="170" fontId="67" fillId="0" borderId="33" xfId="1" applyNumberFormat="1" applyFont="1" applyBorder="1" applyAlignment="1" applyProtection="1">
      <alignment horizontal="left" vertical="center" wrapText="1" readingOrder="1"/>
      <protection locked="0"/>
    </xf>
    <xf numFmtId="170" fontId="67" fillId="0" borderId="33" xfId="1" applyNumberFormat="1" applyFont="1" applyBorder="1" applyAlignment="1" applyProtection="1">
      <alignment horizontal="right" vertical="center" wrapText="1" readingOrder="1"/>
      <protection locked="0"/>
    </xf>
    <xf numFmtId="170" fontId="67" fillId="64" borderId="33" xfId="1" applyNumberFormat="1" applyFont="1" applyFill="1" applyBorder="1" applyAlignment="1" applyProtection="1">
      <alignment horizontal="right" vertical="center" wrapText="1" readingOrder="1"/>
      <protection locked="0"/>
    </xf>
    <xf numFmtId="14" fontId="47" fillId="0" borderId="33" xfId="0" applyNumberFormat="1" applyFont="1" applyBorder="1" applyAlignment="1" applyProtection="1">
      <alignment horizontal="right" vertical="center" wrapText="1" readingOrder="1"/>
      <protection locked="0"/>
    </xf>
    <xf numFmtId="43" fontId="0" fillId="0" borderId="0" xfId="1" applyFont="1" applyAlignment="1">
      <alignment horizontal="center"/>
    </xf>
    <xf numFmtId="170" fontId="0" fillId="0" borderId="0" xfId="1" applyNumberFormat="1" applyFont="1" applyAlignment="1">
      <alignment horizontal="center"/>
    </xf>
    <xf numFmtId="170" fontId="0" fillId="69" borderId="0" xfId="1" applyNumberFormat="1" applyFont="1" applyFill="1"/>
    <xf numFmtId="0" fontId="116" fillId="0" borderId="95" xfId="0" applyFont="1" applyBorder="1" applyAlignment="1">
      <alignment horizontal="left" vertical="center" wrapText="1" indent="1"/>
    </xf>
    <xf numFmtId="0" fontId="116" fillId="0" borderId="94" xfId="0" applyFont="1" applyBorder="1" applyAlignment="1">
      <alignment horizontal="left" vertical="center" wrapText="1" indent="1"/>
    </xf>
    <xf numFmtId="43" fontId="0" fillId="69" borderId="0" xfId="1" applyFont="1" applyFill="1"/>
    <xf numFmtId="43" fontId="0" fillId="64" borderId="0" xfId="1" applyFont="1" applyFill="1"/>
    <xf numFmtId="43" fontId="0" fillId="0" borderId="0" xfId="0" applyNumberFormat="1" applyAlignment="1">
      <alignment horizontal="center"/>
    </xf>
    <xf numFmtId="0" fontId="58" fillId="0" borderId="0" xfId="0" applyFont="1" applyAlignment="1">
      <alignment horizontal="left" indent="2"/>
    </xf>
    <xf numFmtId="43" fontId="8" fillId="0" borderId="0" xfId="1" applyFont="1"/>
    <xf numFmtId="0" fontId="42" fillId="0" borderId="43" xfId="0" applyFont="1" applyBorder="1"/>
    <xf numFmtId="3" fontId="42" fillId="0" borderId="43" xfId="0" applyNumberFormat="1" applyFont="1" applyBorder="1" applyAlignment="1">
      <alignment horizontal="center"/>
    </xf>
    <xf numFmtId="0" fontId="42" fillId="0" borderId="43" xfId="0" applyFont="1" applyBorder="1" applyAlignment="1">
      <alignment horizontal="center"/>
    </xf>
    <xf numFmtId="3" fontId="66" fillId="69" borderId="43" xfId="0" applyNumberFormat="1" applyFont="1" applyFill="1" applyBorder="1"/>
    <xf numFmtId="3" fontId="42" fillId="0" borderId="43" xfId="0" applyNumberFormat="1" applyFont="1" applyBorder="1"/>
    <xf numFmtId="169" fontId="42" fillId="0" borderId="43" xfId="0" applyNumberFormat="1" applyFont="1" applyBorder="1" applyAlignment="1">
      <alignment horizontal="center"/>
    </xf>
    <xf numFmtId="0" fontId="117" fillId="0" borderId="0" xfId="0" applyFont="1" applyAlignment="1">
      <alignment horizontal="left"/>
    </xf>
    <xf numFmtId="0" fontId="0" fillId="0" borderId="40" xfId="0" applyBorder="1"/>
    <xf numFmtId="0" fontId="0" fillId="0" borderId="5" xfId="0" applyBorder="1" applyAlignment="1">
      <alignment horizontal="left" vertical="center" wrapText="1"/>
    </xf>
    <xf numFmtId="0" fontId="42" fillId="0" borderId="43" xfId="0" applyFont="1" applyBorder="1" applyAlignment="1">
      <alignment horizontal="left" vertical="top" wrapText="1"/>
    </xf>
    <xf numFmtId="4" fontId="42" fillId="0" borderId="90" xfId="0" applyNumberFormat="1" applyFont="1" applyBorder="1" applyAlignment="1">
      <alignment horizontal="right"/>
    </xf>
    <xf numFmtId="4" fontId="42" fillId="0" borderId="5" xfId="0" applyNumberFormat="1" applyFont="1" applyBorder="1" applyAlignment="1">
      <alignment horizontal="right"/>
    </xf>
    <xf numFmtId="4" fontId="42" fillId="0" borderId="0" xfId="0" applyNumberFormat="1" applyFont="1" applyAlignment="1">
      <alignment horizontal="right"/>
    </xf>
    <xf numFmtId="0" fontId="42" fillId="0" borderId="90" xfId="0" applyFont="1" applyBorder="1" applyAlignment="1">
      <alignment horizontal="center"/>
    </xf>
    <xf numFmtId="3" fontId="66" fillId="0" borderId="5" xfId="0" applyNumberFormat="1" applyFont="1" applyBorder="1" applyAlignment="1">
      <alignment horizontal="right"/>
    </xf>
    <xf numFmtId="37" fontId="42" fillId="109" borderId="0" xfId="1" applyNumberFormat="1" applyFont="1" applyFill="1" applyBorder="1" applyAlignment="1">
      <alignment horizontal="left"/>
    </xf>
    <xf numFmtId="3" fontId="66" fillId="109" borderId="90" xfId="0" applyNumberFormat="1" applyFont="1" applyFill="1" applyBorder="1" applyAlignment="1">
      <alignment horizontal="right"/>
    </xf>
    <xf numFmtId="3" fontId="42" fillId="109" borderId="90" xfId="0" applyNumberFormat="1" applyFont="1" applyFill="1" applyBorder="1" applyAlignment="1">
      <alignment horizontal="right"/>
    </xf>
    <xf numFmtId="43" fontId="67" fillId="64" borderId="0" xfId="0" applyNumberFormat="1" applyFont="1" applyFill="1"/>
    <xf numFmtId="0" fontId="67" fillId="64" borderId="0" xfId="0" applyFont="1" applyFill="1"/>
    <xf numFmtId="43" fontId="8" fillId="0" borderId="33" xfId="0" applyNumberFormat="1" applyFont="1" applyBorder="1" applyAlignment="1">
      <alignment horizontal="center"/>
    </xf>
    <xf numFmtId="43" fontId="0" fillId="0" borderId="33" xfId="0" applyNumberFormat="1" applyBorder="1"/>
    <xf numFmtId="0" fontId="106" fillId="110" borderId="33" xfId="146" applyFont="1" applyFill="1" applyBorder="1" applyAlignment="1">
      <alignment horizontal="center" vertical="center" wrapText="1"/>
    </xf>
    <xf numFmtId="170" fontId="107" fillId="4" borderId="33" xfId="1" applyNumberFormat="1" applyFont="1" applyFill="1" applyBorder="1" applyAlignment="1">
      <alignment horizontal="right" vertical="center"/>
    </xf>
    <xf numFmtId="39" fontId="0" fillId="4" borderId="0" xfId="0" applyNumberFormat="1" applyFill="1"/>
    <xf numFmtId="0" fontId="0" fillId="108" borderId="33" xfId="0" applyFill="1" applyBorder="1" applyAlignment="1">
      <alignment horizontal="left" wrapText="1"/>
    </xf>
    <xf numFmtId="39" fontId="0" fillId="108" borderId="33" xfId="0" applyNumberFormat="1" applyFill="1" applyBorder="1"/>
    <xf numFmtId="43" fontId="0" fillId="108" borderId="33" xfId="0" applyNumberFormat="1" applyFill="1" applyBorder="1"/>
    <xf numFmtId="190" fontId="8" fillId="0" borderId="33" xfId="0" applyNumberFormat="1" applyFont="1" applyBorder="1"/>
    <xf numFmtId="0" fontId="8" fillId="0" borderId="0" xfId="0" applyFont="1" applyAlignment="1">
      <alignment horizontal="right" wrapText="1"/>
    </xf>
    <xf numFmtId="190" fontId="0" fillId="0" borderId="0" xfId="0" applyNumberFormat="1"/>
    <xf numFmtId="0" fontId="6" fillId="90" borderId="35" xfId="3" applyFont="1" applyFill="1" applyBorder="1"/>
    <xf numFmtId="0" fontId="5" fillId="90" borderId="36" xfId="3" applyFill="1" applyBorder="1"/>
    <xf numFmtId="0" fontId="5" fillId="90" borderId="37" xfId="3" applyFill="1" applyBorder="1"/>
    <xf numFmtId="0" fontId="5" fillId="63" borderId="38" xfId="3" applyFill="1" applyBorder="1" applyAlignment="1">
      <alignment horizontal="center"/>
    </xf>
    <xf numFmtId="0" fontId="5" fillId="63" borderId="0" xfId="3" applyFill="1" applyAlignment="1">
      <alignment horizontal="center"/>
    </xf>
    <xf numFmtId="0" fontId="5" fillId="63" borderId="39" xfId="3" applyFill="1" applyBorder="1" applyAlignment="1">
      <alignment horizontal="center"/>
    </xf>
    <xf numFmtId="0" fontId="5" fillId="0" borderId="69" xfId="3" applyBorder="1"/>
    <xf numFmtId="0" fontId="5" fillId="0" borderId="56" xfId="3" applyBorder="1"/>
    <xf numFmtId="0" fontId="5" fillId="0" borderId="89" xfId="3" applyBorder="1"/>
    <xf numFmtId="0" fontId="5" fillId="0" borderId="35" xfId="3" applyBorder="1"/>
    <xf numFmtId="0" fontId="5" fillId="0" borderId="36" xfId="3" applyBorder="1"/>
    <xf numFmtId="0" fontId="5" fillId="0" borderId="37" xfId="3" applyBorder="1"/>
    <xf numFmtId="0" fontId="41" fillId="111" borderId="5" xfId="0" applyFont="1" applyFill="1" applyBorder="1" applyAlignment="1">
      <alignment vertical="center"/>
    </xf>
    <xf numFmtId="3" fontId="42" fillId="0" borderId="43" xfId="1" applyNumberFormat="1" applyFont="1" applyBorder="1" applyAlignment="1">
      <alignment horizontal="left" vertical="center"/>
    </xf>
    <xf numFmtId="3" fontId="42" fillId="0" borderId="0" xfId="1" applyNumberFormat="1" applyFont="1" applyBorder="1" applyAlignment="1">
      <alignment horizontal="left" vertical="center"/>
    </xf>
    <xf numFmtId="3" fontId="42" fillId="0" borderId="5" xfId="1" applyNumberFormat="1" applyFont="1" applyBorder="1" applyAlignment="1">
      <alignment horizontal="left" vertical="center"/>
    </xf>
    <xf numFmtId="179" fontId="42" fillId="0" borderId="43" xfId="1" applyNumberFormat="1" applyFont="1" applyBorder="1" applyAlignment="1">
      <alignment horizontal="left" vertical="center"/>
    </xf>
    <xf numFmtId="0" fontId="0" fillId="0" borderId="96" xfId="0" applyBorder="1"/>
    <xf numFmtId="9" fontId="0" fillId="0" borderId="40" xfId="0" applyNumberFormat="1" applyBorder="1"/>
    <xf numFmtId="3" fontId="0" fillId="0" borderId="40" xfId="0" applyNumberFormat="1" applyBorder="1"/>
    <xf numFmtId="174" fontId="0" fillId="0" borderId="40" xfId="0" applyNumberFormat="1" applyBorder="1"/>
    <xf numFmtId="0" fontId="90" fillId="70" borderId="97" xfId="0" applyFont="1" applyFill="1" applyBorder="1"/>
    <xf numFmtId="0" fontId="0" fillId="0" borderId="98" xfId="0" applyBorder="1"/>
    <xf numFmtId="0" fontId="0" fillId="0" borderId="99" xfId="0" applyBorder="1"/>
    <xf numFmtId="0" fontId="0" fillId="0" borderId="100" xfId="0" applyBorder="1"/>
    <xf numFmtId="0" fontId="85" fillId="0" borderId="0" xfId="0" applyFont="1"/>
    <xf numFmtId="0" fontId="43" fillId="0" borderId="0" xfId="102" applyFill="1" applyBorder="1"/>
    <xf numFmtId="0" fontId="87" fillId="0" borderId="0" xfId="0" applyFont="1" applyAlignment="1">
      <alignment horizontal="center" vertical="center" wrapText="1"/>
    </xf>
    <xf numFmtId="0" fontId="62" fillId="0" borderId="0" xfId="121" applyFill="1" applyBorder="1" applyAlignment="1" applyProtection="1">
      <alignment horizontal="left"/>
    </xf>
    <xf numFmtId="0" fontId="89" fillId="0" borderId="0" xfId="0" applyFont="1" applyAlignment="1">
      <alignment horizontal="left"/>
    </xf>
    <xf numFmtId="0" fontId="88" fillId="0" borderId="0" xfId="0" applyFont="1" applyAlignment="1">
      <alignment horizontal="left" wrapText="1"/>
    </xf>
    <xf numFmtId="0" fontId="62" fillId="0" borderId="0" xfId="121" applyFill="1" applyBorder="1" applyAlignment="1" applyProtection="1">
      <alignment horizontal="left" vertical="top"/>
    </xf>
    <xf numFmtId="0" fontId="0" fillId="57" borderId="89" xfId="0" applyFill="1" applyBorder="1"/>
    <xf numFmtId="0" fontId="67" fillId="4" borderId="37" xfId="3" applyFont="1" applyFill="1" applyBorder="1" applyAlignment="1">
      <alignment horizontal="center"/>
    </xf>
    <xf numFmtId="0" fontId="47" fillId="2" borderId="37" xfId="3" applyFont="1" applyFill="1" applyBorder="1" applyAlignment="1">
      <alignment horizontal="center"/>
    </xf>
    <xf numFmtId="172" fontId="47" fillId="2" borderId="89" xfId="3" applyNumberFormat="1" applyFont="1" applyFill="1" applyBorder="1" applyAlignment="1">
      <alignment horizontal="center"/>
    </xf>
    <xf numFmtId="3" fontId="66" fillId="0" borderId="5" xfId="0" applyNumberFormat="1" applyFont="1" applyBorder="1" applyAlignment="1">
      <alignment horizontal="center"/>
    </xf>
    <xf numFmtId="178" fontId="66" fillId="0" borderId="5" xfId="0" applyNumberFormat="1" applyFont="1" applyBorder="1" applyAlignment="1">
      <alignment horizontal="center"/>
    </xf>
    <xf numFmtId="9" fontId="0" fillId="0" borderId="0" xfId="0" applyNumberFormat="1" applyAlignment="1">
      <alignment wrapText="1"/>
    </xf>
    <xf numFmtId="170" fontId="42" fillId="0" borderId="5" xfId="0" applyNumberFormat="1" applyFont="1" applyBorder="1" applyAlignment="1">
      <alignment horizontal="center" vertical="center"/>
    </xf>
    <xf numFmtId="0" fontId="0" fillId="60" borderId="33" xfId="0" applyFill="1" applyBorder="1" applyAlignment="1">
      <alignment horizontal="right"/>
    </xf>
    <xf numFmtId="3" fontId="0" fillId="0" borderId="0" xfId="0" applyNumberFormat="1" applyAlignment="1">
      <alignment horizontal="center"/>
    </xf>
    <xf numFmtId="1" fontId="0" fillId="0" borderId="0" xfId="0" applyNumberFormat="1" applyAlignment="1">
      <alignment horizontal="center"/>
    </xf>
    <xf numFmtId="0" fontId="106" fillId="0" borderId="33" xfId="146" applyFont="1" applyBorder="1" applyAlignment="1">
      <alignment horizontal="center" vertical="center" wrapText="1"/>
    </xf>
    <xf numFmtId="170" fontId="107" fillId="0" borderId="33" xfId="1" applyNumberFormat="1" applyFont="1" applyFill="1" applyBorder="1" applyAlignment="1">
      <alignment horizontal="right" vertical="center"/>
    </xf>
    <xf numFmtId="166" fontId="0" fillId="0" borderId="0" xfId="2" applyNumberFormat="1" applyFont="1" applyAlignment="1">
      <alignment horizontal="right"/>
    </xf>
    <xf numFmtId="9" fontId="0" fillId="69" borderId="0" xfId="2" applyFont="1" applyFill="1"/>
    <xf numFmtId="9" fontId="58" fillId="0" borderId="0" xfId="2" applyFont="1" applyAlignment="1">
      <alignment horizontal="left"/>
    </xf>
    <xf numFmtId="3" fontId="42" fillId="0" borderId="90" xfId="0" applyNumberFormat="1" applyFont="1" applyBorder="1" applyAlignment="1">
      <alignment horizontal="center"/>
    </xf>
    <xf numFmtId="3" fontId="42" fillId="0" borderId="90" xfId="0" applyNumberFormat="1" applyFont="1" applyBorder="1"/>
    <xf numFmtId="169" fontId="42" fillId="0" borderId="90" xfId="0" applyNumberFormat="1" applyFont="1" applyBorder="1" applyAlignment="1">
      <alignment horizontal="center"/>
    </xf>
    <xf numFmtId="169" fontId="42" fillId="0" borderId="5" xfId="0" applyNumberFormat="1" applyFont="1" applyBorder="1" applyAlignment="1">
      <alignment horizontal="center"/>
    </xf>
    <xf numFmtId="0" fontId="0" fillId="0" borderId="5" xfId="0" applyBorder="1" applyAlignment="1">
      <alignment wrapText="1"/>
    </xf>
    <xf numFmtId="166" fontId="5" fillId="0" borderId="0" xfId="2" applyNumberFormat="1" applyFont="1"/>
    <xf numFmtId="43" fontId="8" fillId="0" borderId="0" xfId="0" applyNumberFormat="1" applyFont="1"/>
    <xf numFmtId="188" fontId="0" fillId="0" borderId="0" xfId="0" applyNumberFormat="1"/>
    <xf numFmtId="188" fontId="0" fillId="0" borderId="0" xfId="1" applyNumberFormat="1" applyFont="1"/>
    <xf numFmtId="0" fontId="6" fillId="97" borderId="0" xfId="0" applyFont="1" applyFill="1" applyAlignment="1">
      <alignment horizontal="center"/>
    </xf>
    <xf numFmtId="0" fontId="118" fillId="0" borderId="0" xfId="0" applyFont="1"/>
    <xf numFmtId="3" fontId="42" fillId="0" borderId="0" xfId="0" applyNumberFormat="1" applyFont="1" applyAlignment="1">
      <alignment horizontal="left" vertical="top"/>
    </xf>
    <xf numFmtId="9" fontId="42" fillId="0" borderId="0" xfId="2" applyFont="1"/>
    <xf numFmtId="0" fontId="72" fillId="0" borderId="33" xfId="0" applyFont="1" applyBorder="1" applyAlignment="1">
      <alignment horizontal="justify" vertical="center" wrapText="1"/>
    </xf>
    <xf numFmtId="3" fontId="120" fillId="0" borderId="33" xfId="0" applyNumberFormat="1" applyFont="1" applyBorder="1" applyAlignment="1">
      <alignment horizontal="right" vertical="center" wrapText="1"/>
    </xf>
    <xf numFmtId="0" fontId="74" fillId="0" borderId="33" xfId="0" applyFont="1" applyBorder="1" applyAlignment="1">
      <alignment horizontal="justify" vertical="center" wrapText="1"/>
    </xf>
    <xf numFmtId="0" fontId="120" fillId="0" borderId="33" xfId="0" applyFont="1" applyBorder="1" applyAlignment="1">
      <alignment horizontal="right" vertical="center" wrapText="1"/>
    </xf>
    <xf numFmtId="4" fontId="120" fillId="0" borderId="33" xfId="0" applyNumberFormat="1" applyFont="1" applyBorder="1" applyAlignment="1">
      <alignment horizontal="right" vertical="center" wrapText="1"/>
    </xf>
    <xf numFmtId="3" fontId="121" fillId="0" borderId="33" xfId="0" applyNumberFormat="1" applyFont="1" applyBorder="1" applyAlignment="1">
      <alignment horizontal="right" vertical="center" wrapText="1"/>
    </xf>
    <xf numFmtId="0" fontId="72" fillId="0" borderId="0" xfId="0" applyFont="1" applyAlignment="1">
      <alignment horizontal="justify" vertical="center" wrapText="1"/>
    </xf>
    <xf numFmtId="0" fontId="7" fillId="0" borderId="33" xfId="0" applyFont="1" applyBorder="1" applyAlignment="1">
      <alignment horizontal="justify" vertical="center" wrapText="1"/>
    </xf>
    <xf numFmtId="43" fontId="7" fillId="0" borderId="33" xfId="1" applyFont="1" applyBorder="1"/>
    <xf numFmtId="166" fontId="0" fillId="0" borderId="0" xfId="2" applyNumberFormat="1" applyFont="1"/>
    <xf numFmtId="3" fontId="67" fillId="0" borderId="6" xfId="0" applyNumberFormat="1" applyFont="1" applyBorder="1" applyAlignment="1" applyProtection="1">
      <alignment horizontal="right" vertical="center" wrapText="1" readingOrder="1"/>
      <protection locked="0"/>
    </xf>
    <xf numFmtId="2" fontId="0" fillId="0" borderId="0" xfId="0" applyNumberFormat="1"/>
    <xf numFmtId="0" fontId="123" fillId="0" borderId="33" xfId="147" applyFont="1" applyBorder="1" applyAlignment="1">
      <alignment horizontal="left" wrapText="1"/>
    </xf>
    <xf numFmtId="0" fontId="123" fillId="0" borderId="33" xfId="147" applyFont="1" applyBorder="1" applyAlignment="1">
      <alignment horizontal="center" wrapText="1"/>
    </xf>
    <xf numFmtId="43" fontId="95" fillId="0" borderId="0" xfId="1" applyFont="1" applyAlignment="1"/>
    <xf numFmtId="0" fontId="31" fillId="0" borderId="33" xfId="147" applyFont="1" applyBorder="1" applyAlignment="1">
      <alignment horizontal="center" wrapText="1"/>
    </xf>
    <xf numFmtId="170" fontId="123" fillId="0" borderId="33" xfId="1" applyNumberFormat="1" applyFont="1" applyBorder="1" applyAlignment="1">
      <alignment horizontal="right" wrapText="1"/>
    </xf>
    <xf numFmtId="170" fontId="95" fillId="0" borderId="0" xfId="0" applyNumberFormat="1" applyFont="1"/>
    <xf numFmtId="166" fontId="8" fillId="0" borderId="0" xfId="2" applyNumberFormat="1" applyFont="1" applyFill="1" applyBorder="1" applyAlignment="1">
      <alignment horizontal="center"/>
    </xf>
    <xf numFmtId="9" fontId="8" fillId="0" borderId="0" xfId="2" applyFont="1" applyFill="1" applyBorder="1" applyAlignment="1">
      <alignment horizontal="center" wrapText="1"/>
    </xf>
    <xf numFmtId="43" fontId="0" fillId="0" borderId="33" xfId="1" applyFont="1" applyBorder="1" applyAlignment="1">
      <alignment horizontal="right"/>
    </xf>
    <xf numFmtId="0" fontId="67" fillId="0" borderId="0" xfId="0" applyFont="1" applyAlignment="1">
      <alignment wrapText="1"/>
    </xf>
    <xf numFmtId="0" fontId="115" fillId="0" borderId="0" xfId="0" applyFont="1"/>
    <xf numFmtId="9" fontId="0" fillId="0" borderId="0" xfId="2" applyFont="1" applyFill="1" applyBorder="1" applyAlignment="1">
      <alignment horizontal="right"/>
    </xf>
    <xf numFmtId="9" fontId="7" fillId="0" borderId="0" xfId="2" applyFont="1" applyFill="1" applyBorder="1" applyAlignment="1">
      <alignment horizontal="right"/>
    </xf>
    <xf numFmtId="170" fontId="7" fillId="0" borderId="0" xfId="0" applyNumberFormat="1" applyFont="1"/>
    <xf numFmtId="9" fontId="0" fillId="0" borderId="0" xfId="2" applyFont="1" applyFill="1" applyBorder="1"/>
    <xf numFmtId="9" fontId="56" fillId="0" borderId="0" xfId="2" applyFont="1"/>
    <xf numFmtId="0" fontId="43" fillId="0" borderId="0" xfId="102" applyAlignment="1"/>
    <xf numFmtId="170" fontId="8" fillId="0" borderId="0" xfId="1" applyNumberFormat="1" applyFont="1"/>
    <xf numFmtId="3" fontId="124" fillId="0" borderId="101" xfId="0" applyNumberFormat="1" applyFont="1" applyBorder="1" applyAlignment="1">
      <alignment horizontal="center" vertical="center" wrapText="1"/>
    </xf>
    <xf numFmtId="0" fontId="124" fillId="0" borderId="101" xfId="0" applyFont="1" applyBorder="1" applyAlignment="1">
      <alignment vertical="center"/>
    </xf>
    <xf numFmtId="0" fontId="125" fillId="112" borderId="0" xfId="0" applyFont="1" applyFill="1" applyAlignment="1">
      <alignment horizontal="center" vertical="center"/>
    </xf>
    <xf numFmtId="0" fontId="126" fillId="0" borderId="0" xfId="0" applyFont="1" applyAlignment="1">
      <alignment vertical="center" wrapText="1"/>
    </xf>
    <xf numFmtId="0" fontId="127" fillId="0" borderId="102" xfId="0" applyFont="1" applyBorder="1" applyAlignment="1">
      <alignment horizontal="left" vertical="center" wrapText="1"/>
    </xf>
    <xf numFmtId="43" fontId="0" fillId="0" borderId="0" xfId="1" applyFont="1" applyAlignment="1">
      <alignment horizontal="right"/>
    </xf>
    <xf numFmtId="43" fontId="8" fillId="0" borderId="0" xfId="1" applyFont="1" applyAlignment="1">
      <alignment horizontal="right"/>
    </xf>
    <xf numFmtId="43" fontId="5" fillId="0" borderId="0" xfId="1" applyFont="1" applyAlignment="1">
      <alignment horizontal="right"/>
    </xf>
    <xf numFmtId="0" fontId="119" fillId="0" borderId="0" xfId="0" applyFont="1"/>
    <xf numFmtId="0" fontId="129" fillId="0" borderId="0" xfId="0" applyFont="1" applyAlignment="1">
      <alignment vertical="center"/>
    </xf>
    <xf numFmtId="0" fontId="130" fillId="97" borderId="103" xfId="0" applyFont="1" applyFill="1" applyBorder="1" applyAlignment="1">
      <alignment horizontal="center" vertical="center" wrapText="1"/>
    </xf>
    <xf numFmtId="0" fontId="130" fillId="97" borderId="32" xfId="0" applyFont="1" applyFill="1" applyBorder="1" applyAlignment="1">
      <alignment horizontal="center" vertical="center" wrapText="1"/>
    </xf>
    <xf numFmtId="0" fontId="131" fillId="0" borderId="55" xfId="0" applyFont="1" applyBorder="1" applyAlignment="1">
      <alignment horizontal="left" vertical="center" wrapText="1"/>
    </xf>
    <xf numFmtId="3" fontId="131" fillId="0" borderId="89" xfId="0" applyNumberFormat="1" applyFont="1" applyBorder="1" applyAlignment="1">
      <alignment horizontal="center" vertical="center" wrapText="1"/>
    </xf>
    <xf numFmtId="9" fontId="131" fillId="0" borderId="89" xfId="0" applyNumberFormat="1" applyFont="1" applyBorder="1" applyAlignment="1">
      <alignment horizontal="center" vertical="center" wrapText="1"/>
    </xf>
    <xf numFmtId="0" fontId="131" fillId="0" borderId="89" xfId="0" applyFont="1" applyBorder="1" applyAlignment="1">
      <alignment horizontal="center" vertical="center" wrapText="1"/>
    </xf>
    <xf numFmtId="0" fontId="132" fillId="0" borderId="0" xfId="0" applyFont="1" applyAlignment="1">
      <alignment horizontal="left" vertical="center"/>
    </xf>
    <xf numFmtId="0" fontId="132" fillId="0" borderId="0" xfId="0" applyFont="1" applyAlignment="1">
      <alignment horizontal="justify" vertical="center"/>
    </xf>
    <xf numFmtId="0" fontId="133" fillId="0" borderId="0" xfId="0" applyFont="1" applyAlignment="1">
      <alignment vertical="center"/>
    </xf>
    <xf numFmtId="0" fontId="72" fillId="0" borderId="33" xfId="0" applyFont="1" applyBorder="1" applyAlignment="1">
      <alignment horizontal="justify" vertical="center"/>
    </xf>
    <xf numFmtId="3" fontId="121" fillId="0" borderId="33" xfId="0" applyNumberFormat="1" applyFont="1" applyBorder="1" applyAlignment="1">
      <alignment horizontal="right" vertical="center"/>
    </xf>
    <xf numFmtId="0" fontId="74" fillId="0" borderId="33" xfId="0" applyFont="1" applyBorder="1" applyAlignment="1">
      <alignment horizontal="justify" vertical="center"/>
    </xf>
    <xf numFmtId="3" fontId="120" fillId="0" borderId="33" xfId="0" applyNumberFormat="1" applyFont="1" applyBorder="1" applyAlignment="1">
      <alignment horizontal="right" vertical="center"/>
    </xf>
    <xf numFmtId="0" fontId="74" fillId="80" borderId="104" xfId="0" applyFont="1" applyFill="1" applyBorder="1" applyAlignment="1">
      <alignment vertical="center"/>
    </xf>
    <xf numFmtId="0" fontId="5" fillId="2" borderId="90" xfId="0" applyFont="1" applyFill="1" applyBorder="1" applyAlignment="1">
      <alignment vertical="center" wrapText="1"/>
    </xf>
    <xf numFmtId="0" fontId="78" fillId="82" borderId="104" xfId="0" applyFont="1" applyFill="1" applyBorder="1" applyAlignment="1">
      <alignment vertical="center"/>
    </xf>
    <xf numFmtId="0" fontId="47" fillId="2" borderId="89" xfId="9" applyFont="1" applyFill="1" applyBorder="1" applyAlignment="1">
      <alignment horizontal="center"/>
    </xf>
    <xf numFmtId="3" fontId="0" fillId="6" borderId="89" xfId="0" applyNumberFormat="1" applyFill="1" applyBorder="1" applyAlignment="1">
      <alignment horizontal="center"/>
    </xf>
    <xf numFmtId="172" fontId="8" fillId="2" borderId="89" xfId="0" applyNumberFormat="1" applyFont="1" applyFill="1" applyBorder="1"/>
    <xf numFmtId="0" fontId="0" fillId="6" borderId="89" xfId="0" applyFill="1" applyBorder="1"/>
    <xf numFmtId="172" fontId="8" fillId="2" borderId="89" xfId="0" applyNumberFormat="1" applyFont="1" applyFill="1" applyBorder="1" applyAlignment="1">
      <alignment horizontal="center"/>
    </xf>
    <xf numFmtId="0" fontId="0" fillId="0" borderId="90" xfId="0" applyBorder="1"/>
    <xf numFmtId="0" fontId="8" fillId="0" borderId="89" xfId="0" applyFont="1" applyBorder="1"/>
    <xf numFmtId="0" fontId="97" fillId="59" borderId="56" xfId="0" applyFont="1" applyFill="1" applyBorder="1" applyAlignment="1">
      <alignment vertical="center"/>
    </xf>
    <xf numFmtId="0" fontId="8" fillId="59" borderId="56" xfId="0" applyFont="1" applyFill="1" applyBorder="1" applyAlignment="1">
      <alignment vertical="center"/>
    </xf>
    <xf numFmtId="0" fontId="0" fillId="59" borderId="56" xfId="0" applyFill="1" applyBorder="1" applyAlignment="1">
      <alignment horizontal="center" vertical="center"/>
    </xf>
    <xf numFmtId="0" fontId="37" fillId="67" borderId="33" xfId="0" applyFont="1" applyFill="1" applyBorder="1" applyAlignment="1">
      <alignment horizontal="right" wrapText="1"/>
    </xf>
    <xf numFmtId="0" fontId="5" fillId="65" borderId="33" xfId="0" applyFont="1" applyFill="1" applyBorder="1" applyAlignment="1">
      <alignment horizontal="right"/>
    </xf>
    <xf numFmtId="0" fontId="5" fillId="62" borderId="33" xfId="0" applyFont="1" applyFill="1" applyBorder="1" applyAlignment="1">
      <alignment horizontal="right"/>
    </xf>
    <xf numFmtId="3" fontId="66" fillId="0" borderId="90" xfId="1" applyNumberFormat="1" applyFont="1" applyFill="1" applyBorder="1"/>
    <xf numFmtId="3" fontId="66" fillId="0" borderId="90" xfId="0" applyNumberFormat="1" applyFont="1" applyBorder="1" applyAlignment="1">
      <alignment horizontal="center"/>
    </xf>
    <xf numFmtId="178" fontId="66" fillId="0" borderId="90" xfId="0" applyNumberFormat="1" applyFont="1" applyBorder="1" applyAlignment="1">
      <alignment horizontal="center"/>
    </xf>
    <xf numFmtId="0" fontId="42" fillId="0" borderId="90" xfId="102" applyFont="1" applyFill="1" applyBorder="1" applyAlignment="1">
      <alignment vertical="top" wrapText="1"/>
    </xf>
    <xf numFmtId="0" fontId="44" fillId="0" borderId="90" xfId="102" applyFont="1" applyBorder="1" applyAlignment="1">
      <alignment horizontal="left" vertical="top"/>
    </xf>
    <xf numFmtId="178" fontId="42" fillId="0" borderId="90" xfId="0" applyNumberFormat="1" applyFont="1" applyBorder="1" applyAlignment="1">
      <alignment horizontal="center"/>
    </xf>
    <xf numFmtId="0" fontId="0" fillId="0" borderId="90" xfId="0" applyBorder="1" applyAlignment="1">
      <alignment horizontal="left" vertical="top" wrapText="1"/>
    </xf>
    <xf numFmtId="0" fontId="43" fillId="0" borderId="90" xfId="102" applyFill="1" applyBorder="1" applyAlignment="1">
      <alignment vertical="top"/>
    </xf>
    <xf numFmtId="43" fontId="42" fillId="69" borderId="90" xfId="1" applyFont="1" applyFill="1" applyBorder="1" applyAlignment="1">
      <alignment horizontal="center"/>
    </xf>
    <xf numFmtId="3" fontId="42" fillId="69" borderId="90" xfId="0" applyNumberFormat="1" applyFont="1" applyFill="1" applyBorder="1" applyAlignment="1">
      <alignment horizontal="center"/>
    </xf>
    <xf numFmtId="0" fontId="0" fillId="0" borderId="90" xfId="0" applyBorder="1" applyAlignment="1">
      <alignment horizontal="center"/>
    </xf>
    <xf numFmtId="0" fontId="42" fillId="0" borderId="90" xfId="2" applyNumberFormat="1" applyFont="1" applyBorder="1" applyAlignment="1">
      <alignment horizontal="center"/>
    </xf>
    <xf numFmtId="3" fontId="66" fillId="0" borderId="90" xfId="0" applyNumberFormat="1" applyFont="1" applyBorder="1" applyAlignment="1">
      <alignment horizontal="left"/>
    </xf>
    <xf numFmtId="0" fontId="42" fillId="0" borderId="90" xfId="0" applyFont="1" applyBorder="1" applyAlignment="1">
      <alignment vertical="center"/>
    </xf>
    <xf numFmtId="0" fontId="42" fillId="0" borderId="90" xfId="0" applyFont="1" applyBorder="1" applyAlignment="1">
      <alignment horizontal="center" vertical="center"/>
    </xf>
    <xf numFmtId="3" fontId="42" fillId="69" borderId="90" xfId="0" applyNumberFormat="1" applyFont="1" applyFill="1" applyBorder="1" applyAlignment="1">
      <alignment vertical="center" wrapText="1"/>
    </xf>
    <xf numFmtId="0" fontId="42" fillId="0" borderId="90" xfId="0" applyFont="1" applyBorder="1" applyAlignment="1">
      <alignment vertical="center" wrapText="1"/>
    </xf>
    <xf numFmtId="0" fontId="42" fillId="0" borderId="90" xfId="0" applyFont="1" applyBorder="1" applyAlignment="1">
      <alignment horizontal="left" vertical="center"/>
    </xf>
    <xf numFmtId="0" fontId="42" fillId="0" borderId="90" xfId="0" applyFont="1" applyBorder="1" applyAlignment="1">
      <alignment horizontal="left" vertical="center" wrapText="1"/>
    </xf>
    <xf numFmtId="0" fontId="43" fillId="0" borderId="90" xfId="102" applyBorder="1" applyAlignment="1">
      <alignment horizontal="left" vertical="center" wrapText="1"/>
    </xf>
    <xf numFmtId="0" fontId="41" fillId="0" borderId="90" xfId="0" applyFont="1" applyBorder="1" applyAlignment="1">
      <alignment horizontal="center"/>
    </xf>
    <xf numFmtId="3" fontId="42" fillId="0" borderId="90" xfId="1" applyNumberFormat="1" applyFont="1" applyFill="1" applyBorder="1" applyAlignment="1"/>
    <xf numFmtId="0" fontId="5" fillId="0" borderId="90" xfId="102" applyFont="1" applyBorder="1" applyAlignment="1">
      <alignment vertical="top"/>
    </xf>
    <xf numFmtId="188" fontId="42" fillId="0" borderId="90" xfId="0" applyNumberFormat="1" applyFont="1" applyBorder="1" applyAlignment="1">
      <alignment horizontal="center" vertical="center"/>
    </xf>
    <xf numFmtId="3" fontId="42" fillId="0" borderId="90" xfId="0" applyNumberFormat="1" applyFont="1" applyBorder="1" applyAlignment="1">
      <alignment horizontal="center" vertical="center"/>
    </xf>
    <xf numFmtId="0" fontId="44" fillId="0" borderId="90" xfId="102" applyNumberFormat="1" applyFont="1" applyBorder="1" applyAlignment="1">
      <alignment horizontal="left" vertical="center"/>
    </xf>
    <xf numFmtId="0" fontId="0" fillId="65" borderId="6" xfId="0" applyFill="1" applyBorder="1" applyAlignment="1">
      <alignment horizontal="center"/>
    </xf>
    <xf numFmtId="0" fontId="42" fillId="0" borderId="0" xfId="0" applyFont="1" applyBorder="1" applyAlignment="1">
      <alignment horizontal="center" vertical="center" wrapText="1"/>
    </xf>
    <xf numFmtId="0" fontId="0" fillId="78" borderId="0" xfId="0" applyFill="1"/>
    <xf numFmtId="0" fontId="47" fillId="78" borderId="0" xfId="0" applyFont="1" applyFill="1" applyAlignment="1" applyProtection="1">
      <alignment vertical="top" wrapText="1" readingOrder="1"/>
      <protection locked="0"/>
    </xf>
    <xf numFmtId="0" fontId="67" fillId="78" borderId="0" xfId="0" applyFont="1" applyFill="1"/>
    <xf numFmtId="0" fontId="67" fillId="78" borderId="0" xfId="0" applyFont="1" applyFill="1" applyAlignment="1">
      <alignment horizontal="right"/>
    </xf>
    <xf numFmtId="3" fontId="0" fillId="78" borderId="0" xfId="0" applyNumberFormat="1" applyFill="1"/>
    <xf numFmtId="0" fontId="0" fillId="78" borderId="0" xfId="0" applyFill="1" applyAlignment="1">
      <alignment horizontal="center"/>
    </xf>
    <xf numFmtId="0" fontId="8" fillId="78" borderId="0" xfId="0" applyFont="1" applyFill="1"/>
    <xf numFmtId="0" fontId="42" fillId="0" borderId="40" xfId="0" applyFont="1" applyBorder="1" applyAlignment="1">
      <alignment horizontal="left" vertical="center" wrapText="1"/>
    </xf>
    <xf numFmtId="0" fontId="42" fillId="0" borderId="33" xfId="0" applyFont="1" applyBorder="1" applyAlignment="1">
      <alignment wrapText="1"/>
    </xf>
    <xf numFmtId="0" fontId="42" fillId="0" borderId="33" xfId="136" applyFont="1" applyBorder="1" applyAlignment="1">
      <alignment wrapText="1"/>
    </xf>
    <xf numFmtId="0" fontId="0" fillId="0" borderId="0" xfId="0" applyAlignment="1">
      <alignment wrapText="1"/>
    </xf>
    <xf numFmtId="0" fontId="42" fillId="0" borderId="41" xfId="136" applyFont="1" applyBorder="1" applyAlignment="1">
      <alignment horizontal="left" vertical="center" wrapText="1"/>
    </xf>
    <xf numFmtId="0" fontId="42" fillId="0" borderId="6" xfId="136" applyFont="1" applyBorder="1" applyAlignment="1">
      <alignment horizontal="left" vertical="center" wrapText="1"/>
    </xf>
    <xf numFmtId="0" fontId="42" fillId="0" borderId="41" xfId="0" applyFont="1" applyBorder="1" applyAlignment="1">
      <alignment horizontal="left" vertical="center" wrapText="1"/>
    </xf>
    <xf numFmtId="0" fontId="42" fillId="0" borderId="6" xfId="0" applyFont="1" applyBorder="1" applyAlignment="1">
      <alignment horizontal="left" vertical="center" wrapText="1"/>
    </xf>
    <xf numFmtId="0" fontId="42" fillId="0" borderId="90" xfId="0" applyFont="1" applyBorder="1" applyAlignment="1">
      <alignment horizontal="left" vertical="top"/>
    </xf>
    <xf numFmtId="0" fontId="47" fillId="0" borderId="33" xfId="0" applyFont="1" applyBorder="1" applyAlignment="1">
      <alignment horizontal="left" wrapText="1"/>
    </xf>
    <xf numFmtId="0" fontId="42" fillId="0" borderId="90" xfId="102" applyFont="1" applyFill="1" applyBorder="1" applyAlignment="1">
      <alignment horizontal="left" vertical="top" wrapText="1"/>
    </xf>
    <xf numFmtId="0" fontId="42" fillId="0" borderId="0" xfId="102" applyFont="1" applyFill="1" applyBorder="1" applyAlignment="1">
      <alignment horizontal="left" vertical="top"/>
    </xf>
    <xf numFmtId="0" fontId="0" fillId="2" borderId="22" xfId="0" applyFill="1" applyBorder="1" applyAlignment="1">
      <alignment horizontal="left" wrapText="1"/>
    </xf>
    <xf numFmtId="0" fontId="0" fillId="2" borderId="33" xfId="0" applyFill="1" applyBorder="1" applyAlignment="1">
      <alignment horizontal="left" wrapText="1"/>
    </xf>
    <xf numFmtId="0" fontId="0" fillId="2" borderId="24" xfId="0" applyFill="1" applyBorder="1" applyAlignment="1">
      <alignment horizontal="left" wrapText="1"/>
    </xf>
    <xf numFmtId="0" fontId="0" fillId="2" borderId="25" xfId="0" applyFill="1" applyBorder="1" applyAlignment="1">
      <alignment horizontal="left" wrapText="1"/>
    </xf>
    <xf numFmtId="0" fontId="0" fillId="2" borderId="25" xfId="0" applyFill="1" applyBorder="1" applyAlignment="1">
      <alignment horizontal="left"/>
    </xf>
    <xf numFmtId="0" fontId="0" fillId="2" borderId="45" xfId="0" applyFill="1" applyBorder="1" applyAlignment="1">
      <alignment horizontal="left" wrapText="1"/>
    </xf>
    <xf numFmtId="0" fontId="0" fillId="2" borderId="40" xfId="0" applyFill="1" applyBorder="1" applyAlignment="1">
      <alignment horizontal="left" wrapText="1"/>
    </xf>
    <xf numFmtId="0" fontId="0" fillId="2" borderId="33" xfId="0" applyFill="1" applyBorder="1" applyAlignment="1">
      <alignment horizontal="left"/>
    </xf>
    <xf numFmtId="0" fontId="6" fillId="79" borderId="104" xfId="3" applyFont="1" applyFill="1" applyBorder="1" applyAlignment="1">
      <alignment horizontal="center" vertical="center"/>
    </xf>
    <xf numFmtId="0" fontId="5" fillId="0" borderId="60" xfId="0" applyFont="1" applyBorder="1" applyAlignment="1">
      <alignment horizontal="center" vertical="center"/>
    </xf>
    <xf numFmtId="0" fontId="5" fillId="0" borderId="61" xfId="0" applyFont="1" applyBorder="1" applyAlignment="1">
      <alignment horizontal="center" vertical="center"/>
    </xf>
    <xf numFmtId="0" fontId="77" fillId="75" borderId="104" xfId="0" applyFont="1" applyFill="1" applyBorder="1" applyAlignment="1">
      <alignment horizontal="center" vertical="center" wrapText="1"/>
    </xf>
    <xf numFmtId="0" fontId="77" fillId="75" borderId="60" xfId="0" applyFont="1" applyFill="1" applyBorder="1" applyAlignment="1">
      <alignment horizontal="center" vertical="center" wrapText="1"/>
    </xf>
    <xf numFmtId="0" fontId="77" fillId="75" borderId="105" xfId="0" applyFont="1" applyFill="1" applyBorder="1" applyAlignment="1">
      <alignment horizontal="center" vertical="center" wrapText="1"/>
    </xf>
    <xf numFmtId="0" fontId="77" fillId="75" borderId="52" xfId="0" applyFont="1" applyFill="1" applyBorder="1" applyAlignment="1">
      <alignment horizontal="center" vertical="center" wrapText="1"/>
    </xf>
    <xf numFmtId="0" fontId="77" fillId="75" borderId="53" xfId="0" applyFont="1" applyFill="1" applyBorder="1" applyAlignment="1">
      <alignment horizontal="center" vertical="center" wrapText="1"/>
    </xf>
    <xf numFmtId="0" fontId="77" fillId="75" borderId="54" xfId="0" applyFont="1" applyFill="1" applyBorder="1" applyAlignment="1">
      <alignment horizontal="center" vertical="center" wrapText="1"/>
    </xf>
    <xf numFmtId="0" fontId="6" fillId="79" borderId="30" xfId="0" applyFont="1" applyFill="1" applyBorder="1" applyAlignment="1">
      <alignment horizontal="center"/>
    </xf>
    <xf numFmtId="0" fontId="0" fillId="0" borderId="31" xfId="0" applyBorder="1" applyAlignment="1">
      <alignment horizontal="center"/>
    </xf>
    <xf numFmtId="0" fontId="0" fillId="0" borderId="32" xfId="0" applyBorder="1" applyAlignment="1">
      <alignment horizontal="center"/>
    </xf>
    <xf numFmtId="0" fontId="77" fillId="75" borderId="82" xfId="0" applyFont="1" applyFill="1" applyBorder="1" applyAlignment="1">
      <alignment horizontal="center" vertical="center" wrapText="1"/>
    </xf>
    <xf numFmtId="0" fontId="0" fillId="0" borderId="60" xfId="0" applyBorder="1" applyAlignment="1">
      <alignment horizontal="center" vertical="center" wrapText="1"/>
    </xf>
    <xf numFmtId="0" fontId="0" fillId="0" borderId="61" xfId="0" applyBorder="1" applyAlignment="1">
      <alignment horizontal="center" vertical="center" wrapText="1"/>
    </xf>
    <xf numFmtId="0" fontId="40" fillId="0" borderId="65" xfId="143" applyFont="1" applyBorder="1" applyAlignment="1">
      <alignment horizontal="center" wrapText="1"/>
    </xf>
    <xf numFmtId="0" fontId="40" fillId="0" borderId="67" xfId="143" applyFont="1" applyBorder="1" applyAlignment="1">
      <alignment horizontal="center" wrapText="1"/>
    </xf>
    <xf numFmtId="0" fontId="40" fillId="0" borderId="66" xfId="143" applyFont="1" applyBorder="1" applyAlignment="1">
      <alignment horizontal="center" wrapText="1"/>
    </xf>
    <xf numFmtId="3" fontId="42" fillId="0" borderId="34" xfId="0" applyNumberFormat="1" applyFont="1" applyBorder="1" applyAlignment="1"/>
    <xf numFmtId="0" fontId="0" fillId="0" borderId="40" xfId="0" applyBorder="1" applyAlignment="1"/>
    <xf numFmtId="0" fontId="6" fillId="83" borderId="30" xfId="0" applyFont="1" applyFill="1" applyBorder="1" applyAlignment="1">
      <alignment horizontal="center" vertical="center"/>
    </xf>
    <xf numFmtId="0" fontId="9" fillId="83" borderId="31" xfId="0" applyFont="1" applyFill="1" applyBorder="1" applyAlignment="1">
      <alignment horizontal="center" vertical="center"/>
    </xf>
    <xf numFmtId="0" fontId="9" fillId="83" borderId="32" xfId="0" applyFont="1" applyFill="1" applyBorder="1" applyAlignment="1">
      <alignment horizontal="center" vertical="center"/>
    </xf>
    <xf numFmtId="0" fontId="67" fillId="0" borderId="38" xfId="0" applyFont="1" applyBorder="1" applyAlignment="1">
      <alignment wrapText="1"/>
    </xf>
    <xf numFmtId="0" fontId="0" fillId="0" borderId="0" xfId="0" applyAlignment="1">
      <alignment wrapText="1"/>
    </xf>
    <xf numFmtId="0" fontId="0" fillId="0" borderId="39" xfId="0" applyBorder="1" applyAlignment="1">
      <alignment wrapText="1"/>
    </xf>
    <xf numFmtId="0" fontId="0" fillId="0" borderId="38" xfId="0" applyBorder="1" applyAlignment="1">
      <alignment wrapText="1"/>
    </xf>
    <xf numFmtId="0" fontId="0" fillId="0" borderId="69" xfId="0" applyBorder="1" applyAlignment="1">
      <alignment wrapText="1"/>
    </xf>
    <xf numFmtId="0" fontId="0" fillId="0" borderId="56" xfId="0" applyBorder="1" applyAlignment="1">
      <alignment wrapText="1"/>
    </xf>
    <xf numFmtId="0" fontId="0" fillId="0" borderId="89" xfId="0" applyBorder="1" applyAlignment="1">
      <alignment wrapText="1"/>
    </xf>
    <xf numFmtId="0" fontId="42" fillId="0" borderId="41" xfId="136" applyFont="1" applyBorder="1" applyAlignment="1">
      <alignment horizontal="center" vertical="center" wrapText="1"/>
    </xf>
    <xf numFmtId="0" fontId="42" fillId="0" borderId="42" xfId="136" applyFont="1" applyBorder="1" applyAlignment="1">
      <alignment horizontal="center" vertical="center" wrapText="1"/>
    </xf>
    <xf numFmtId="0" fontId="42" fillId="0" borderId="41" xfId="136" applyFont="1" applyBorder="1" applyAlignment="1">
      <alignment horizontal="left" vertical="center" wrapText="1"/>
    </xf>
    <xf numFmtId="0" fontId="0" fillId="0" borderId="42" xfId="0" applyBorder="1" applyAlignment="1">
      <alignment horizontal="left" vertical="center" wrapText="1"/>
    </xf>
    <xf numFmtId="0" fontId="42" fillId="0" borderId="6" xfId="136" applyFont="1" applyBorder="1" applyAlignment="1">
      <alignment horizontal="left" vertical="center" wrapText="1"/>
    </xf>
    <xf numFmtId="0" fontId="0" fillId="0" borderId="6" xfId="0" applyBorder="1" applyAlignment="1">
      <alignment horizontal="left" vertical="center" wrapText="1"/>
    </xf>
    <xf numFmtId="0" fontId="42" fillId="0" borderId="41" xfId="0" applyFont="1" applyBorder="1" applyAlignment="1">
      <alignment horizontal="left" vertical="center" wrapText="1"/>
    </xf>
    <xf numFmtId="0" fontId="42" fillId="0" borderId="6" xfId="0" applyFont="1" applyBorder="1" applyAlignment="1">
      <alignment horizontal="left" vertical="center" wrapText="1"/>
    </xf>
    <xf numFmtId="0" fontId="42" fillId="0" borderId="42" xfId="0" applyFont="1" applyBorder="1" applyAlignment="1">
      <alignment horizontal="left" vertical="center" wrapText="1"/>
    </xf>
    <xf numFmtId="0" fontId="51" fillId="0" borderId="90" xfId="0" applyFont="1" applyBorder="1" applyAlignment="1">
      <alignment horizontal="left" vertical="top" wrapText="1"/>
    </xf>
    <xf numFmtId="0" fontId="51" fillId="0" borderId="5" xfId="0" applyFont="1" applyBorder="1" applyAlignment="1">
      <alignment horizontal="left" vertical="top" wrapText="1"/>
    </xf>
    <xf numFmtId="0" fontId="43" fillId="0" borderId="90" xfId="102" applyBorder="1" applyAlignment="1">
      <alignment horizontal="left" vertical="top" wrapText="1"/>
    </xf>
    <xf numFmtId="0" fontId="0" fillId="0" borderId="5" xfId="0" applyBorder="1" applyAlignment="1"/>
    <xf numFmtId="0" fontId="42" fillId="0" borderId="90" xfId="0" applyFont="1" applyBorder="1" applyAlignment="1">
      <alignment horizontal="left" vertical="top"/>
    </xf>
    <xf numFmtId="0" fontId="0" fillId="0" borderId="5" xfId="0" applyBorder="1" applyAlignment="1">
      <alignment horizontal="left" vertical="top"/>
    </xf>
    <xf numFmtId="0" fontId="51" fillId="0" borderId="0" xfId="0" applyFont="1" applyAlignment="1">
      <alignment horizontal="left" vertical="top" wrapText="1"/>
    </xf>
    <xf numFmtId="0" fontId="0" fillId="0" borderId="0" xfId="0" applyAlignment="1"/>
    <xf numFmtId="0" fontId="51" fillId="0" borderId="43" xfId="0" applyFont="1" applyBorder="1" applyAlignment="1">
      <alignment horizontal="left" vertical="top" wrapText="1"/>
    </xf>
    <xf numFmtId="0" fontId="43" fillId="0" borderId="43" xfId="102" applyBorder="1" applyAlignment="1">
      <alignment horizontal="left" vertical="top" wrapText="1"/>
    </xf>
    <xf numFmtId="0" fontId="0" fillId="0" borderId="43" xfId="0" applyBorder="1" applyAlignment="1"/>
    <xf numFmtId="0" fontId="47" fillId="0" borderId="33" xfId="0" applyFont="1" applyBorder="1" applyAlignment="1">
      <alignment horizontal="center" wrapText="1"/>
    </xf>
    <xf numFmtId="0" fontId="67" fillId="0" borderId="33" xfId="0" applyFont="1" applyBorder="1" applyAlignment="1">
      <alignment horizontal="center"/>
    </xf>
    <xf numFmtId="0" fontId="47" fillId="0" borderId="33" xfId="0" applyFont="1" applyBorder="1" applyAlignment="1">
      <alignment horizontal="left" wrapText="1"/>
    </xf>
    <xf numFmtId="0" fontId="67" fillId="0" borderId="33" xfId="0" applyFont="1" applyBorder="1" applyAlignment="1"/>
    <xf numFmtId="0" fontId="0" fillId="0" borderId="34" xfId="0" applyBorder="1" applyAlignment="1">
      <alignment horizontal="center"/>
    </xf>
    <xf numFmtId="0" fontId="0" fillId="0" borderId="40" xfId="0" applyBorder="1" applyAlignment="1">
      <alignment horizontal="center"/>
    </xf>
    <xf numFmtId="0" fontId="43" fillId="0" borderId="90" xfId="102" applyFill="1" applyBorder="1" applyAlignment="1">
      <alignment vertical="center" wrapText="1"/>
    </xf>
    <xf numFmtId="0" fontId="0" fillId="0" borderId="0" xfId="0" applyAlignment="1">
      <alignment vertical="center"/>
    </xf>
    <xf numFmtId="0" fontId="42" fillId="0" borderId="90" xfId="102" applyFont="1" applyFill="1" applyBorder="1" applyAlignment="1">
      <alignment horizontal="left" vertical="top" wrapText="1"/>
    </xf>
    <xf numFmtId="0" fontId="42" fillId="0" borderId="0" xfId="102" applyFont="1" applyFill="1" applyBorder="1" applyAlignment="1">
      <alignment horizontal="left" vertical="top"/>
    </xf>
    <xf numFmtId="0" fontId="47" fillId="0" borderId="33" xfId="0" applyFont="1" applyBorder="1" applyAlignment="1">
      <alignment horizontal="right" wrapText="1"/>
    </xf>
    <xf numFmtId="0" fontId="67" fillId="0" borderId="33" xfId="0" applyFont="1" applyBorder="1" applyAlignment="1">
      <alignment horizontal="right"/>
    </xf>
    <xf numFmtId="0" fontId="31" fillId="0" borderId="41" xfId="147" applyFont="1" applyBorder="1" applyAlignment="1">
      <alignment horizontal="left" wrapText="1"/>
    </xf>
    <xf numFmtId="0" fontId="26" fillId="0" borderId="42" xfId="147" applyFont="1" applyBorder="1" applyAlignment="1"/>
    <xf numFmtId="0" fontId="31" fillId="0" borderId="41" xfId="147" applyFont="1" applyBorder="1" applyAlignment="1">
      <alignment horizontal="center" wrapText="1"/>
    </xf>
    <xf numFmtId="0" fontId="26" fillId="0" borderId="42" xfId="147" applyFont="1" applyBorder="1" applyAlignment="1">
      <alignment horizontal="center"/>
    </xf>
    <xf numFmtId="0" fontId="8" fillId="0" borderId="34" xfId="0" applyFont="1" applyBorder="1" applyAlignment="1">
      <alignment wrapText="1"/>
    </xf>
    <xf numFmtId="0" fontId="8" fillId="0" borderId="40" xfId="0" applyFont="1" applyBorder="1" applyAlignment="1">
      <alignment wrapText="1"/>
    </xf>
    <xf numFmtId="0" fontId="109" fillId="106" borderId="33" xfId="0" applyFont="1" applyFill="1" applyBorder="1" applyAlignment="1">
      <alignment horizontal="center" vertical="center" wrapText="1"/>
    </xf>
    <xf numFmtId="0" fontId="109" fillId="107" borderId="33" xfId="0" applyFont="1" applyFill="1" applyBorder="1" applyAlignment="1">
      <alignment horizontal="center" vertical="center"/>
    </xf>
    <xf numFmtId="0" fontId="0" fillId="0" borderId="0" xfId="0" applyAlignment="1">
      <alignment horizontal="center" wrapText="1"/>
    </xf>
    <xf numFmtId="0" fontId="0" fillId="0" borderId="41" xfId="0" applyBorder="1" applyAlignment="1">
      <alignment horizontal="center" vertical="center"/>
    </xf>
    <xf numFmtId="0" fontId="0" fillId="0" borderId="79" xfId="0" applyBorder="1" applyAlignment="1">
      <alignment horizontal="center" vertical="center"/>
    </xf>
    <xf numFmtId="49" fontId="42" fillId="0" borderId="90" xfId="0" applyNumberFormat="1" applyFont="1" applyBorder="1" applyAlignment="1">
      <alignment horizontal="left" vertical="center" wrapText="1"/>
    </xf>
    <xf numFmtId="49" fontId="0" fillId="0" borderId="5" xfId="0" applyNumberFormat="1" applyBorder="1" applyAlignment="1">
      <alignment horizontal="left" vertical="center" wrapText="1"/>
    </xf>
  </cellXfs>
  <cellStyles count="148">
    <cellStyle name="Accent1 - 20%" xfId="11" xr:uid="{00000000-0005-0000-0000-000000000000}"/>
    <cellStyle name="Accent1 - 40%" xfId="12" xr:uid="{00000000-0005-0000-0000-000001000000}"/>
    <cellStyle name="Accent1 - 60%" xfId="13" xr:uid="{00000000-0005-0000-0000-000002000000}"/>
    <cellStyle name="Accent1 2" xfId="14" xr:uid="{00000000-0005-0000-0000-000003000000}"/>
    <cellStyle name="Accent1 3" xfId="15" xr:uid="{00000000-0005-0000-0000-000004000000}"/>
    <cellStyle name="Accent2 - 20%" xfId="16" xr:uid="{00000000-0005-0000-0000-000005000000}"/>
    <cellStyle name="Accent2 - 40%" xfId="17" xr:uid="{00000000-0005-0000-0000-000006000000}"/>
    <cellStyle name="Accent2 - 60%" xfId="18" xr:uid="{00000000-0005-0000-0000-000007000000}"/>
    <cellStyle name="Accent2 2" xfId="19" xr:uid="{00000000-0005-0000-0000-000008000000}"/>
    <cellStyle name="Accent2 3" xfId="20" xr:uid="{00000000-0005-0000-0000-000009000000}"/>
    <cellStyle name="Accent3 - 20%" xfId="21" xr:uid="{00000000-0005-0000-0000-00000A000000}"/>
    <cellStyle name="Accent3 - 40%" xfId="22" xr:uid="{00000000-0005-0000-0000-00000B000000}"/>
    <cellStyle name="Accent3 - 60%" xfId="23" xr:uid="{00000000-0005-0000-0000-00000C000000}"/>
    <cellStyle name="Accent3 2" xfId="24" xr:uid="{00000000-0005-0000-0000-00000D000000}"/>
    <cellStyle name="Accent3 3" xfId="25" xr:uid="{00000000-0005-0000-0000-00000E000000}"/>
    <cellStyle name="Accent4 - 20%" xfId="26" xr:uid="{00000000-0005-0000-0000-00000F000000}"/>
    <cellStyle name="Accent4 - 40%" xfId="27" xr:uid="{00000000-0005-0000-0000-000010000000}"/>
    <cellStyle name="Accent4 - 60%" xfId="28" xr:uid="{00000000-0005-0000-0000-000011000000}"/>
    <cellStyle name="Accent4 2" xfId="29" xr:uid="{00000000-0005-0000-0000-000012000000}"/>
    <cellStyle name="Accent4 3" xfId="30" xr:uid="{00000000-0005-0000-0000-000013000000}"/>
    <cellStyle name="Accent5 - 20%" xfId="31" xr:uid="{00000000-0005-0000-0000-000014000000}"/>
    <cellStyle name="Accent5 - 40%" xfId="32" xr:uid="{00000000-0005-0000-0000-000015000000}"/>
    <cellStyle name="Accent5 - 60%" xfId="33" xr:uid="{00000000-0005-0000-0000-000016000000}"/>
    <cellStyle name="Accent5 2" xfId="34" xr:uid="{00000000-0005-0000-0000-000017000000}"/>
    <cellStyle name="Accent5 3" xfId="35" xr:uid="{00000000-0005-0000-0000-000018000000}"/>
    <cellStyle name="Accent6 - 20%" xfId="36" xr:uid="{00000000-0005-0000-0000-000019000000}"/>
    <cellStyle name="Accent6 - 40%" xfId="37" xr:uid="{00000000-0005-0000-0000-00001A000000}"/>
    <cellStyle name="Accent6 - 60%" xfId="38" xr:uid="{00000000-0005-0000-0000-00001B000000}"/>
    <cellStyle name="Accent6 2" xfId="39" xr:uid="{00000000-0005-0000-0000-00001C000000}"/>
    <cellStyle name="Accent6 3" xfId="40" xr:uid="{00000000-0005-0000-0000-00001D000000}"/>
    <cellStyle name="Bad 2" xfId="41" xr:uid="{00000000-0005-0000-0000-00001E000000}"/>
    <cellStyle name="Bad 3" xfId="101" xr:uid="{00000000-0005-0000-0000-00001F000000}"/>
    <cellStyle name="Body: normal cell" xfId="116" xr:uid="{00000000-0005-0000-0000-000020000000}"/>
    <cellStyle name="Calculation 2" xfId="42" xr:uid="{00000000-0005-0000-0000-000021000000}"/>
    <cellStyle name="Check Cell 2" xfId="43" xr:uid="{00000000-0005-0000-0000-000022000000}"/>
    <cellStyle name="Comma" xfId="1" builtinId="3"/>
    <cellStyle name="Comma 2" xfId="5" xr:uid="{00000000-0005-0000-0000-000024000000}"/>
    <cellStyle name="Comma 2 2" xfId="8" xr:uid="{00000000-0005-0000-0000-000025000000}"/>
    <cellStyle name="Comma 2 3" xfId="137" xr:uid="{00000000-0005-0000-0000-000026000000}"/>
    <cellStyle name="Comma 2 4 2" xfId="140" xr:uid="{00000000-0005-0000-0000-000027000000}"/>
    <cellStyle name="Comma 3" xfId="7" xr:uid="{00000000-0005-0000-0000-000028000000}"/>
    <cellStyle name="Comma 4" xfId="123" xr:uid="{00000000-0005-0000-0000-000029000000}"/>
    <cellStyle name="Comma 5" xfId="130" xr:uid="{00000000-0005-0000-0000-00002A000000}"/>
    <cellStyle name="Comma 6" xfId="144" xr:uid="{00000000-0005-0000-0000-00002B000000}"/>
    <cellStyle name="Currency 2" xfId="119" xr:uid="{00000000-0005-0000-0000-00002C000000}"/>
    <cellStyle name="Emphasis 1" xfId="44" xr:uid="{00000000-0005-0000-0000-00002D000000}"/>
    <cellStyle name="Emphasis 2" xfId="45" xr:uid="{00000000-0005-0000-0000-00002E000000}"/>
    <cellStyle name="Emphasis 3" xfId="46" xr:uid="{00000000-0005-0000-0000-00002F000000}"/>
    <cellStyle name="Followed Hyperlink" xfId="113" builtinId="9" hidden="1"/>
    <cellStyle name="Followed Hyperlink" xfId="111" builtinId="9" hidden="1"/>
    <cellStyle name="Followed Hyperlink" xfId="112" builtinId="9" hidden="1"/>
    <cellStyle name="Followed Hyperlink" xfId="109" builtinId="9" hidden="1"/>
    <cellStyle name="Followed Hyperlink" xfId="110" builtinId="9" hidden="1"/>
    <cellStyle name="Followed Hyperlink" xfId="103" builtinId="9" hidden="1"/>
    <cellStyle name="Followed Hyperlink" xfId="107" builtinId="9" hidden="1"/>
    <cellStyle name="Followed Hyperlink" xfId="104" builtinId="9" hidden="1"/>
    <cellStyle name="Followed Hyperlink" xfId="105" builtinId="9" hidden="1"/>
    <cellStyle name="Followed Hyperlink" xfId="106" builtinId="9" hidden="1"/>
    <cellStyle name="Followed Hyperlink" xfId="108" builtinId="9" hidden="1"/>
    <cellStyle name="Footnotes: top row" xfId="127" xr:uid="{00000000-0005-0000-0000-00003B000000}"/>
    <cellStyle name="Good 2" xfId="47" xr:uid="{00000000-0005-0000-0000-00003C000000}"/>
    <cellStyle name="Header: bottom row" xfId="115" xr:uid="{00000000-0005-0000-0000-00003D000000}"/>
    <cellStyle name="Heading 1 2" xfId="48" xr:uid="{00000000-0005-0000-0000-00003E000000}"/>
    <cellStyle name="Heading 2 2" xfId="49" xr:uid="{00000000-0005-0000-0000-00003F000000}"/>
    <cellStyle name="Heading 3 2" xfId="50" xr:uid="{00000000-0005-0000-0000-000040000000}"/>
    <cellStyle name="Heading 4 2" xfId="51" xr:uid="{00000000-0005-0000-0000-000041000000}"/>
    <cellStyle name="Hyperlink" xfId="102" builtinId="8"/>
    <cellStyle name="Hyperlink 6" xfId="121" xr:uid="{00000000-0005-0000-0000-000043000000}"/>
    <cellStyle name="Input 2" xfId="52" xr:uid="{00000000-0005-0000-0000-000044000000}"/>
    <cellStyle name="Input 3" xfId="145" xr:uid="{00000000-0005-0000-0000-000045000000}"/>
    <cellStyle name="Linked Cell 2" xfId="53" xr:uid="{00000000-0005-0000-0000-000046000000}"/>
    <cellStyle name="Neutral 2" xfId="54" xr:uid="{00000000-0005-0000-0000-000047000000}"/>
    <cellStyle name="Normal" xfId="0" builtinId="0"/>
    <cellStyle name="Normal 10" xfId="134" xr:uid="{00000000-0005-0000-0000-000049000000}"/>
    <cellStyle name="Normal 11" xfId="147" xr:uid="{00000000-0005-0000-0000-00004A000000}"/>
    <cellStyle name="Normal 2" xfId="3" xr:uid="{00000000-0005-0000-0000-00004B000000}"/>
    <cellStyle name="Normal 2 2" xfId="135" xr:uid="{00000000-0005-0000-0000-00004C000000}"/>
    <cellStyle name="Normal 3" xfId="4" xr:uid="{00000000-0005-0000-0000-00004D000000}"/>
    <cellStyle name="Normal 3 2" xfId="9" xr:uid="{00000000-0005-0000-0000-00004E000000}"/>
    <cellStyle name="Normal 3 3" xfId="131" xr:uid="{00000000-0005-0000-0000-00004F000000}"/>
    <cellStyle name="Normal 3 3 2" xfId="139" xr:uid="{00000000-0005-0000-0000-000050000000}"/>
    <cellStyle name="Normal 3 3 2 2" xfId="142" xr:uid="{00000000-0005-0000-0000-000051000000}"/>
    <cellStyle name="Normal 3 4" xfId="133" xr:uid="{00000000-0005-0000-0000-000052000000}"/>
    <cellStyle name="Normal 3 5" xfId="136" xr:uid="{00000000-0005-0000-0000-000053000000}"/>
    <cellStyle name="Normal 3 6" xfId="138" xr:uid="{00000000-0005-0000-0000-000054000000}"/>
    <cellStyle name="Normal 3 6 2" xfId="141" xr:uid="{00000000-0005-0000-0000-000055000000}"/>
    <cellStyle name="Normal 4" xfId="118" xr:uid="{00000000-0005-0000-0000-000056000000}"/>
    <cellStyle name="Normal 5" xfId="122" xr:uid="{00000000-0005-0000-0000-000057000000}"/>
    <cellStyle name="Normal 5 2" xfId="143" xr:uid="{00000000-0005-0000-0000-000058000000}"/>
    <cellStyle name="Normal 6" xfId="125" xr:uid="{00000000-0005-0000-0000-000059000000}"/>
    <cellStyle name="Normal 7" xfId="126" xr:uid="{00000000-0005-0000-0000-00005A000000}"/>
    <cellStyle name="Normal 7 2" xfId="128" xr:uid="{00000000-0005-0000-0000-00005B000000}"/>
    <cellStyle name="Normal 8" xfId="129" xr:uid="{00000000-0005-0000-0000-00005C000000}"/>
    <cellStyle name="Normal 9" xfId="132" xr:uid="{00000000-0005-0000-0000-00005D000000}"/>
    <cellStyle name="Normal_Sheet1" xfId="146" xr:uid="{00000000-0005-0000-0000-00005E000000}"/>
    <cellStyle name="Note 2" xfId="55" xr:uid="{00000000-0005-0000-0000-00005F000000}"/>
    <cellStyle name="Output 2" xfId="56" xr:uid="{00000000-0005-0000-0000-000060000000}"/>
    <cellStyle name="Parent row" xfId="117" xr:uid="{00000000-0005-0000-0000-000061000000}"/>
    <cellStyle name="Percent" xfId="2" builtinId="5"/>
    <cellStyle name="Percent 2" xfId="6" xr:uid="{00000000-0005-0000-0000-000063000000}"/>
    <cellStyle name="Percent 2 2" xfId="10" xr:uid="{00000000-0005-0000-0000-000064000000}"/>
    <cellStyle name="Percent 3" xfId="120" xr:uid="{00000000-0005-0000-0000-000065000000}"/>
    <cellStyle name="Percent 4" xfId="124" xr:uid="{00000000-0005-0000-0000-000066000000}"/>
    <cellStyle name="SAPBEXaggData" xfId="57" xr:uid="{00000000-0005-0000-0000-000067000000}"/>
    <cellStyle name="SAPBEXaggDataEmph" xfId="58" xr:uid="{00000000-0005-0000-0000-000068000000}"/>
    <cellStyle name="SAPBEXaggItem" xfId="59" xr:uid="{00000000-0005-0000-0000-000069000000}"/>
    <cellStyle name="SAPBEXaggItemX" xfId="60" xr:uid="{00000000-0005-0000-0000-00006A000000}"/>
    <cellStyle name="SAPBEXchaText" xfId="61" xr:uid="{00000000-0005-0000-0000-00006B000000}"/>
    <cellStyle name="SAPBEXexcBad7" xfId="62" xr:uid="{00000000-0005-0000-0000-00006C000000}"/>
    <cellStyle name="SAPBEXexcBad8" xfId="63" xr:uid="{00000000-0005-0000-0000-00006D000000}"/>
    <cellStyle name="SAPBEXexcBad9" xfId="64" xr:uid="{00000000-0005-0000-0000-00006E000000}"/>
    <cellStyle name="SAPBEXexcCritical4" xfId="65" xr:uid="{00000000-0005-0000-0000-00006F000000}"/>
    <cellStyle name="SAPBEXexcCritical5" xfId="66" xr:uid="{00000000-0005-0000-0000-000070000000}"/>
    <cellStyle name="SAPBEXexcCritical6" xfId="67" xr:uid="{00000000-0005-0000-0000-000071000000}"/>
    <cellStyle name="SAPBEXexcGood1" xfId="68" xr:uid="{00000000-0005-0000-0000-000072000000}"/>
    <cellStyle name="SAPBEXexcGood2" xfId="69" xr:uid="{00000000-0005-0000-0000-000073000000}"/>
    <cellStyle name="SAPBEXexcGood3" xfId="70" xr:uid="{00000000-0005-0000-0000-000074000000}"/>
    <cellStyle name="SAPBEXfilterDrill" xfId="71" xr:uid="{00000000-0005-0000-0000-000075000000}"/>
    <cellStyle name="SAPBEXfilterItem" xfId="72" xr:uid="{00000000-0005-0000-0000-000076000000}"/>
    <cellStyle name="SAPBEXfilterText" xfId="73" xr:uid="{00000000-0005-0000-0000-000077000000}"/>
    <cellStyle name="SAPBEXformats" xfId="74" xr:uid="{00000000-0005-0000-0000-000078000000}"/>
    <cellStyle name="SAPBEXheaderItem" xfId="75" xr:uid="{00000000-0005-0000-0000-000079000000}"/>
    <cellStyle name="SAPBEXheaderText" xfId="76" xr:uid="{00000000-0005-0000-0000-00007A000000}"/>
    <cellStyle name="SAPBEXHLevel0" xfId="77" xr:uid="{00000000-0005-0000-0000-00007B000000}"/>
    <cellStyle name="SAPBEXHLevel0X" xfId="78" xr:uid="{00000000-0005-0000-0000-00007C000000}"/>
    <cellStyle name="SAPBEXHLevel1" xfId="79" xr:uid="{00000000-0005-0000-0000-00007D000000}"/>
    <cellStyle name="SAPBEXHLevel1X" xfId="80" xr:uid="{00000000-0005-0000-0000-00007E000000}"/>
    <cellStyle name="SAPBEXHLevel2" xfId="81" xr:uid="{00000000-0005-0000-0000-00007F000000}"/>
    <cellStyle name="SAPBEXHLevel2X" xfId="82" xr:uid="{00000000-0005-0000-0000-000080000000}"/>
    <cellStyle name="SAPBEXHLevel3" xfId="83" xr:uid="{00000000-0005-0000-0000-000081000000}"/>
    <cellStyle name="SAPBEXHLevel3X" xfId="84" xr:uid="{00000000-0005-0000-0000-000082000000}"/>
    <cellStyle name="SAPBEXinputData" xfId="85" xr:uid="{00000000-0005-0000-0000-000083000000}"/>
    <cellStyle name="SAPBEXItemHeader" xfId="86" xr:uid="{00000000-0005-0000-0000-000084000000}"/>
    <cellStyle name="SAPBEXresData" xfId="87" xr:uid="{00000000-0005-0000-0000-000085000000}"/>
    <cellStyle name="SAPBEXresDataEmph" xfId="88" xr:uid="{00000000-0005-0000-0000-000086000000}"/>
    <cellStyle name="SAPBEXresItem" xfId="89" xr:uid="{00000000-0005-0000-0000-000087000000}"/>
    <cellStyle name="SAPBEXresItemX" xfId="90" xr:uid="{00000000-0005-0000-0000-000088000000}"/>
    <cellStyle name="SAPBEXstdData" xfId="91" xr:uid="{00000000-0005-0000-0000-000089000000}"/>
    <cellStyle name="SAPBEXstdDataEmph" xfId="92" xr:uid="{00000000-0005-0000-0000-00008A000000}"/>
    <cellStyle name="SAPBEXstdItem" xfId="93" xr:uid="{00000000-0005-0000-0000-00008B000000}"/>
    <cellStyle name="SAPBEXstdItemX" xfId="94" xr:uid="{00000000-0005-0000-0000-00008C000000}"/>
    <cellStyle name="SAPBEXtitle" xfId="95" xr:uid="{00000000-0005-0000-0000-00008D000000}"/>
    <cellStyle name="SAPBEXunassignedItem" xfId="96" xr:uid="{00000000-0005-0000-0000-00008E000000}"/>
    <cellStyle name="SAPBEXundefined" xfId="97" xr:uid="{00000000-0005-0000-0000-00008F000000}"/>
    <cellStyle name="Sheet Title" xfId="98" xr:uid="{00000000-0005-0000-0000-000090000000}"/>
    <cellStyle name="Table title" xfId="114" xr:uid="{00000000-0005-0000-0000-000091000000}"/>
    <cellStyle name="Total 2" xfId="99" xr:uid="{00000000-0005-0000-0000-000092000000}"/>
    <cellStyle name="Warning Text 2" xfId="100" xr:uid="{00000000-0005-0000-0000-000093000000}"/>
  </cellStyles>
  <dxfs count="0"/>
  <tableStyles count="0" defaultTableStyle="TableStyleMedium2" defaultPivotStyle="PivotStyleLight16"/>
  <colors>
    <mruColors>
      <color rgb="FFC4D79B"/>
      <color rgb="FFFFCC00"/>
      <color rgb="FF000000"/>
      <color rgb="FFF2F0B0"/>
      <color rgb="FFE4DFEC"/>
      <color rgb="FFFCD5B4"/>
      <color rgb="FFB2FB6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4.xml"/><Relationship Id="rId32"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3.xml"/><Relationship Id="rId28" Type="http://schemas.microsoft.com/office/2017/10/relationships/person" Target="persons/perso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2.xml"/><Relationship Id="rId27" Type="http://schemas.openxmlformats.org/officeDocument/2006/relationships/sharedStrings" Target="sharedStrings.xml"/><Relationship Id="rId30"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Worcester</a:t>
            </a:r>
          </a:p>
          <a:p>
            <a:pPr>
              <a:defRPr/>
            </a:pPr>
            <a:r>
              <a:rPr lang="en-US"/>
              <a:t> Heating Fuel GHGs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'GHG Analysis'!$B$75</c:f>
              <c:strCache>
                <c:ptCount val="1"/>
                <c:pt idx="0">
                  <c:v>Natural Gas</c:v>
                </c:pt>
              </c:strCache>
            </c:strRef>
          </c:tx>
          <c:spPr>
            <a:solidFill>
              <a:schemeClr val="accent1"/>
            </a:solidFill>
            <a:ln>
              <a:noFill/>
            </a:ln>
            <a:effectLst/>
          </c:spPr>
          <c:invertIfNegative val="0"/>
          <c:val>
            <c:numRef>
              <c:f>'GHG Analysis'!$C$75:$D$75</c:f>
            </c:numRef>
          </c:val>
          <c:extLst xmlns:c15="http://schemas.microsoft.com/office/drawing/2012/chart">
            <c:ext xmlns:c15="http://schemas.microsoft.com/office/drawing/2012/chart" uri="{02D57815-91ED-43cb-92C2-25804820EDAC}">
              <c15:filteredCategoryTitle>
                <c15:cat>
                  <c:multiLvlStrRef>
                    <c:extLst>
                      <c:ext uri="{02D57815-91ED-43cb-92C2-25804820EDAC}">
                        <c15:formulaRef>
                          <c15:sqref>'GHG Analysis'!$C$73:$D$73</c15:sqref>
                        </c15:formulaRef>
                      </c:ext>
                    </c:extLst>
                  </c:multiLvlStrRef>
                </c15:cat>
              </c15:filteredCategoryTitle>
            </c:ext>
            <c:ext xmlns:c16="http://schemas.microsoft.com/office/drawing/2014/chart" uri="{C3380CC4-5D6E-409C-BE32-E72D297353CC}">
              <c16:uniqueId val="{00000000-CAD4-4298-BCEA-171F8B5502FF}"/>
            </c:ext>
          </c:extLst>
        </c:ser>
        <c:ser>
          <c:idx val="1"/>
          <c:order val="1"/>
          <c:tx>
            <c:strRef>
              <c:f>'GHG Analysis'!$B$76</c:f>
              <c:strCache>
                <c:ptCount val="1"/>
                <c:pt idx="0">
                  <c:v>Fuel Oil</c:v>
                </c:pt>
              </c:strCache>
            </c:strRef>
          </c:tx>
          <c:spPr>
            <a:solidFill>
              <a:schemeClr val="accent2"/>
            </a:solidFill>
            <a:ln>
              <a:noFill/>
            </a:ln>
            <a:effectLst/>
          </c:spPr>
          <c:invertIfNegative val="0"/>
          <c:val>
            <c:numRef>
              <c:f>'GHG Analysis'!$C$76:$D$76</c:f>
            </c:numRef>
          </c:val>
          <c:extLst>
            <c:ext xmlns:c15="http://schemas.microsoft.com/office/drawing/2012/chart" uri="{02D57815-91ED-43cb-92C2-25804820EDAC}">
              <c15:filteredCategoryTitle>
                <c15:cat>
                  <c:multiLvlStrRef>
                    <c:extLst>
                      <c:ext uri="{02D57815-91ED-43cb-92C2-25804820EDAC}">
                        <c15:formulaRef>
                          <c15:sqref>'GHG Analysis'!$C$73:$D$73</c15:sqref>
                        </c15:formulaRef>
                      </c:ext>
                    </c:extLst>
                  </c:multiLvlStrRef>
                </c15:cat>
              </c15:filteredCategoryTitle>
            </c:ext>
            <c:ext xmlns:c16="http://schemas.microsoft.com/office/drawing/2014/chart" uri="{C3380CC4-5D6E-409C-BE32-E72D297353CC}">
              <c16:uniqueId val="{00000001-CAD4-4298-BCEA-171F8B5502FF}"/>
            </c:ext>
          </c:extLst>
        </c:ser>
        <c:dLbls>
          <c:showLegendKey val="0"/>
          <c:showVal val="0"/>
          <c:showCatName val="0"/>
          <c:showSerName val="0"/>
          <c:showPercent val="0"/>
          <c:showBubbleSize val="0"/>
        </c:dLbls>
        <c:gapWidth val="219"/>
        <c:overlap val="-27"/>
        <c:axId val="852927048"/>
        <c:axId val="852920816"/>
        <c:extLst/>
      </c:barChart>
      <c:catAx>
        <c:axId val="8529270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52920816"/>
        <c:crosses val="autoZero"/>
        <c:auto val="1"/>
        <c:lblAlgn val="ctr"/>
        <c:lblOffset val="100"/>
        <c:noMultiLvlLbl val="0"/>
      </c:catAx>
      <c:valAx>
        <c:axId val="85292081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MTCO2e</a:t>
                </a:r>
              </a:p>
            </c:rich>
          </c:tx>
          <c:layout>
            <c:manualLayout>
              <c:xMode val="edge"/>
              <c:yMode val="edge"/>
              <c:x val="2.0983213429256596E-2"/>
              <c:y val="0.34250882320994619"/>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5292704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476930861332175"/>
          <c:y val="0.10939098241421281"/>
          <c:w val="0.55833202099737533"/>
          <c:h val="0.93055336832895885"/>
        </c:manualLayout>
      </c:layout>
      <c:pieChart>
        <c:varyColors val="1"/>
        <c:ser>
          <c:idx val="0"/>
          <c:order val="0"/>
          <c:spPr>
            <a:ln w="6350">
              <a:solidFill>
                <a:schemeClr val="bg1"/>
              </a:solidFill>
            </a:ln>
          </c:spPr>
          <c:dPt>
            <c:idx val="0"/>
            <c:bubble3D val="0"/>
            <c:spPr>
              <a:solidFill>
                <a:schemeClr val="tx2"/>
              </a:solidFill>
              <a:ln w="6350">
                <a:solidFill>
                  <a:schemeClr val="bg1"/>
                </a:solidFill>
              </a:ln>
              <a:effectLst/>
            </c:spPr>
            <c:extLst>
              <c:ext xmlns:c16="http://schemas.microsoft.com/office/drawing/2014/chart" uri="{C3380CC4-5D6E-409C-BE32-E72D297353CC}">
                <c16:uniqueId val="{00000001-38D6-45B0-BE98-57E3E0A2D4BC}"/>
              </c:ext>
            </c:extLst>
          </c:dPt>
          <c:dPt>
            <c:idx val="1"/>
            <c:bubble3D val="0"/>
            <c:spPr>
              <a:solidFill>
                <a:schemeClr val="accent1"/>
              </a:solidFill>
              <a:ln w="6350">
                <a:solidFill>
                  <a:schemeClr val="bg1"/>
                </a:solidFill>
              </a:ln>
              <a:effectLst/>
            </c:spPr>
            <c:extLst>
              <c:ext xmlns:c16="http://schemas.microsoft.com/office/drawing/2014/chart" uri="{C3380CC4-5D6E-409C-BE32-E72D297353CC}">
                <c16:uniqueId val="{00000003-38D6-45B0-BE98-57E3E0A2D4BC}"/>
              </c:ext>
            </c:extLst>
          </c:dPt>
          <c:dPt>
            <c:idx val="2"/>
            <c:bubble3D val="0"/>
            <c:spPr>
              <a:solidFill>
                <a:schemeClr val="bg1">
                  <a:lumMod val="85000"/>
                </a:schemeClr>
              </a:solidFill>
              <a:ln w="6350">
                <a:solidFill>
                  <a:schemeClr val="bg1"/>
                </a:solidFill>
              </a:ln>
              <a:effectLst/>
            </c:spPr>
            <c:extLst>
              <c:ext xmlns:c16="http://schemas.microsoft.com/office/drawing/2014/chart" uri="{C3380CC4-5D6E-409C-BE32-E72D297353CC}">
                <c16:uniqueId val="{00000005-38D6-45B0-BE98-57E3E0A2D4BC}"/>
              </c:ext>
            </c:extLst>
          </c:dPt>
          <c:dPt>
            <c:idx val="3"/>
            <c:bubble3D val="0"/>
            <c:spPr>
              <a:solidFill>
                <a:schemeClr val="bg1">
                  <a:lumMod val="85000"/>
                </a:schemeClr>
              </a:solidFill>
              <a:ln w="6350">
                <a:solidFill>
                  <a:schemeClr val="bg1"/>
                </a:solidFill>
              </a:ln>
              <a:effectLst/>
            </c:spPr>
            <c:extLst>
              <c:ext xmlns:c16="http://schemas.microsoft.com/office/drawing/2014/chart" uri="{C3380CC4-5D6E-409C-BE32-E72D297353CC}">
                <c16:uniqueId val="{00000007-38D6-45B0-BE98-57E3E0A2D4BC}"/>
              </c:ext>
            </c:extLst>
          </c:dPt>
          <c:dPt>
            <c:idx val="4"/>
            <c:bubble3D val="0"/>
            <c:spPr>
              <a:solidFill>
                <a:schemeClr val="bg1">
                  <a:lumMod val="85000"/>
                </a:schemeClr>
              </a:solidFill>
              <a:ln w="6350">
                <a:solidFill>
                  <a:schemeClr val="bg1"/>
                </a:solidFill>
              </a:ln>
              <a:effectLst/>
            </c:spPr>
            <c:extLst>
              <c:ext xmlns:c16="http://schemas.microsoft.com/office/drawing/2014/chart" uri="{C3380CC4-5D6E-409C-BE32-E72D297353CC}">
                <c16:uniqueId val="{00000009-38D6-45B0-BE98-57E3E0A2D4BC}"/>
              </c:ext>
            </c:extLst>
          </c:dPt>
          <c:dPt>
            <c:idx val="5"/>
            <c:bubble3D val="0"/>
            <c:spPr>
              <a:solidFill>
                <a:schemeClr val="bg1">
                  <a:lumMod val="85000"/>
                </a:schemeClr>
              </a:solidFill>
              <a:ln w="6350">
                <a:solidFill>
                  <a:schemeClr val="bg1"/>
                </a:solidFill>
              </a:ln>
              <a:effectLst/>
            </c:spPr>
            <c:extLst>
              <c:ext xmlns:c16="http://schemas.microsoft.com/office/drawing/2014/chart" uri="{C3380CC4-5D6E-409C-BE32-E72D297353CC}">
                <c16:uniqueId val="{0000000B-38D6-45B0-BE98-57E3E0A2D4BC}"/>
              </c:ext>
            </c:extLst>
          </c:dPt>
          <c:dPt>
            <c:idx val="6"/>
            <c:bubble3D val="0"/>
            <c:spPr>
              <a:solidFill>
                <a:schemeClr val="accent1">
                  <a:lumMod val="60000"/>
                </a:schemeClr>
              </a:solidFill>
              <a:ln w="6350">
                <a:solidFill>
                  <a:schemeClr val="bg1"/>
                </a:solidFill>
              </a:ln>
              <a:effectLst/>
            </c:spPr>
            <c:extLst>
              <c:ext xmlns:c16="http://schemas.microsoft.com/office/drawing/2014/chart" uri="{C3380CC4-5D6E-409C-BE32-E72D297353CC}">
                <c16:uniqueId val="{0000000D-38D6-45B0-BE98-57E3E0A2D4BC}"/>
              </c:ext>
            </c:extLst>
          </c:dPt>
          <c:dLbls>
            <c:dLbl>
              <c:idx val="2"/>
              <c:delete val="1"/>
              <c:extLst>
                <c:ext xmlns:c15="http://schemas.microsoft.com/office/drawing/2012/chart" uri="{CE6537A1-D6FC-4f65-9D91-7224C49458BB}"/>
                <c:ext xmlns:c16="http://schemas.microsoft.com/office/drawing/2014/chart" uri="{C3380CC4-5D6E-409C-BE32-E72D297353CC}">
                  <c16:uniqueId val="{00000005-38D6-45B0-BE98-57E3E0A2D4BC}"/>
                </c:ext>
              </c:extLst>
            </c:dLbl>
            <c:dLbl>
              <c:idx val="3"/>
              <c:delete val="1"/>
              <c:extLst>
                <c:ext xmlns:c15="http://schemas.microsoft.com/office/drawing/2012/chart" uri="{CE6537A1-D6FC-4f65-9D91-7224C49458BB}"/>
                <c:ext xmlns:c16="http://schemas.microsoft.com/office/drawing/2014/chart" uri="{C3380CC4-5D6E-409C-BE32-E72D297353CC}">
                  <c16:uniqueId val="{00000007-38D6-45B0-BE98-57E3E0A2D4BC}"/>
                </c:ext>
              </c:extLst>
            </c:dLbl>
            <c:dLbl>
              <c:idx val="4"/>
              <c:delete val="1"/>
              <c:extLst>
                <c:ext xmlns:c15="http://schemas.microsoft.com/office/drawing/2012/chart" uri="{CE6537A1-D6FC-4f65-9D91-7224C49458BB}"/>
                <c:ext xmlns:c16="http://schemas.microsoft.com/office/drawing/2014/chart" uri="{C3380CC4-5D6E-409C-BE32-E72D297353CC}">
                  <c16:uniqueId val="{00000009-38D6-45B0-BE98-57E3E0A2D4BC}"/>
                </c:ext>
              </c:extLst>
            </c:dLbl>
            <c:dLbl>
              <c:idx val="5"/>
              <c:delete val="1"/>
              <c:extLst>
                <c:ext xmlns:c15="http://schemas.microsoft.com/office/drawing/2012/chart" uri="{CE6537A1-D6FC-4f65-9D91-7224C49458BB}"/>
                <c:ext xmlns:c16="http://schemas.microsoft.com/office/drawing/2014/chart" uri="{C3380CC4-5D6E-409C-BE32-E72D297353CC}">
                  <c16:uniqueId val="{0000000B-38D6-45B0-BE98-57E3E0A2D4BC}"/>
                </c:ext>
              </c:extLst>
            </c:dLbl>
            <c:dLbl>
              <c:idx val="6"/>
              <c:delete val="1"/>
              <c:extLst>
                <c:ext xmlns:c15="http://schemas.microsoft.com/office/drawing/2012/chart" uri="{CE6537A1-D6FC-4f65-9D91-7224C49458BB}"/>
                <c:ext xmlns:c16="http://schemas.microsoft.com/office/drawing/2014/chart" uri="{C3380CC4-5D6E-409C-BE32-E72D297353CC}">
                  <c16:uniqueId val="{0000000D-38D6-45B0-BE98-57E3E0A2D4BC}"/>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1"/>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'GHG Analysis'!$B$5:$B$11</c:f>
              <c:strCache>
                <c:ptCount val="7"/>
                <c:pt idx="0">
                  <c:v>Residential Buildings</c:v>
                </c:pt>
                <c:pt idx="1">
                  <c:v>Commercial Buildings</c:v>
                </c:pt>
                <c:pt idx="2">
                  <c:v>On-road Transportation</c:v>
                </c:pt>
                <c:pt idx="3">
                  <c:v>Off-Road Transportation</c:v>
                </c:pt>
                <c:pt idx="4">
                  <c:v>Solid Waste</c:v>
                </c:pt>
                <c:pt idx="5">
                  <c:v>Water Treatment and Delivery</c:v>
                </c:pt>
                <c:pt idx="6">
                  <c:v>Wastewater Treatment</c:v>
                </c:pt>
              </c:strCache>
            </c:strRef>
          </c:cat>
          <c:val>
            <c:numRef>
              <c:f>'GHG Analysis'!$D$5:$D$11</c:f>
              <c:numCache>
                <c:formatCode>_(* #,##0_);_(* \(#,##0\);_(* "-"??_);_(@_)</c:formatCode>
                <c:ptCount val="7"/>
                <c:pt idx="0">
                  <c:v>457433.77069123241</c:v>
                </c:pt>
                <c:pt idx="1">
                  <c:v>705242.70753335615</c:v>
                </c:pt>
                <c:pt idx="2">
                  <c:v>485272.60888024024</c:v>
                </c:pt>
                <c:pt idx="3">
                  <c:v>5247.1804256015857</c:v>
                </c:pt>
                <c:pt idx="4">
                  <c:v>137456.07655680695</c:v>
                </c:pt>
                <c:pt idx="5">
                  <c:v>1500.7164084808862</c:v>
                </c:pt>
                <c:pt idx="6">
                  <c:v>1565.8891546873906</c:v>
                </c:pt>
              </c:numCache>
            </c:numRef>
          </c:val>
          <c:extLst>
            <c:ext xmlns:c16="http://schemas.microsoft.com/office/drawing/2014/chart" uri="{C3380CC4-5D6E-409C-BE32-E72D297353CC}">
              <c16:uniqueId val="{0000000E-38D6-45B0-BE98-57E3E0A2D4BC}"/>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464981109606681"/>
          <c:y val="5.5555555555555552E-2"/>
          <c:w val="0.83660118550006779"/>
          <c:h val="0.71252173219605475"/>
        </c:manualLayout>
      </c:layout>
      <c:barChart>
        <c:barDir val="col"/>
        <c:grouping val="stacked"/>
        <c:varyColors val="0"/>
        <c:ser>
          <c:idx val="0"/>
          <c:order val="0"/>
          <c:tx>
            <c:strRef>
              <c:f>Graphics!$P$90</c:f>
              <c:strCache>
                <c:ptCount val="1"/>
                <c:pt idx="0">
                  <c:v>Natural Gas</c:v>
                </c:pt>
              </c:strCache>
            </c:strRef>
          </c:tx>
          <c:spPr>
            <a:solidFill>
              <a:schemeClr val="accent1"/>
            </a:solidFill>
            <a:ln>
              <a:noFill/>
            </a:ln>
            <a:effectLst/>
          </c:spPr>
          <c:invertIfNegative val="0"/>
          <c:cat>
            <c:multiLvlStrRef>
              <c:f>Graphics!$Q$88:$T$89</c:f>
              <c:multiLvlStrCache>
                <c:ptCount val="4"/>
                <c:lvl>
                  <c:pt idx="0">
                    <c:v>Residential</c:v>
                  </c:pt>
                  <c:pt idx="1">
                    <c:v>Residential</c:v>
                  </c:pt>
                  <c:pt idx="2">
                    <c:v>Commercial</c:v>
                  </c:pt>
                  <c:pt idx="3">
                    <c:v>Commercial</c:v>
                  </c:pt>
                </c:lvl>
                <c:lvl>
                  <c:pt idx="0">
                    <c:v>2009</c:v>
                  </c:pt>
                  <c:pt idx="1">
                    <c:v>2019</c:v>
                  </c:pt>
                  <c:pt idx="2">
                    <c:v>2009</c:v>
                  </c:pt>
                  <c:pt idx="3">
                    <c:v>2019</c:v>
                  </c:pt>
                </c:lvl>
              </c:multiLvlStrCache>
            </c:multiLvlStrRef>
          </c:cat>
          <c:val>
            <c:numRef>
              <c:f>Graphics!$Q$90:$T$90</c:f>
              <c:numCache>
                <c:formatCode>#,##0</c:formatCode>
                <c:ptCount val="4"/>
                <c:pt idx="0" formatCode="_(* #,##0_);_(* \(#,##0\);_(* &quot;-&quot;??_);_(@_)">
                  <c:v>192759.98308725003</c:v>
                </c:pt>
                <c:pt idx="1">
                  <c:v>209345.52216870003</c:v>
                </c:pt>
                <c:pt idx="2" formatCode="_(* #,##0_);_(* \(#,##0\);_(* &quot;-&quot;??_);_(@_)">
                  <c:v>297536.39711835003</c:v>
                </c:pt>
                <c:pt idx="3">
                  <c:v>349617.28894835006</c:v>
                </c:pt>
              </c:numCache>
            </c:numRef>
          </c:val>
          <c:extLst>
            <c:ext xmlns:c16="http://schemas.microsoft.com/office/drawing/2014/chart" uri="{C3380CC4-5D6E-409C-BE32-E72D297353CC}">
              <c16:uniqueId val="{00000000-E6F8-4BAD-9607-734BDEDC417D}"/>
            </c:ext>
          </c:extLst>
        </c:ser>
        <c:ser>
          <c:idx val="1"/>
          <c:order val="1"/>
          <c:tx>
            <c:strRef>
              <c:f>Graphics!$P$91</c:f>
              <c:strCache>
                <c:ptCount val="1"/>
                <c:pt idx="0">
                  <c:v>Electricity</c:v>
                </c:pt>
              </c:strCache>
            </c:strRef>
          </c:tx>
          <c:spPr>
            <a:solidFill>
              <a:schemeClr val="accent2"/>
            </a:solidFill>
            <a:ln>
              <a:noFill/>
            </a:ln>
            <a:effectLst/>
          </c:spPr>
          <c:invertIfNegative val="0"/>
          <c:cat>
            <c:multiLvlStrRef>
              <c:f>Graphics!$Q$88:$T$89</c:f>
              <c:multiLvlStrCache>
                <c:ptCount val="4"/>
                <c:lvl>
                  <c:pt idx="0">
                    <c:v>Residential</c:v>
                  </c:pt>
                  <c:pt idx="1">
                    <c:v>Residential</c:v>
                  </c:pt>
                  <c:pt idx="2">
                    <c:v>Commercial</c:v>
                  </c:pt>
                  <c:pt idx="3">
                    <c:v>Commercial</c:v>
                  </c:pt>
                </c:lvl>
                <c:lvl>
                  <c:pt idx="0">
                    <c:v>2009</c:v>
                  </c:pt>
                  <c:pt idx="1">
                    <c:v>2019</c:v>
                  </c:pt>
                  <c:pt idx="2">
                    <c:v>2009</c:v>
                  </c:pt>
                  <c:pt idx="3">
                    <c:v>2019</c:v>
                  </c:pt>
                </c:lvl>
              </c:multiLvlStrCache>
            </c:multiLvlStrRef>
          </c:cat>
          <c:val>
            <c:numRef>
              <c:f>Graphics!$Q$91:$T$91</c:f>
              <c:numCache>
                <c:formatCode>#,##0</c:formatCode>
                <c:ptCount val="4"/>
                <c:pt idx="0" formatCode="_(* #,##0_);_(* \(#,##0\);_(* &quot;-&quot;??_);_(@_)">
                  <c:v>161448.22408698589</c:v>
                </c:pt>
                <c:pt idx="1">
                  <c:v>120287.54620350574</c:v>
                </c:pt>
                <c:pt idx="2" formatCode="_(* #,##0_);_(* \(#,##0\);_(* &quot;-&quot;??_);_(@_)">
                  <c:v>383587.47326145589</c:v>
                </c:pt>
                <c:pt idx="3">
                  <c:v>238758.14467397658</c:v>
                </c:pt>
              </c:numCache>
            </c:numRef>
          </c:val>
          <c:extLst>
            <c:ext xmlns:c16="http://schemas.microsoft.com/office/drawing/2014/chart" uri="{C3380CC4-5D6E-409C-BE32-E72D297353CC}">
              <c16:uniqueId val="{00000001-E6F8-4BAD-9607-734BDEDC417D}"/>
            </c:ext>
          </c:extLst>
        </c:ser>
        <c:ser>
          <c:idx val="3"/>
          <c:order val="2"/>
          <c:tx>
            <c:strRef>
              <c:f>Graphics!$P$92</c:f>
              <c:strCache>
                <c:ptCount val="1"/>
                <c:pt idx="0">
                  <c:v>Fugitive Natural Gas</c:v>
                </c:pt>
              </c:strCache>
            </c:strRef>
          </c:tx>
          <c:spPr>
            <a:solidFill>
              <a:schemeClr val="accent4"/>
            </a:solidFill>
            <a:ln>
              <a:noFill/>
            </a:ln>
            <a:effectLst/>
          </c:spPr>
          <c:invertIfNegative val="0"/>
          <c:cat>
            <c:multiLvlStrRef>
              <c:f>Graphics!$Q$88:$T$89</c:f>
              <c:multiLvlStrCache>
                <c:ptCount val="4"/>
                <c:lvl>
                  <c:pt idx="0">
                    <c:v>Residential</c:v>
                  </c:pt>
                  <c:pt idx="1">
                    <c:v>Residential</c:v>
                  </c:pt>
                  <c:pt idx="2">
                    <c:v>Commercial</c:v>
                  </c:pt>
                  <c:pt idx="3">
                    <c:v>Commercial</c:v>
                  </c:pt>
                </c:lvl>
                <c:lvl>
                  <c:pt idx="0">
                    <c:v>2009</c:v>
                  </c:pt>
                  <c:pt idx="1">
                    <c:v>2019</c:v>
                  </c:pt>
                  <c:pt idx="2">
                    <c:v>2009</c:v>
                  </c:pt>
                  <c:pt idx="3">
                    <c:v>2019</c:v>
                  </c:pt>
                </c:lvl>
              </c:multiLvlStrCache>
            </c:multiLvlStrRef>
          </c:cat>
          <c:val>
            <c:numRef>
              <c:f>Graphics!$Q$92:$T$92</c:f>
              <c:numCache>
                <c:formatCode>#,##0</c:formatCode>
                <c:ptCount val="4"/>
                <c:pt idx="0">
                  <c:v>57422.476519732787</c:v>
                </c:pt>
                <c:pt idx="1">
                  <c:v>62363.246451428568</c:v>
                </c:pt>
                <c:pt idx="2">
                  <c:v>88634.977569804731</c:v>
                </c:pt>
                <c:pt idx="3">
                  <c:v>104149.68005284687</c:v>
                </c:pt>
              </c:numCache>
            </c:numRef>
          </c:val>
          <c:extLst>
            <c:ext xmlns:c16="http://schemas.microsoft.com/office/drawing/2014/chart" uri="{C3380CC4-5D6E-409C-BE32-E72D297353CC}">
              <c16:uniqueId val="{00000002-E6F8-4BAD-9607-734BDEDC417D}"/>
            </c:ext>
          </c:extLst>
        </c:ser>
        <c:ser>
          <c:idx val="4"/>
          <c:order val="3"/>
          <c:tx>
            <c:strRef>
              <c:f>Graphics!$P$93</c:f>
              <c:strCache>
                <c:ptCount val="1"/>
                <c:pt idx="0">
                  <c:v>Oil</c:v>
                </c:pt>
              </c:strCache>
            </c:strRef>
          </c:tx>
          <c:spPr>
            <a:solidFill>
              <a:schemeClr val="accent5"/>
            </a:solidFill>
            <a:ln>
              <a:noFill/>
            </a:ln>
            <a:effectLst/>
          </c:spPr>
          <c:invertIfNegative val="0"/>
          <c:cat>
            <c:multiLvlStrRef>
              <c:f>Graphics!$Q$88:$T$89</c:f>
              <c:multiLvlStrCache>
                <c:ptCount val="4"/>
                <c:lvl>
                  <c:pt idx="0">
                    <c:v>Residential</c:v>
                  </c:pt>
                  <c:pt idx="1">
                    <c:v>Residential</c:v>
                  </c:pt>
                  <c:pt idx="2">
                    <c:v>Commercial</c:v>
                  </c:pt>
                  <c:pt idx="3">
                    <c:v>Commercial</c:v>
                  </c:pt>
                </c:lvl>
                <c:lvl>
                  <c:pt idx="0">
                    <c:v>2009</c:v>
                  </c:pt>
                  <c:pt idx="1">
                    <c:v>2019</c:v>
                  </c:pt>
                  <c:pt idx="2">
                    <c:v>2009</c:v>
                  </c:pt>
                  <c:pt idx="3">
                    <c:v>2019</c:v>
                  </c:pt>
                </c:lvl>
              </c:multiLvlStrCache>
            </c:multiLvlStrRef>
          </c:cat>
          <c:val>
            <c:numRef>
              <c:f>Graphics!$Q$93:$T$93</c:f>
              <c:numCache>
                <c:formatCode>#,##0</c:formatCode>
                <c:ptCount val="4"/>
                <c:pt idx="0" formatCode="_(* #,##0_);_(* \(#,##0\);_(* &quot;-&quot;??_);_(@_)">
                  <c:v>79299.24841985594</c:v>
                </c:pt>
                <c:pt idx="1">
                  <c:v>63708.495356482672</c:v>
                </c:pt>
                <c:pt idx="2" formatCode="_(* #,##0_);_(* \(#,##0\);_(* &quot;-&quot;??_);_(@_)">
                  <c:v>12272.138819308608</c:v>
                </c:pt>
                <c:pt idx="3">
                  <c:v>12717.593858182547</c:v>
                </c:pt>
              </c:numCache>
            </c:numRef>
          </c:val>
          <c:extLst>
            <c:ext xmlns:c16="http://schemas.microsoft.com/office/drawing/2014/chart" uri="{C3380CC4-5D6E-409C-BE32-E72D297353CC}">
              <c16:uniqueId val="{00000003-E6F8-4BAD-9607-734BDEDC417D}"/>
            </c:ext>
          </c:extLst>
        </c:ser>
        <c:ser>
          <c:idx val="2"/>
          <c:order val="4"/>
          <c:tx>
            <c:strRef>
              <c:f>Graphics!$P$94</c:f>
              <c:strCache>
                <c:ptCount val="1"/>
                <c:pt idx="0">
                  <c:v>Propane</c:v>
                </c:pt>
              </c:strCache>
            </c:strRef>
          </c:tx>
          <c:spPr>
            <a:solidFill>
              <a:schemeClr val="accent3"/>
            </a:solidFill>
            <a:ln>
              <a:noFill/>
            </a:ln>
            <a:effectLst/>
          </c:spPr>
          <c:invertIfNegative val="0"/>
          <c:cat>
            <c:multiLvlStrRef>
              <c:f>Graphics!$Q$88:$T$89</c:f>
              <c:multiLvlStrCache>
                <c:ptCount val="4"/>
                <c:lvl>
                  <c:pt idx="0">
                    <c:v>Residential</c:v>
                  </c:pt>
                  <c:pt idx="1">
                    <c:v>Residential</c:v>
                  </c:pt>
                  <c:pt idx="2">
                    <c:v>Commercial</c:v>
                  </c:pt>
                  <c:pt idx="3">
                    <c:v>Commercial</c:v>
                  </c:pt>
                </c:lvl>
                <c:lvl>
                  <c:pt idx="0">
                    <c:v>2009</c:v>
                  </c:pt>
                  <c:pt idx="1">
                    <c:v>2019</c:v>
                  </c:pt>
                  <c:pt idx="2">
                    <c:v>2009</c:v>
                  </c:pt>
                  <c:pt idx="3">
                    <c:v>2019</c:v>
                  </c:pt>
                </c:lvl>
              </c:multiLvlStrCache>
            </c:multiLvlStrRef>
          </c:cat>
          <c:val>
            <c:numRef>
              <c:f>'GHG Analysis'!#REF!</c:f>
              <c:numCache>
                <c:formatCode>General</c:formatCode>
                <c:ptCount val="1"/>
                <c:pt idx="0">
                  <c:v>1</c:v>
                </c:pt>
              </c:numCache>
              <c:extLst/>
            </c:numRef>
          </c:val>
          <c:extLst>
            <c:ext xmlns:c16="http://schemas.microsoft.com/office/drawing/2014/chart" uri="{C3380CC4-5D6E-409C-BE32-E72D297353CC}">
              <c16:uniqueId val="{00000004-E6F8-4BAD-9607-734BDEDC417D}"/>
            </c:ext>
          </c:extLst>
        </c:ser>
        <c:dLbls>
          <c:showLegendKey val="0"/>
          <c:showVal val="0"/>
          <c:showCatName val="0"/>
          <c:showSerName val="0"/>
          <c:showPercent val="0"/>
          <c:showBubbleSize val="0"/>
        </c:dLbls>
        <c:gapWidth val="30"/>
        <c:overlap val="100"/>
        <c:axId val="1451630767"/>
        <c:axId val="1451626607"/>
      </c:barChart>
      <c:catAx>
        <c:axId val="1451630767"/>
        <c:scaling>
          <c:orientation val="minMax"/>
        </c:scaling>
        <c:delete val="0"/>
        <c:axPos val="b"/>
        <c:minorGridlines>
          <c:spPr>
            <a:ln w="9525" cap="flat" cmpd="sng" algn="ctr">
              <a:noFill/>
              <a:round/>
            </a:ln>
            <a:effectLst/>
          </c:spPr>
        </c:min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t"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51626607"/>
        <c:crosses val="autoZero"/>
        <c:auto val="1"/>
        <c:lblAlgn val="ctr"/>
        <c:lblOffset val="100"/>
        <c:noMultiLvlLbl val="0"/>
      </c:catAx>
      <c:valAx>
        <c:axId val="1451626607"/>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MTCO</a:t>
                </a:r>
                <a:r>
                  <a:rPr lang="en-US" baseline="-25000"/>
                  <a:t>2</a:t>
                </a:r>
                <a:r>
                  <a:rPr lang="en-US"/>
                  <a:t>e</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51630767"/>
        <c:crosses val="autoZero"/>
        <c:crossBetween val="between"/>
      </c:valAx>
      <c:spPr>
        <a:noFill/>
        <a:ln>
          <a:noFill/>
        </a:ln>
        <a:effectLst/>
      </c:spPr>
    </c:plotArea>
    <c:legend>
      <c:legendPos val="b"/>
      <c:layout>
        <c:manualLayout>
          <c:xMode val="edge"/>
          <c:yMode val="edge"/>
          <c:x val="9.4307929556428918E-4"/>
          <c:y val="0.92965350635969335"/>
          <c:w val="0.99905692070443575"/>
          <c:h val="6.7819641285065027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703815857262549"/>
          <c:y val="5.5555555555555552E-2"/>
          <c:w val="0.54999563442754051"/>
          <c:h val="0.84514581510644504"/>
        </c:manualLayout>
      </c:layout>
      <c:barChart>
        <c:barDir val="col"/>
        <c:grouping val="stacked"/>
        <c:varyColors val="0"/>
        <c:ser>
          <c:idx val="0"/>
          <c:order val="0"/>
          <c:tx>
            <c:strRef>
              <c:f>Graphics!$P$121</c:f>
              <c:strCache>
                <c:ptCount val="1"/>
                <c:pt idx="0">
                  <c:v>Natural Gas per Household</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Graphics!$Q$120:$R$120</c:f>
              <c:numCache>
                <c:formatCode>General</c:formatCode>
                <c:ptCount val="2"/>
                <c:pt idx="0">
                  <c:v>2009</c:v>
                </c:pt>
                <c:pt idx="1">
                  <c:v>2019</c:v>
                </c:pt>
              </c:numCache>
            </c:numRef>
          </c:cat>
          <c:val>
            <c:numRef>
              <c:f>Graphics!$Q$121:$R$121</c:f>
              <c:numCache>
                <c:formatCode>_(* #,##0.0_);_(* \(#,##0.0\);_(* "-"??_);_(@_)</c:formatCode>
                <c:ptCount val="2"/>
                <c:pt idx="0">
                  <c:v>53.174998901082802</c:v>
                </c:pt>
                <c:pt idx="1">
                  <c:v>55.05133878064111</c:v>
                </c:pt>
              </c:numCache>
            </c:numRef>
          </c:val>
          <c:extLst>
            <c:ext xmlns:c16="http://schemas.microsoft.com/office/drawing/2014/chart" uri="{C3380CC4-5D6E-409C-BE32-E72D297353CC}">
              <c16:uniqueId val="{00000000-6181-4B30-B219-C3720BB513A2}"/>
            </c:ext>
          </c:extLst>
        </c:ser>
        <c:ser>
          <c:idx val="1"/>
          <c:order val="1"/>
          <c:tx>
            <c:strRef>
              <c:f>Graphics!$P$122</c:f>
              <c:strCache>
                <c:ptCount val="1"/>
                <c:pt idx="0">
                  <c:v>Electricity per Household</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Graphics!$Q$120:$R$120</c:f>
              <c:numCache>
                <c:formatCode>General</c:formatCode>
                <c:ptCount val="2"/>
                <c:pt idx="0">
                  <c:v>2009</c:v>
                </c:pt>
                <c:pt idx="1">
                  <c:v>2019</c:v>
                </c:pt>
              </c:numCache>
            </c:numRef>
          </c:cat>
          <c:val>
            <c:numRef>
              <c:f>Graphics!$Q$122:$R$122</c:f>
              <c:numCache>
                <c:formatCode>_(* #,##0_);_(* \(#,##0\);_(* "-"??_);_(@_)</c:formatCode>
                <c:ptCount val="2"/>
                <c:pt idx="0">
                  <c:v>21.341164468109422</c:v>
                </c:pt>
                <c:pt idx="1">
                  <c:v>19.8147317525329</c:v>
                </c:pt>
              </c:numCache>
            </c:numRef>
          </c:val>
          <c:extLst>
            <c:ext xmlns:c16="http://schemas.microsoft.com/office/drawing/2014/chart" uri="{C3380CC4-5D6E-409C-BE32-E72D297353CC}">
              <c16:uniqueId val="{00000001-6181-4B30-B219-C3720BB513A2}"/>
            </c:ext>
          </c:extLst>
        </c:ser>
        <c:ser>
          <c:idx val="3"/>
          <c:order val="2"/>
          <c:tx>
            <c:strRef>
              <c:f>Graphics!$P$124</c:f>
              <c:strCache>
                <c:ptCount val="1"/>
                <c:pt idx="0">
                  <c:v>Oil per Household</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Graphics!$Q$120:$R$120</c:f>
              <c:numCache>
                <c:formatCode>General</c:formatCode>
                <c:ptCount val="2"/>
                <c:pt idx="0">
                  <c:v>2009</c:v>
                </c:pt>
                <c:pt idx="1">
                  <c:v>2019</c:v>
                </c:pt>
              </c:numCache>
            </c:numRef>
          </c:cat>
          <c:val>
            <c:numRef>
              <c:f>Graphics!$Q$124:$R$124</c:f>
              <c:numCache>
                <c:formatCode>_(* #,##0_);_(* \(#,##0\);_(* "-"??_);_(@_)</c:formatCode>
                <c:ptCount val="2"/>
                <c:pt idx="0">
                  <c:v>15.813789302655447</c:v>
                </c:pt>
                <c:pt idx="1">
                  <c:v>12.11093920576816</c:v>
                </c:pt>
              </c:numCache>
            </c:numRef>
          </c:val>
          <c:extLst>
            <c:ext xmlns:c16="http://schemas.microsoft.com/office/drawing/2014/chart" uri="{C3380CC4-5D6E-409C-BE32-E72D297353CC}">
              <c16:uniqueId val="{00000002-6181-4B30-B219-C3720BB513A2}"/>
            </c:ext>
          </c:extLst>
        </c:ser>
        <c:ser>
          <c:idx val="2"/>
          <c:order val="3"/>
          <c:tx>
            <c:strRef>
              <c:f>Graphics!$P$123</c:f>
              <c:strCache>
                <c:ptCount val="1"/>
                <c:pt idx="0">
                  <c:v>Propane per Household</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Graphics!$Q$120:$R$120</c:f>
              <c:numCache>
                <c:formatCode>General</c:formatCode>
                <c:ptCount val="2"/>
                <c:pt idx="0">
                  <c:v>2009</c:v>
                </c:pt>
                <c:pt idx="1">
                  <c:v>2019</c:v>
                </c:pt>
              </c:numCache>
            </c:numRef>
          </c:cat>
          <c:val>
            <c:numRef>
              <c:f>Graphics!$Q$123:$R$123</c:f>
              <c:numCache>
                <c:formatCode>_(* #,##0_);_(* \(#,##0\);_(* "-"??_);_(@_)</c:formatCode>
                <c:ptCount val="2"/>
                <c:pt idx="0">
                  <c:v>0.44128138577917253</c:v>
                </c:pt>
                <c:pt idx="1">
                  <c:v>0.42065805290931968</c:v>
                </c:pt>
              </c:numCache>
            </c:numRef>
          </c:val>
          <c:extLst>
            <c:ext xmlns:c16="http://schemas.microsoft.com/office/drawing/2014/chart" uri="{C3380CC4-5D6E-409C-BE32-E72D297353CC}">
              <c16:uniqueId val="{00000003-6181-4B30-B219-C3720BB513A2}"/>
            </c:ext>
          </c:extLst>
        </c:ser>
        <c:dLbls>
          <c:showLegendKey val="0"/>
          <c:showVal val="0"/>
          <c:showCatName val="0"/>
          <c:showSerName val="0"/>
          <c:showPercent val="0"/>
          <c:showBubbleSize val="0"/>
        </c:dLbls>
        <c:gapWidth val="30"/>
        <c:overlap val="100"/>
        <c:axId val="1451630767"/>
        <c:axId val="1451626607"/>
      </c:barChart>
      <c:lineChart>
        <c:grouping val="standard"/>
        <c:varyColors val="0"/>
        <c:ser>
          <c:idx val="4"/>
          <c:order val="4"/>
          <c:tx>
            <c:strRef>
              <c:f>Graphics!$P$125</c:f>
              <c:strCache>
                <c:ptCount val="1"/>
                <c:pt idx="0">
                  <c:v>National Average</c:v>
                </c:pt>
              </c:strCache>
            </c:strRef>
          </c:tx>
          <c:spPr>
            <a:ln w="28575" cap="rnd">
              <a:solidFill>
                <a:schemeClr val="accent5"/>
              </a:solidFill>
              <a:round/>
            </a:ln>
            <a:effectLst/>
          </c:spPr>
          <c:marker>
            <c:symbol val="none"/>
          </c:marker>
          <c:val>
            <c:numRef>
              <c:f>Graphics!$Q$125:$R$125</c:f>
              <c:numCache>
                <c:formatCode>General</c:formatCode>
                <c:ptCount val="2"/>
                <c:pt idx="0">
                  <c:v>77.099999999999994</c:v>
                </c:pt>
                <c:pt idx="1">
                  <c:v>77.099999999999994</c:v>
                </c:pt>
              </c:numCache>
            </c:numRef>
          </c:val>
          <c:smooth val="0"/>
          <c:extLst>
            <c:ext xmlns:c16="http://schemas.microsoft.com/office/drawing/2014/chart" uri="{C3380CC4-5D6E-409C-BE32-E72D297353CC}">
              <c16:uniqueId val="{00000004-6181-4B30-B219-C3720BB513A2}"/>
            </c:ext>
          </c:extLst>
        </c:ser>
        <c:ser>
          <c:idx val="5"/>
          <c:order val="5"/>
          <c:tx>
            <c:strRef>
              <c:f>Graphics!$P$126</c:f>
              <c:strCache>
                <c:ptCount val="1"/>
                <c:pt idx="0">
                  <c:v>New England Average</c:v>
                </c:pt>
              </c:strCache>
            </c:strRef>
          </c:tx>
          <c:spPr>
            <a:ln w="28575" cap="rnd">
              <a:solidFill>
                <a:schemeClr val="accent6"/>
              </a:solidFill>
              <a:round/>
            </a:ln>
            <a:effectLst/>
          </c:spPr>
          <c:marker>
            <c:symbol val="none"/>
          </c:marker>
          <c:val>
            <c:numRef>
              <c:f>Graphics!$Q$126:$R$126</c:f>
              <c:numCache>
                <c:formatCode>General</c:formatCode>
                <c:ptCount val="2"/>
                <c:pt idx="0">
                  <c:v>97.3</c:v>
                </c:pt>
                <c:pt idx="1">
                  <c:v>97.3</c:v>
                </c:pt>
              </c:numCache>
            </c:numRef>
          </c:val>
          <c:smooth val="0"/>
          <c:extLst>
            <c:ext xmlns:c16="http://schemas.microsoft.com/office/drawing/2014/chart" uri="{C3380CC4-5D6E-409C-BE32-E72D297353CC}">
              <c16:uniqueId val="{00000005-6181-4B30-B219-C3720BB513A2}"/>
            </c:ext>
          </c:extLst>
        </c:ser>
        <c:dLbls>
          <c:showLegendKey val="0"/>
          <c:showVal val="0"/>
          <c:showCatName val="0"/>
          <c:showSerName val="0"/>
          <c:showPercent val="0"/>
          <c:showBubbleSize val="0"/>
        </c:dLbls>
        <c:marker val="1"/>
        <c:smooth val="0"/>
        <c:axId val="1451630767"/>
        <c:axId val="1451626607"/>
      </c:lineChart>
      <c:catAx>
        <c:axId val="1451630767"/>
        <c:scaling>
          <c:orientation val="minMax"/>
        </c:scaling>
        <c:delete val="0"/>
        <c:axPos val="b"/>
        <c:minorGridlines>
          <c:spPr>
            <a:ln w="9525" cap="flat" cmpd="sng" algn="ctr">
              <a:noFill/>
              <a:round/>
            </a:ln>
            <a:effectLst/>
          </c:spPr>
        </c:min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t"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51626607"/>
        <c:crosses val="autoZero"/>
        <c:auto val="1"/>
        <c:lblAlgn val="ctr"/>
        <c:lblOffset val="100"/>
        <c:noMultiLvlLbl val="0"/>
      </c:catAx>
      <c:valAx>
        <c:axId val="1451626607"/>
        <c:scaling>
          <c:orientation val="minMax"/>
          <c:max val="1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MMBTU/Household</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_(* #,##0.0_);_(* \(#,##0.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51630767"/>
        <c:crosses val="autoZero"/>
        <c:crossBetween val="between"/>
      </c:valAx>
      <c:spPr>
        <a:noFill/>
        <a:ln>
          <a:noFill/>
        </a:ln>
        <a:effectLst/>
      </c:spPr>
    </c:plotArea>
    <c:legend>
      <c:legendPos val="b"/>
      <c:layout>
        <c:manualLayout>
          <c:xMode val="edge"/>
          <c:yMode val="edge"/>
          <c:x val="0.68020888584733119"/>
          <c:y val="1.7360017497812772E-2"/>
          <c:w val="0.28064425990593111"/>
          <c:h val="0.97338072324292801"/>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9381165577611351"/>
          <c:y val="4.7908726939484433E-2"/>
          <c:w val="0.70746489327479067"/>
          <c:h val="0.90381556134367491"/>
        </c:manualLayout>
      </c:layout>
      <c:pieChart>
        <c:varyColors val="1"/>
        <c:ser>
          <c:idx val="0"/>
          <c:order val="0"/>
          <c:dPt>
            <c:idx val="0"/>
            <c:bubble3D val="0"/>
            <c:spPr>
              <a:solidFill>
                <a:schemeClr val="bg1">
                  <a:lumMod val="85000"/>
                </a:schemeClr>
              </a:solidFill>
              <a:ln w="19050">
                <a:solidFill>
                  <a:schemeClr val="lt1"/>
                </a:solidFill>
              </a:ln>
              <a:effectLst/>
            </c:spPr>
            <c:extLst>
              <c:ext xmlns:c16="http://schemas.microsoft.com/office/drawing/2014/chart" uri="{C3380CC4-5D6E-409C-BE32-E72D297353CC}">
                <c16:uniqueId val="{00000001-C962-4F92-B430-76605AA1F4B7}"/>
              </c:ext>
            </c:extLst>
          </c:dPt>
          <c:dPt>
            <c:idx val="1"/>
            <c:bubble3D val="0"/>
            <c:spPr>
              <a:solidFill>
                <a:schemeClr val="bg1">
                  <a:lumMod val="85000"/>
                </a:schemeClr>
              </a:solidFill>
              <a:ln w="19050">
                <a:solidFill>
                  <a:schemeClr val="lt1"/>
                </a:solidFill>
              </a:ln>
              <a:effectLst/>
            </c:spPr>
            <c:extLst>
              <c:ext xmlns:c16="http://schemas.microsoft.com/office/drawing/2014/chart" uri="{C3380CC4-5D6E-409C-BE32-E72D297353CC}">
                <c16:uniqueId val="{00000003-C962-4F92-B430-76605AA1F4B7}"/>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C962-4F92-B430-76605AA1F4B7}"/>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C962-4F92-B430-76605AA1F4B7}"/>
              </c:ext>
            </c:extLst>
          </c:dPt>
          <c:dPt>
            <c:idx val="4"/>
            <c:bubble3D val="0"/>
            <c:spPr>
              <a:solidFill>
                <a:schemeClr val="bg1">
                  <a:lumMod val="85000"/>
                </a:schemeClr>
              </a:solidFill>
              <a:ln w="19050">
                <a:solidFill>
                  <a:schemeClr val="lt1"/>
                </a:solidFill>
              </a:ln>
              <a:effectLst/>
            </c:spPr>
            <c:extLst>
              <c:ext xmlns:c16="http://schemas.microsoft.com/office/drawing/2014/chart" uri="{C3380CC4-5D6E-409C-BE32-E72D297353CC}">
                <c16:uniqueId val="{00000009-C962-4F92-B430-76605AA1F4B7}"/>
              </c:ext>
            </c:extLst>
          </c:dPt>
          <c:dPt>
            <c:idx val="5"/>
            <c:bubble3D val="0"/>
            <c:spPr>
              <a:solidFill>
                <a:schemeClr val="bg1">
                  <a:lumMod val="85000"/>
                </a:schemeClr>
              </a:solidFill>
              <a:ln w="19050">
                <a:solidFill>
                  <a:schemeClr val="lt1"/>
                </a:solidFill>
              </a:ln>
              <a:effectLst/>
            </c:spPr>
            <c:extLst>
              <c:ext xmlns:c16="http://schemas.microsoft.com/office/drawing/2014/chart" uri="{C3380CC4-5D6E-409C-BE32-E72D297353CC}">
                <c16:uniqueId val="{0000000B-C962-4F92-B430-76605AA1F4B7}"/>
              </c:ext>
            </c:extLst>
          </c:dPt>
          <c:dPt>
            <c:idx val="6"/>
            <c:bubble3D val="0"/>
            <c:spPr>
              <a:solidFill>
                <a:schemeClr val="bg1">
                  <a:lumMod val="85000"/>
                </a:schemeClr>
              </a:solidFill>
              <a:ln w="19050">
                <a:solidFill>
                  <a:schemeClr val="lt1"/>
                </a:solidFill>
              </a:ln>
              <a:effectLst/>
            </c:spPr>
            <c:extLst>
              <c:ext xmlns:c16="http://schemas.microsoft.com/office/drawing/2014/chart" uri="{C3380CC4-5D6E-409C-BE32-E72D297353CC}">
                <c16:uniqueId val="{0000000D-C962-4F92-B430-76605AA1F4B7}"/>
              </c:ext>
            </c:extLst>
          </c:dPt>
          <c:dLbls>
            <c:dLbl>
              <c:idx val="0"/>
              <c:delete val="1"/>
              <c:extLst>
                <c:ext xmlns:c15="http://schemas.microsoft.com/office/drawing/2012/chart" uri="{CE6537A1-D6FC-4f65-9D91-7224C49458BB}"/>
                <c:ext xmlns:c16="http://schemas.microsoft.com/office/drawing/2014/chart" uri="{C3380CC4-5D6E-409C-BE32-E72D297353CC}">
                  <c16:uniqueId val="{00000001-C962-4F92-B430-76605AA1F4B7}"/>
                </c:ext>
              </c:extLst>
            </c:dLbl>
            <c:dLbl>
              <c:idx val="1"/>
              <c:delete val="1"/>
              <c:extLst>
                <c:ext xmlns:c15="http://schemas.microsoft.com/office/drawing/2012/chart" uri="{CE6537A1-D6FC-4f65-9D91-7224C49458BB}"/>
                <c:ext xmlns:c16="http://schemas.microsoft.com/office/drawing/2014/chart" uri="{C3380CC4-5D6E-409C-BE32-E72D297353CC}">
                  <c16:uniqueId val="{00000003-C962-4F92-B430-76605AA1F4B7}"/>
                </c:ext>
              </c:extLst>
            </c:dLbl>
            <c:dLbl>
              <c:idx val="4"/>
              <c:delete val="1"/>
              <c:extLst>
                <c:ext xmlns:c15="http://schemas.microsoft.com/office/drawing/2012/chart" uri="{CE6537A1-D6FC-4f65-9D91-7224C49458BB}"/>
                <c:ext xmlns:c16="http://schemas.microsoft.com/office/drawing/2014/chart" uri="{C3380CC4-5D6E-409C-BE32-E72D297353CC}">
                  <c16:uniqueId val="{00000009-C962-4F92-B430-76605AA1F4B7}"/>
                </c:ext>
              </c:extLst>
            </c:dLbl>
            <c:dLbl>
              <c:idx val="5"/>
              <c:delete val="1"/>
              <c:extLst>
                <c:ext xmlns:c15="http://schemas.microsoft.com/office/drawing/2012/chart" uri="{CE6537A1-D6FC-4f65-9D91-7224C49458BB}"/>
                <c:ext xmlns:c16="http://schemas.microsoft.com/office/drawing/2014/chart" uri="{C3380CC4-5D6E-409C-BE32-E72D297353CC}">
                  <c16:uniqueId val="{0000000B-C962-4F92-B430-76605AA1F4B7}"/>
                </c:ext>
              </c:extLst>
            </c:dLbl>
            <c:dLbl>
              <c:idx val="6"/>
              <c:delete val="1"/>
              <c:extLst>
                <c:ext xmlns:c15="http://schemas.microsoft.com/office/drawing/2012/chart" uri="{CE6537A1-D6FC-4f65-9D91-7224C49458BB}"/>
                <c:ext xmlns:c16="http://schemas.microsoft.com/office/drawing/2014/chart" uri="{C3380CC4-5D6E-409C-BE32-E72D297353CC}">
                  <c16:uniqueId val="{0000000D-C962-4F92-B430-76605AA1F4B7}"/>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1"/>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'GHG Analysis'!$B$5:$B$11</c:f>
              <c:strCache>
                <c:ptCount val="7"/>
                <c:pt idx="0">
                  <c:v>Residential Buildings</c:v>
                </c:pt>
                <c:pt idx="1">
                  <c:v>Commercial Buildings</c:v>
                </c:pt>
                <c:pt idx="2">
                  <c:v>On-road Transportation</c:v>
                </c:pt>
                <c:pt idx="3">
                  <c:v>Off-Road Transportation</c:v>
                </c:pt>
                <c:pt idx="4">
                  <c:v>Solid Waste</c:v>
                </c:pt>
                <c:pt idx="5">
                  <c:v>Water Treatment and Delivery</c:v>
                </c:pt>
                <c:pt idx="6">
                  <c:v>Wastewater Treatment</c:v>
                </c:pt>
              </c:strCache>
            </c:strRef>
          </c:cat>
          <c:val>
            <c:numRef>
              <c:f>'GHG Analysis'!$C$5:$C$11</c:f>
              <c:numCache>
                <c:formatCode>_(* #,##0_);_(* \(#,##0\);_(* "-"??_);_(@_)</c:formatCode>
                <c:ptCount val="7"/>
                <c:pt idx="0">
                  <c:v>492658.89262494008</c:v>
                </c:pt>
                <c:pt idx="1">
                  <c:v>782030.98676891928</c:v>
                </c:pt>
                <c:pt idx="2">
                  <c:v>414445.89383128646</c:v>
                </c:pt>
                <c:pt idx="3">
                  <c:v>3790.6716331922653</c:v>
                </c:pt>
                <c:pt idx="4">
                  <c:v>150241.44035578688</c:v>
                </c:pt>
                <c:pt idx="5">
                  <c:v>2180.4471434967609</c:v>
                </c:pt>
                <c:pt idx="6">
                  <c:v>1528.8759087644726</c:v>
                </c:pt>
              </c:numCache>
            </c:numRef>
          </c:val>
          <c:extLst>
            <c:ext xmlns:c16="http://schemas.microsoft.com/office/drawing/2014/chart" uri="{C3380CC4-5D6E-409C-BE32-E72D297353CC}">
              <c16:uniqueId val="{0000000E-C962-4F92-B430-76605AA1F4B7}"/>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8618428002112641"/>
          <c:y val="5.443444712508811E-2"/>
          <c:w val="0.76909812583025239"/>
          <c:h val="0.81362877988729554"/>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Graphics!$P$152:$P$155</c:f>
              <c:strCache>
                <c:ptCount val="4"/>
                <c:pt idx="0">
                  <c:v>Combustion Cars*</c:v>
                </c:pt>
                <c:pt idx="1">
                  <c:v>WRTA** </c:v>
                </c:pt>
                <c:pt idx="2">
                  <c:v>Commuter Rail**</c:v>
                </c:pt>
                <c:pt idx="3">
                  <c:v>EV*</c:v>
                </c:pt>
              </c:strCache>
            </c:strRef>
          </c:cat>
          <c:val>
            <c:numRef>
              <c:f>Graphics!$Q$152:$Q$155</c:f>
              <c:numCache>
                <c:formatCode>0.00</c:formatCode>
                <c:ptCount val="4"/>
                <c:pt idx="0">
                  <c:v>0.4125437259189646</c:v>
                </c:pt>
                <c:pt idx="1">
                  <c:v>0.35912274540294259</c:v>
                </c:pt>
                <c:pt idx="2">
                  <c:v>0.14410169999999997</c:v>
                </c:pt>
                <c:pt idx="3">
                  <c:v>9.2578209198947659E-2</c:v>
                </c:pt>
              </c:numCache>
            </c:numRef>
          </c:val>
          <c:extLst>
            <c:ext xmlns:c16="http://schemas.microsoft.com/office/drawing/2014/chart" uri="{C3380CC4-5D6E-409C-BE32-E72D297353CC}">
              <c16:uniqueId val="{00000000-1D3C-4C13-95D6-5D84CEFD6CD8}"/>
            </c:ext>
          </c:extLst>
        </c:ser>
        <c:dLbls>
          <c:showLegendKey val="0"/>
          <c:showVal val="0"/>
          <c:showCatName val="0"/>
          <c:showSerName val="0"/>
          <c:showPercent val="0"/>
          <c:showBubbleSize val="0"/>
        </c:dLbls>
        <c:gapWidth val="219"/>
        <c:overlap val="-27"/>
        <c:axId val="303612128"/>
        <c:axId val="303630432"/>
      </c:barChart>
      <c:catAx>
        <c:axId val="3036121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03630432"/>
        <c:crosses val="autoZero"/>
        <c:auto val="1"/>
        <c:lblAlgn val="ctr"/>
        <c:lblOffset val="100"/>
        <c:noMultiLvlLbl val="0"/>
      </c:catAx>
      <c:valAx>
        <c:axId val="30363043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kg CO2e / Mile</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03612128"/>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184076612975901"/>
          <c:y val="8.1035651793525815E-2"/>
          <c:w val="0.64850536643659984"/>
          <c:h val="0.86567475940507432"/>
        </c:manualLayout>
      </c:layout>
      <c:pieChart>
        <c:varyColors val="1"/>
        <c:ser>
          <c:idx val="0"/>
          <c:order val="0"/>
          <c:dPt>
            <c:idx val="0"/>
            <c:bubble3D val="0"/>
            <c:spPr>
              <a:solidFill>
                <a:schemeClr val="bg1">
                  <a:lumMod val="85000"/>
                </a:schemeClr>
              </a:solidFill>
              <a:ln w="19050">
                <a:solidFill>
                  <a:schemeClr val="lt1"/>
                </a:solidFill>
              </a:ln>
              <a:effectLst/>
            </c:spPr>
            <c:extLst>
              <c:ext xmlns:c16="http://schemas.microsoft.com/office/drawing/2014/chart" uri="{C3380CC4-5D6E-409C-BE32-E72D297353CC}">
                <c16:uniqueId val="{00000001-DC63-4D3D-9C2F-B7E277F5AB3F}"/>
              </c:ext>
            </c:extLst>
          </c:dPt>
          <c:dPt>
            <c:idx val="1"/>
            <c:bubble3D val="0"/>
            <c:spPr>
              <a:solidFill>
                <a:schemeClr val="bg1">
                  <a:lumMod val="85000"/>
                </a:schemeClr>
              </a:solidFill>
              <a:ln w="19050">
                <a:solidFill>
                  <a:schemeClr val="lt1"/>
                </a:solidFill>
              </a:ln>
              <a:effectLst/>
            </c:spPr>
            <c:extLst>
              <c:ext xmlns:c16="http://schemas.microsoft.com/office/drawing/2014/chart" uri="{C3380CC4-5D6E-409C-BE32-E72D297353CC}">
                <c16:uniqueId val="{00000003-DC63-4D3D-9C2F-B7E277F5AB3F}"/>
              </c:ext>
            </c:extLst>
          </c:dPt>
          <c:dPt>
            <c:idx val="2"/>
            <c:bubble3D val="0"/>
            <c:spPr>
              <a:solidFill>
                <a:schemeClr val="bg1">
                  <a:lumMod val="85000"/>
                </a:schemeClr>
              </a:solidFill>
              <a:ln w="19050">
                <a:solidFill>
                  <a:schemeClr val="lt1"/>
                </a:solidFill>
              </a:ln>
              <a:effectLst/>
            </c:spPr>
            <c:extLst>
              <c:ext xmlns:c16="http://schemas.microsoft.com/office/drawing/2014/chart" uri="{C3380CC4-5D6E-409C-BE32-E72D297353CC}">
                <c16:uniqueId val="{00000005-DC63-4D3D-9C2F-B7E277F5AB3F}"/>
              </c:ext>
            </c:extLst>
          </c:dPt>
          <c:dPt>
            <c:idx val="3"/>
            <c:bubble3D val="0"/>
            <c:spPr>
              <a:solidFill>
                <a:schemeClr val="bg1">
                  <a:lumMod val="85000"/>
                </a:schemeClr>
              </a:solidFill>
              <a:ln w="19050">
                <a:solidFill>
                  <a:schemeClr val="lt1"/>
                </a:solidFill>
              </a:ln>
              <a:effectLst/>
            </c:spPr>
            <c:extLst>
              <c:ext xmlns:c16="http://schemas.microsoft.com/office/drawing/2014/chart" uri="{C3380CC4-5D6E-409C-BE32-E72D297353CC}">
                <c16:uniqueId val="{00000007-DC63-4D3D-9C2F-B7E277F5AB3F}"/>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DC63-4D3D-9C2F-B7E277F5AB3F}"/>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DC63-4D3D-9C2F-B7E277F5AB3F}"/>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DC63-4D3D-9C2F-B7E277F5AB3F}"/>
              </c:ext>
            </c:extLst>
          </c:dPt>
          <c:dLbls>
            <c:dLbl>
              <c:idx val="0"/>
              <c:delete val="1"/>
              <c:extLst>
                <c:ext xmlns:c15="http://schemas.microsoft.com/office/drawing/2012/chart" uri="{CE6537A1-D6FC-4f65-9D91-7224C49458BB}"/>
                <c:ext xmlns:c16="http://schemas.microsoft.com/office/drawing/2014/chart" uri="{C3380CC4-5D6E-409C-BE32-E72D297353CC}">
                  <c16:uniqueId val="{00000001-DC63-4D3D-9C2F-B7E277F5AB3F}"/>
                </c:ext>
              </c:extLst>
            </c:dLbl>
            <c:dLbl>
              <c:idx val="1"/>
              <c:delete val="1"/>
              <c:extLst>
                <c:ext xmlns:c15="http://schemas.microsoft.com/office/drawing/2012/chart" uri="{CE6537A1-D6FC-4f65-9D91-7224C49458BB}"/>
                <c:ext xmlns:c16="http://schemas.microsoft.com/office/drawing/2014/chart" uri="{C3380CC4-5D6E-409C-BE32-E72D297353CC}">
                  <c16:uniqueId val="{00000003-DC63-4D3D-9C2F-B7E277F5AB3F}"/>
                </c:ext>
              </c:extLst>
            </c:dLbl>
            <c:dLbl>
              <c:idx val="2"/>
              <c:delete val="1"/>
              <c:extLst>
                <c:ext xmlns:c15="http://schemas.microsoft.com/office/drawing/2012/chart" uri="{CE6537A1-D6FC-4f65-9D91-7224C49458BB}"/>
                <c:ext xmlns:c16="http://schemas.microsoft.com/office/drawing/2014/chart" uri="{C3380CC4-5D6E-409C-BE32-E72D297353CC}">
                  <c16:uniqueId val="{00000005-DC63-4D3D-9C2F-B7E277F5AB3F}"/>
                </c:ext>
              </c:extLst>
            </c:dLbl>
            <c:dLbl>
              <c:idx val="3"/>
              <c:delete val="1"/>
              <c:extLst>
                <c:ext xmlns:c15="http://schemas.microsoft.com/office/drawing/2012/chart" uri="{CE6537A1-D6FC-4f65-9D91-7224C49458BB}"/>
                <c:ext xmlns:c16="http://schemas.microsoft.com/office/drawing/2014/chart" uri="{C3380CC4-5D6E-409C-BE32-E72D297353CC}">
                  <c16:uniqueId val="{00000007-DC63-4D3D-9C2F-B7E277F5AB3F}"/>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1"/>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'GHG Analysis'!$B$5:$B$11</c:f>
              <c:strCache>
                <c:ptCount val="7"/>
                <c:pt idx="0">
                  <c:v>Residential Buildings</c:v>
                </c:pt>
                <c:pt idx="1">
                  <c:v>Commercial Buildings</c:v>
                </c:pt>
                <c:pt idx="2">
                  <c:v>On-road Transportation</c:v>
                </c:pt>
                <c:pt idx="3">
                  <c:v>Off-Road Transportation</c:v>
                </c:pt>
                <c:pt idx="4">
                  <c:v>Solid Waste</c:v>
                </c:pt>
                <c:pt idx="5">
                  <c:v>Water Treatment and Delivery</c:v>
                </c:pt>
                <c:pt idx="6">
                  <c:v>Wastewater Treatment</c:v>
                </c:pt>
              </c:strCache>
            </c:strRef>
          </c:cat>
          <c:val>
            <c:numRef>
              <c:f>'GHG Analysis'!$D$5:$D$11</c:f>
              <c:numCache>
                <c:formatCode>_(* #,##0_);_(* \(#,##0\);_(* "-"??_);_(@_)</c:formatCode>
                <c:ptCount val="7"/>
                <c:pt idx="0">
                  <c:v>457433.77069123241</c:v>
                </c:pt>
                <c:pt idx="1">
                  <c:v>705242.70753335615</c:v>
                </c:pt>
                <c:pt idx="2">
                  <c:v>485272.60888024024</c:v>
                </c:pt>
                <c:pt idx="3">
                  <c:v>5247.1804256015857</c:v>
                </c:pt>
                <c:pt idx="4">
                  <c:v>137456.07655680695</c:v>
                </c:pt>
                <c:pt idx="5">
                  <c:v>1500.7164084808862</c:v>
                </c:pt>
                <c:pt idx="6">
                  <c:v>1565.8891546873906</c:v>
                </c:pt>
              </c:numCache>
            </c:numRef>
          </c:val>
          <c:extLst>
            <c:ext xmlns:c16="http://schemas.microsoft.com/office/drawing/2014/chart" uri="{C3380CC4-5D6E-409C-BE32-E72D297353CC}">
              <c16:uniqueId val="{0000000E-DC63-4D3D-9C2F-B7E277F5AB3F}"/>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851453019700132"/>
          <c:y val="5.0925925925925923E-2"/>
          <c:w val="0.49745373914145713"/>
          <c:h val="0.85151210265383492"/>
        </c:manualLayout>
      </c:layout>
      <c:barChart>
        <c:barDir val="col"/>
        <c:grouping val="stacked"/>
        <c:varyColors val="0"/>
        <c:ser>
          <c:idx val="0"/>
          <c:order val="0"/>
          <c:tx>
            <c:strRef>
              <c:f>'GHG Analysis'!$B$46</c:f>
              <c:strCache>
                <c:ptCount val="1"/>
                <c:pt idx="0">
                  <c:v>MSW Incinerated</c:v>
                </c:pt>
              </c:strCache>
            </c:strRef>
          </c:tx>
          <c:spPr>
            <a:solidFill>
              <a:schemeClr val="accent1"/>
            </a:solidFill>
            <a:ln>
              <a:noFill/>
            </a:ln>
            <a:effectLst/>
          </c:spPr>
          <c:invertIfNegative val="0"/>
          <c:cat>
            <c:numRef>
              <c:f>'GHG Analysis'!$C$37:$D$37</c:f>
              <c:numCache>
                <c:formatCode>General</c:formatCode>
                <c:ptCount val="2"/>
                <c:pt idx="0">
                  <c:v>2009</c:v>
                </c:pt>
                <c:pt idx="1">
                  <c:v>2019</c:v>
                </c:pt>
              </c:numCache>
            </c:numRef>
          </c:cat>
          <c:val>
            <c:numRef>
              <c:f>'GHG Analysis'!$C$46:$D$46</c:f>
              <c:numCache>
                <c:formatCode>_(* #,##0_);_(* \(#,##0\);_(* "-"??_);_(@_)</c:formatCode>
                <c:ptCount val="2"/>
                <c:pt idx="0" formatCode="_(* #,##0.0_);_(* \(#,##0.0\);_(* &quot;-&quot;??_);_(@_)">
                  <c:v>99510.497395649058</c:v>
                </c:pt>
                <c:pt idx="1">
                  <c:v>107048.69750359716</c:v>
                </c:pt>
              </c:numCache>
            </c:numRef>
          </c:val>
          <c:extLst>
            <c:ext xmlns:c16="http://schemas.microsoft.com/office/drawing/2014/chart" uri="{C3380CC4-5D6E-409C-BE32-E72D297353CC}">
              <c16:uniqueId val="{00000000-17B3-43DD-BADE-132DBB41741E}"/>
            </c:ext>
          </c:extLst>
        </c:ser>
        <c:ser>
          <c:idx val="1"/>
          <c:order val="1"/>
          <c:tx>
            <c:strRef>
              <c:f>'GHG Analysis'!$B$47</c:f>
              <c:strCache>
                <c:ptCount val="1"/>
                <c:pt idx="0">
                  <c:v>Landfill Waste In Place</c:v>
                </c:pt>
              </c:strCache>
            </c:strRef>
          </c:tx>
          <c:spPr>
            <a:solidFill>
              <a:schemeClr val="accent2"/>
            </a:solidFill>
            <a:ln>
              <a:noFill/>
            </a:ln>
            <a:effectLst/>
          </c:spPr>
          <c:invertIfNegative val="0"/>
          <c:cat>
            <c:numRef>
              <c:f>'GHG Analysis'!$C$37:$D$37</c:f>
              <c:numCache>
                <c:formatCode>General</c:formatCode>
                <c:ptCount val="2"/>
                <c:pt idx="0">
                  <c:v>2009</c:v>
                </c:pt>
                <c:pt idx="1">
                  <c:v>2019</c:v>
                </c:pt>
              </c:numCache>
            </c:numRef>
          </c:cat>
          <c:val>
            <c:numRef>
              <c:f>'GHG Analysis'!$C$47:$D$47</c:f>
              <c:numCache>
                <c:formatCode>_(* #,##0_);_(* \(#,##0\);_(* "-"??_);_(@_)</c:formatCode>
                <c:ptCount val="2"/>
                <c:pt idx="0" formatCode="_(* #,##0.0_);_(* \(#,##0.0\);_(* &quot;-&quot;??_);_(@_)">
                  <c:v>46777.339152137807</c:v>
                </c:pt>
                <c:pt idx="1">
                  <c:v>26453.775245209774</c:v>
                </c:pt>
              </c:numCache>
            </c:numRef>
          </c:val>
          <c:extLst>
            <c:ext xmlns:c16="http://schemas.microsoft.com/office/drawing/2014/chart" uri="{C3380CC4-5D6E-409C-BE32-E72D297353CC}">
              <c16:uniqueId val="{00000001-17B3-43DD-BADE-132DBB41741E}"/>
            </c:ext>
          </c:extLst>
        </c:ser>
        <c:ser>
          <c:idx val="2"/>
          <c:order val="2"/>
          <c:tx>
            <c:strRef>
              <c:f>'GHG Analysis'!$B$48</c:f>
              <c:strCache>
                <c:ptCount val="1"/>
                <c:pt idx="0">
                  <c:v>Yard Waste Biological Treatment</c:v>
                </c:pt>
              </c:strCache>
            </c:strRef>
          </c:tx>
          <c:spPr>
            <a:solidFill>
              <a:schemeClr val="accent3"/>
            </a:solidFill>
            <a:ln>
              <a:noFill/>
            </a:ln>
            <a:effectLst/>
          </c:spPr>
          <c:invertIfNegative val="0"/>
          <c:cat>
            <c:numRef>
              <c:f>'GHG Analysis'!$C$37:$D$37</c:f>
              <c:numCache>
                <c:formatCode>General</c:formatCode>
                <c:ptCount val="2"/>
                <c:pt idx="0">
                  <c:v>2009</c:v>
                </c:pt>
                <c:pt idx="1">
                  <c:v>2019</c:v>
                </c:pt>
              </c:numCache>
            </c:numRef>
          </c:cat>
          <c:val>
            <c:numRef>
              <c:f>'GHG Analysis'!$C$48:$D$48</c:f>
              <c:numCache>
                <c:formatCode>_(* #,##0_);_(* \(#,##0\);_(* "-"??_);_(@_)</c:formatCode>
                <c:ptCount val="2"/>
                <c:pt idx="0" formatCode="_(* #,##0.0_);_(* \(#,##0.0\);_(* &quot;-&quot;??_);_(@_)">
                  <c:v>3953.6038080000003</c:v>
                </c:pt>
                <c:pt idx="1">
                  <c:v>3953.6038080000003</c:v>
                </c:pt>
              </c:numCache>
            </c:numRef>
          </c:val>
          <c:extLst>
            <c:ext xmlns:c16="http://schemas.microsoft.com/office/drawing/2014/chart" uri="{C3380CC4-5D6E-409C-BE32-E72D297353CC}">
              <c16:uniqueId val="{00000002-17B3-43DD-BADE-132DBB41741E}"/>
            </c:ext>
          </c:extLst>
        </c:ser>
        <c:ser>
          <c:idx val="3"/>
          <c:order val="3"/>
          <c:tx>
            <c:strRef>
              <c:f>'GHG Analysis'!$B$49</c:f>
              <c:strCache>
                <c:ptCount val="1"/>
                <c:pt idx="0">
                  <c:v>Wastewater Process</c:v>
                </c:pt>
              </c:strCache>
            </c:strRef>
          </c:tx>
          <c:spPr>
            <a:solidFill>
              <a:schemeClr val="accent4"/>
            </a:solidFill>
            <a:ln>
              <a:noFill/>
            </a:ln>
            <a:effectLst/>
          </c:spPr>
          <c:invertIfNegative val="0"/>
          <c:val>
            <c:numRef>
              <c:f>'GHG Analysis'!$C$49:$D$49</c:f>
              <c:numCache>
                <c:formatCode>_(* #,##0_);_(* \(#,##0\);_(* "-"??_);_(@_)</c:formatCode>
                <c:ptCount val="2"/>
                <c:pt idx="0" formatCode="_(* #,##0.0_);_(* \(#,##0.0\);_(* &quot;-&quot;??_);_(@_)">
                  <c:v>1528.8759087644726</c:v>
                </c:pt>
                <c:pt idx="1">
                  <c:v>1565.8891546873906</c:v>
                </c:pt>
              </c:numCache>
            </c:numRef>
          </c:val>
          <c:extLst>
            <c:ext xmlns:c16="http://schemas.microsoft.com/office/drawing/2014/chart" uri="{C3380CC4-5D6E-409C-BE32-E72D297353CC}">
              <c16:uniqueId val="{00000003-17B3-43DD-BADE-132DBB41741E}"/>
            </c:ext>
          </c:extLst>
        </c:ser>
        <c:ser>
          <c:idx val="4"/>
          <c:order val="4"/>
          <c:tx>
            <c:strRef>
              <c:f>'GHG Analysis'!$B$10</c:f>
              <c:strCache>
                <c:ptCount val="1"/>
                <c:pt idx="0">
                  <c:v>Water Treatment and Delivery</c:v>
                </c:pt>
              </c:strCache>
            </c:strRef>
          </c:tx>
          <c:spPr>
            <a:solidFill>
              <a:schemeClr val="accent5"/>
            </a:solidFill>
            <a:ln>
              <a:noFill/>
            </a:ln>
            <a:effectLst/>
          </c:spPr>
          <c:invertIfNegative val="0"/>
          <c:val>
            <c:numRef>
              <c:f>'GHG Analysis'!$C$10:$D$10</c:f>
              <c:numCache>
                <c:formatCode>_(* #,##0_);_(* \(#,##0\);_(* "-"??_);_(@_)</c:formatCode>
                <c:ptCount val="2"/>
                <c:pt idx="0">
                  <c:v>2180.4471434967609</c:v>
                </c:pt>
                <c:pt idx="1">
                  <c:v>1500.7164084808862</c:v>
                </c:pt>
              </c:numCache>
            </c:numRef>
          </c:val>
          <c:extLst>
            <c:ext xmlns:c16="http://schemas.microsoft.com/office/drawing/2014/chart" uri="{C3380CC4-5D6E-409C-BE32-E72D297353CC}">
              <c16:uniqueId val="{00000004-17B3-43DD-BADE-132DBB41741E}"/>
            </c:ext>
          </c:extLst>
        </c:ser>
        <c:dLbls>
          <c:showLegendKey val="0"/>
          <c:showVal val="0"/>
          <c:showCatName val="0"/>
          <c:showSerName val="0"/>
          <c:showPercent val="0"/>
          <c:showBubbleSize val="0"/>
        </c:dLbls>
        <c:gapWidth val="60"/>
        <c:overlap val="100"/>
        <c:axId val="1449951487"/>
        <c:axId val="1449948575"/>
      </c:barChart>
      <c:catAx>
        <c:axId val="144995148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49948575"/>
        <c:crosses val="autoZero"/>
        <c:auto val="1"/>
        <c:lblAlgn val="ctr"/>
        <c:lblOffset val="100"/>
        <c:noMultiLvlLbl val="0"/>
      </c:catAx>
      <c:valAx>
        <c:axId val="1449948575"/>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MTCO</a:t>
                </a:r>
                <a:r>
                  <a:rPr lang="en-US" baseline="-25000"/>
                  <a:t>2</a:t>
                </a:r>
                <a:r>
                  <a:rPr lang="en-US"/>
                  <a:t>e</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49951487"/>
        <c:crosses val="autoZero"/>
        <c:crossBetween val="between"/>
      </c:valAx>
      <c:spPr>
        <a:noFill/>
        <a:ln>
          <a:noFill/>
        </a:ln>
        <a:effectLst/>
      </c:spPr>
    </c:plotArea>
    <c:legend>
      <c:legendPos val="b"/>
      <c:layout>
        <c:manualLayout>
          <c:xMode val="edge"/>
          <c:yMode val="edge"/>
          <c:x val="0.72368525809273843"/>
          <c:y val="7.928186060075823E-2"/>
          <c:w val="0.24985170603674536"/>
          <c:h val="0.8466440653251676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9929943769153974"/>
          <c:y val="5.0925925925925923E-2"/>
          <c:w val="0.54524322138215431"/>
          <c:h val="0.85151210265383492"/>
        </c:manualLayout>
      </c:layout>
      <c:barChart>
        <c:barDir val="col"/>
        <c:grouping val="stacked"/>
        <c:varyColors val="0"/>
        <c:ser>
          <c:idx val="0"/>
          <c:order val="0"/>
          <c:tx>
            <c:strRef>
              <c:f>Graphics!$T$133</c:f>
              <c:strCache>
                <c:ptCount val="1"/>
                <c:pt idx="0">
                  <c:v>Passenger cars</c:v>
                </c:pt>
              </c:strCache>
            </c:strRef>
          </c:tx>
          <c:spPr>
            <a:solidFill>
              <a:schemeClr val="accent1"/>
            </a:solidFill>
            <a:ln>
              <a:noFill/>
            </a:ln>
            <a:effectLst/>
          </c:spPr>
          <c:invertIfNegative val="0"/>
          <c:cat>
            <c:numRef>
              <c:f>Graphics!$Q$120:$R$120</c:f>
              <c:numCache>
                <c:formatCode>General</c:formatCode>
                <c:ptCount val="2"/>
                <c:pt idx="0">
                  <c:v>2009</c:v>
                </c:pt>
                <c:pt idx="1">
                  <c:v>2019</c:v>
                </c:pt>
              </c:numCache>
            </c:numRef>
          </c:cat>
          <c:val>
            <c:numRef>
              <c:f>Graphics!$U$133:$V$133</c:f>
              <c:numCache>
                <c:formatCode>#,##0</c:formatCode>
                <c:ptCount val="2"/>
                <c:pt idx="0">
                  <c:v>193339.84615310159</c:v>
                </c:pt>
                <c:pt idx="1">
                  <c:v>224327.83230446311</c:v>
                </c:pt>
              </c:numCache>
            </c:numRef>
          </c:val>
          <c:extLst>
            <c:ext xmlns:c16="http://schemas.microsoft.com/office/drawing/2014/chart" uri="{C3380CC4-5D6E-409C-BE32-E72D297353CC}">
              <c16:uniqueId val="{00000000-5501-4B4A-AB65-7CB36CE84C14}"/>
            </c:ext>
          </c:extLst>
        </c:ser>
        <c:ser>
          <c:idx val="1"/>
          <c:order val="1"/>
          <c:tx>
            <c:strRef>
              <c:f>Graphics!$T$134</c:f>
              <c:strCache>
                <c:ptCount val="1"/>
                <c:pt idx="0">
                  <c:v>Light trucks</c:v>
                </c:pt>
              </c:strCache>
            </c:strRef>
          </c:tx>
          <c:spPr>
            <a:solidFill>
              <a:schemeClr val="accent2"/>
            </a:solidFill>
            <a:ln>
              <a:noFill/>
            </a:ln>
            <a:effectLst/>
          </c:spPr>
          <c:invertIfNegative val="0"/>
          <c:cat>
            <c:numRef>
              <c:f>Graphics!$Q$120:$R$120</c:f>
              <c:numCache>
                <c:formatCode>General</c:formatCode>
                <c:ptCount val="2"/>
                <c:pt idx="0">
                  <c:v>2009</c:v>
                </c:pt>
                <c:pt idx="1">
                  <c:v>2019</c:v>
                </c:pt>
              </c:numCache>
            </c:numRef>
          </c:cat>
          <c:val>
            <c:numRef>
              <c:f>Graphics!$U$134:$V$134</c:f>
              <c:numCache>
                <c:formatCode>#,##0</c:formatCode>
                <c:ptCount val="2"/>
                <c:pt idx="0">
                  <c:v>147179.54313476343</c:v>
                </c:pt>
                <c:pt idx="1">
                  <c:v>173306.75082054111</c:v>
                </c:pt>
              </c:numCache>
            </c:numRef>
          </c:val>
          <c:extLst>
            <c:ext xmlns:c16="http://schemas.microsoft.com/office/drawing/2014/chart" uri="{C3380CC4-5D6E-409C-BE32-E72D297353CC}">
              <c16:uniqueId val="{00000001-5501-4B4A-AB65-7CB36CE84C14}"/>
            </c:ext>
          </c:extLst>
        </c:ser>
        <c:ser>
          <c:idx val="2"/>
          <c:order val="2"/>
          <c:tx>
            <c:strRef>
              <c:f>Graphics!$T$135</c:f>
              <c:strCache>
                <c:ptCount val="1"/>
                <c:pt idx="0">
                  <c:v>Heavy trucks</c:v>
                </c:pt>
              </c:strCache>
            </c:strRef>
          </c:tx>
          <c:spPr>
            <a:solidFill>
              <a:schemeClr val="accent3"/>
            </a:solidFill>
            <a:ln>
              <a:noFill/>
            </a:ln>
            <a:effectLst/>
          </c:spPr>
          <c:invertIfNegative val="0"/>
          <c:cat>
            <c:numRef>
              <c:f>Graphics!$Q$120:$R$120</c:f>
              <c:numCache>
                <c:formatCode>General</c:formatCode>
                <c:ptCount val="2"/>
                <c:pt idx="0">
                  <c:v>2009</c:v>
                </c:pt>
                <c:pt idx="1">
                  <c:v>2019</c:v>
                </c:pt>
              </c:numCache>
            </c:numRef>
          </c:cat>
          <c:val>
            <c:numRef>
              <c:f>Graphics!$U$135:$V$135</c:f>
              <c:numCache>
                <c:formatCode>#,##0</c:formatCode>
                <c:ptCount val="2"/>
                <c:pt idx="0">
                  <c:v>68585.564277383994</c:v>
                </c:pt>
                <c:pt idx="1">
                  <c:v>82169.633760226221</c:v>
                </c:pt>
              </c:numCache>
            </c:numRef>
          </c:val>
          <c:extLst>
            <c:ext xmlns:c16="http://schemas.microsoft.com/office/drawing/2014/chart" uri="{C3380CC4-5D6E-409C-BE32-E72D297353CC}">
              <c16:uniqueId val="{00000002-5501-4B4A-AB65-7CB36CE84C14}"/>
            </c:ext>
          </c:extLst>
        </c:ser>
        <c:ser>
          <c:idx val="3"/>
          <c:order val="3"/>
          <c:tx>
            <c:strRef>
              <c:f>Graphics!$T$136</c:f>
              <c:strCache>
                <c:ptCount val="1"/>
                <c:pt idx="0">
                  <c:v>Transit Buses</c:v>
                </c:pt>
              </c:strCache>
            </c:strRef>
          </c:tx>
          <c:spPr>
            <a:solidFill>
              <a:schemeClr val="accent4"/>
            </a:solidFill>
            <a:ln>
              <a:noFill/>
            </a:ln>
            <a:effectLst/>
          </c:spPr>
          <c:invertIfNegative val="0"/>
          <c:cat>
            <c:numRef>
              <c:f>Graphics!$Q$120:$R$120</c:f>
              <c:numCache>
                <c:formatCode>General</c:formatCode>
                <c:ptCount val="2"/>
                <c:pt idx="0">
                  <c:v>2009</c:v>
                </c:pt>
                <c:pt idx="1">
                  <c:v>2019</c:v>
                </c:pt>
              </c:numCache>
            </c:numRef>
          </c:cat>
          <c:val>
            <c:numRef>
              <c:f>Graphics!$U$136:$V$136</c:f>
              <c:numCache>
                <c:formatCode>#,##0</c:formatCode>
                <c:ptCount val="2"/>
                <c:pt idx="0">
                  <c:v>5340.940266037418</c:v>
                </c:pt>
                <c:pt idx="1">
                  <c:v>5067.6133814280092</c:v>
                </c:pt>
              </c:numCache>
            </c:numRef>
          </c:val>
          <c:extLst>
            <c:ext xmlns:c16="http://schemas.microsoft.com/office/drawing/2014/chart" uri="{C3380CC4-5D6E-409C-BE32-E72D297353CC}">
              <c16:uniqueId val="{00000003-5501-4B4A-AB65-7CB36CE84C14}"/>
            </c:ext>
          </c:extLst>
        </c:ser>
        <c:ser>
          <c:idx val="4"/>
          <c:order val="4"/>
          <c:tx>
            <c:strRef>
              <c:f>Graphics!$T$137</c:f>
              <c:strCache>
                <c:ptCount val="1"/>
                <c:pt idx="0">
                  <c:v>Electric Vehicles</c:v>
                </c:pt>
              </c:strCache>
            </c:strRef>
          </c:tx>
          <c:spPr>
            <a:solidFill>
              <a:schemeClr val="accent5"/>
            </a:solidFill>
            <a:ln>
              <a:noFill/>
            </a:ln>
            <a:effectLst/>
          </c:spPr>
          <c:invertIfNegative val="0"/>
          <c:cat>
            <c:numRef>
              <c:f>Graphics!$Q$120:$R$120</c:f>
              <c:numCache>
                <c:formatCode>General</c:formatCode>
                <c:ptCount val="2"/>
                <c:pt idx="0">
                  <c:v>2009</c:v>
                </c:pt>
                <c:pt idx="1">
                  <c:v>2019</c:v>
                </c:pt>
              </c:numCache>
            </c:numRef>
          </c:cat>
          <c:val>
            <c:numRef>
              <c:f>Graphics!$U$137:$V$137</c:f>
              <c:numCache>
                <c:formatCode>#,##0</c:formatCode>
                <c:ptCount val="2"/>
                <c:pt idx="1">
                  <c:v>400.77861358181246</c:v>
                </c:pt>
              </c:numCache>
            </c:numRef>
          </c:val>
          <c:extLst>
            <c:ext xmlns:c16="http://schemas.microsoft.com/office/drawing/2014/chart" uri="{C3380CC4-5D6E-409C-BE32-E72D297353CC}">
              <c16:uniqueId val="{00000004-5501-4B4A-AB65-7CB36CE84C14}"/>
            </c:ext>
          </c:extLst>
        </c:ser>
        <c:dLbls>
          <c:showLegendKey val="0"/>
          <c:showVal val="0"/>
          <c:showCatName val="0"/>
          <c:showSerName val="0"/>
          <c:showPercent val="0"/>
          <c:showBubbleSize val="0"/>
        </c:dLbls>
        <c:gapWidth val="60"/>
        <c:overlap val="100"/>
        <c:axId val="1449951487"/>
        <c:axId val="1449948575"/>
      </c:barChart>
      <c:catAx>
        <c:axId val="144995148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49948575"/>
        <c:crosses val="autoZero"/>
        <c:auto val="1"/>
        <c:lblAlgn val="ctr"/>
        <c:lblOffset val="100"/>
        <c:noMultiLvlLbl val="0"/>
      </c:catAx>
      <c:valAx>
        <c:axId val="1449948575"/>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MTCO</a:t>
                </a:r>
                <a:r>
                  <a:rPr lang="en-US" baseline="-25000"/>
                  <a:t>2</a:t>
                </a:r>
                <a:r>
                  <a:rPr lang="en-US"/>
                  <a:t>e</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49951487"/>
        <c:crosses val="autoZero"/>
        <c:crossBetween val="between"/>
      </c:valAx>
      <c:spPr>
        <a:noFill/>
        <a:ln>
          <a:noFill/>
        </a:ln>
        <a:effectLst/>
      </c:spPr>
    </c:plotArea>
    <c:legend>
      <c:legendPos val="b"/>
      <c:layout>
        <c:manualLayout>
          <c:xMode val="edge"/>
          <c:yMode val="edge"/>
          <c:x val="0.74694103644021237"/>
          <c:y val="9.797336080653464E-2"/>
          <c:w val="0.25305896355978758"/>
          <c:h val="0.8867013025241004"/>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Graphics!$AF$30:$AF$33</c:f>
              <c:strCache>
                <c:ptCount val="4"/>
                <c:pt idx="0">
                  <c:v>Worcester (2009)</c:v>
                </c:pt>
                <c:pt idx="1">
                  <c:v>Massachusetts (2017)</c:v>
                </c:pt>
                <c:pt idx="2">
                  <c:v>Worcester (2019)</c:v>
                </c:pt>
                <c:pt idx="3">
                  <c:v>Boston (2018)</c:v>
                </c:pt>
              </c:strCache>
            </c:strRef>
          </c:cat>
          <c:val>
            <c:numRef>
              <c:f>Graphics!$AG$30:$AG$33</c:f>
              <c:numCache>
                <c:formatCode>0.0</c:formatCode>
                <c:ptCount val="4"/>
                <c:pt idx="0" formatCode="_(* #,##0.0_);_(* \(#,##0.0\);_(* &quot;-&quot;??_);_(@_)">
                  <c:v>10.201205270879539</c:v>
                </c:pt>
                <c:pt idx="1">
                  <c:v>10.595065312046444</c:v>
                </c:pt>
                <c:pt idx="2" formatCode="#,##0.0">
                  <c:v>9.6733985679099455</c:v>
                </c:pt>
                <c:pt idx="3">
                  <c:v>9.1954022988505741</c:v>
                </c:pt>
              </c:numCache>
            </c:numRef>
          </c:val>
          <c:extLst>
            <c:ext xmlns:c16="http://schemas.microsoft.com/office/drawing/2014/chart" uri="{C3380CC4-5D6E-409C-BE32-E72D297353CC}">
              <c16:uniqueId val="{00000000-08EB-47F2-A14D-F81771D827E1}"/>
            </c:ext>
          </c:extLst>
        </c:ser>
        <c:dLbls>
          <c:showLegendKey val="0"/>
          <c:showVal val="0"/>
          <c:showCatName val="0"/>
          <c:showSerName val="0"/>
          <c:showPercent val="0"/>
          <c:showBubbleSize val="0"/>
        </c:dLbls>
        <c:gapWidth val="219"/>
        <c:overlap val="-27"/>
        <c:axId val="1334516031"/>
        <c:axId val="1334530591"/>
      </c:barChart>
      <c:catAx>
        <c:axId val="133451603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34530591"/>
        <c:crosses val="autoZero"/>
        <c:auto val="1"/>
        <c:lblAlgn val="ctr"/>
        <c:lblOffset val="100"/>
        <c:noMultiLvlLbl val="0"/>
      </c:catAx>
      <c:valAx>
        <c:axId val="1334530591"/>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Mt</a:t>
                </a:r>
                <a:r>
                  <a:rPr lang="en-US" baseline="0"/>
                  <a:t> CO</a:t>
                </a:r>
                <a:r>
                  <a:rPr lang="en-US" baseline="-25000"/>
                  <a:t>2</a:t>
                </a:r>
                <a:r>
                  <a:rPr lang="en-US" baseline="0"/>
                  <a:t>e per Captia</a:t>
                </a:r>
                <a:endParaRPr lang="en-US"/>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_(* #,##0.0_);_(* \(#,##0.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34516031"/>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percentStacked"/>
        <c:varyColors val="0"/>
        <c:ser>
          <c:idx val="0"/>
          <c:order val="0"/>
          <c:tx>
            <c:strRef>
              <c:f>Graphics!$T$59</c:f>
              <c:strCache>
                <c:ptCount val="1"/>
                <c:pt idx="0">
                  <c:v>Building Energy</c:v>
                </c:pt>
              </c:strCache>
            </c:strRef>
          </c:tx>
          <c:spPr>
            <a:solidFill>
              <a:schemeClr val="accent1"/>
            </a:solidFill>
            <a:ln>
              <a:noFill/>
            </a:ln>
            <a:effectLst/>
          </c:spPr>
          <c:invertIfNegative val="0"/>
          <c:val>
            <c:numRef>
              <c:f>Graphics!$U$59:$V$59</c:f>
              <c:numCache>
                <c:formatCode>0%</c:formatCode>
                <c:ptCount val="2"/>
                <c:pt idx="0">
                  <c:v>0.32102507577845135</c:v>
                </c:pt>
                <c:pt idx="1">
                  <c:v>0.44802491912332942</c:v>
                </c:pt>
              </c:numCache>
            </c:numRef>
          </c:val>
          <c:extLst>
            <c:ext xmlns:c16="http://schemas.microsoft.com/office/drawing/2014/chart" uri="{C3380CC4-5D6E-409C-BE32-E72D297353CC}">
              <c16:uniqueId val="{00000000-999A-4207-BDCA-0459B49C5989}"/>
            </c:ext>
          </c:extLst>
        </c:ser>
        <c:ser>
          <c:idx val="1"/>
          <c:order val="1"/>
          <c:tx>
            <c:strRef>
              <c:f>Graphics!$T$60</c:f>
              <c:strCache>
                <c:ptCount val="1"/>
                <c:pt idx="0">
                  <c:v>Electricity Use/Production</c:v>
                </c:pt>
              </c:strCache>
            </c:strRef>
          </c:tx>
          <c:spPr>
            <a:solidFill>
              <a:schemeClr val="accent2"/>
            </a:solidFill>
            <a:ln>
              <a:noFill/>
            </a:ln>
            <a:effectLst/>
          </c:spPr>
          <c:invertIfNegative val="0"/>
          <c:val>
            <c:numRef>
              <c:f>Graphics!$U$60:$V$60</c:f>
              <c:numCache>
                <c:formatCode>0%</c:formatCode>
                <c:ptCount val="2"/>
                <c:pt idx="0">
                  <c:v>0.18737944337282997</c:v>
                </c:pt>
                <c:pt idx="1">
                  <c:v>0.20039174451556077</c:v>
                </c:pt>
              </c:numCache>
            </c:numRef>
          </c:val>
          <c:extLst>
            <c:ext xmlns:c16="http://schemas.microsoft.com/office/drawing/2014/chart" uri="{C3380CC4-5D6E-409C-BE32-E72D297353CC}">
              <c16:uniqueId val="{00000001-999A-4207-BDCA-0459B49C5989}"/>
            </c:ext>
          </c:extLst>
        </c:ser>
        <c:ser>
          <c:idx val="2"/>
          <c:order val="2"/>
          <c:tx>
            <c:strRef>
              <c:f>Graphics!$T$61</c:f>
              <c:strCache>
                <c:ptCount val="1"/>
                <c:pt idx="0">
                  <c:v>Mobile Combustion</c:v>
                </c:pt>
              </c:strCache>
            </c:strRef>
          </c:tx>
          <c:spPr>
            <a:solidFill>
              <a:schemeClr val="accent3"/>
            </a:solidFill>
            <a:ln>
              <a:noFill/>
            </a:ln>
            <a:effectLst/>
          </c:spPr>
          <c:invertIfNegative val="0"/>
          <c:val>
            <c:numRef>
              <c:f>Graphics!$U$61:$V$61</c:f>
              <c:numCache>
                <c:formatCode>0%</c:formatCode>
                <c:ptCount val="2"/>
                <c:pt idx="0">
                  <c:v>0.42022595756406722</c:v>
                </c:pt>
                <c:pt idx="1">
                  <c:v>0.27324180902910344</c:v>
                </c:pt>
              </c:numCache>
            </c:numRef>
          </c:val>
          <c:extLst>
            <c:ext xmlns:c16="http://schemas.microsoft.com/office/drawing/2014/chart" uri="{C3380CC4-5D6E-409C-BE32-E72D297353CC}">
              <c16:uniqueId val="{00000001-14F3-43AF-9632-1DFC1225E1DA}"/>
            </c:ext>
          </c:extLst>
        </c:ser>
        <c:ser>
          <c:idx val="3"/>
          <c:order val="3"/>
          <c:tx>
            <c:strRef>
              <c:f>Graphics!$T$62</c:f>
              <c:strCache>
                <c:ptCount val="1"/>
                <c:pt idx="0">
                  <c:v>Waste</c:v>
                </c:pt>
              </c:strCache>
            </c:strRef>
          </c:tx>
          <c:spPr>
            <a:solidFill>
              <a:schemeClr val="accent4"/>
            </a:solidFill>
            <a:ln>
              <a:noFill/>
            </a:ln>
            <a:effectLst/>
          </c:spPr>
          <c:invertIfNegative val="0"/>
          <c:val>
            <c:numRef>
              <c:f>Graphics!$U$62:$V$62</c:f>
              <c:numCache>
                <c:formatCode>0%</c:formatCode>
                <c:ptCount val="2"/>
                <c:pt idx="0">
                  <c:v>1.1022320198401764E-2</c:v>
                </c:pt>
                <c:pt idx="1">
                  <c:v>7.6631891848830069E-2</c:v>
                </c:pt>
              </c:numCache>
            </c:numRef>
          </c:val>
          <c:extLst>
            <c:ext xmlns:c16="http://schemas.microsoft.com/office/drawing/2014/chart" uri="{C3380CC4-5D6E-409C-BE32-E72D297353CC}">
              <c16:uniqueId val="{00000002-14F3-43AF-9632-1DFC1225E1DA}"/>
            </c:ext>
          </c:extLst>
        </c:ser>
        <c:ser>
          <c:idx val="4"/>
          <c:order val="4"/>
          <c:tx>
            <c:strRef>
              <c:f>Graphics!$T$63</c:f>
              <c:strCache>
                <c:ptCount val="1"/>
                <c:pt idx="0">
                  <c:v>Other</c:v>
                </c:pt>
              </c:strCache>
            </c:strRef>
          </c:tx>
          <c:spPr>
            <a:solidFill>
              <a:schemeClr val="accent5"/>
            </a:solidFill>
            <a:ln>
              <a:noFill/>
            </a:ln>
            <a:effectLst/>
          </c:spPr>
          <c:invertIfNegative val="0"/>
          <c:val>
            <c:numRef>
              <c:f>Graphics!$U$63:$V$63</c:f>
              <c:numCache>
                <c:formatCode>0%</c:formatCode>
                <c:ptCount val="2"/>
                <c:pt idx="0">
                  <c:v>6.0347203086249655E-2</c:v>
                </c:pt>
                <c:pt idx="1">
                  <c:v>1.7096354831764228E-3</c:v>
                </c:pt>
              </c:numCache>
            </c:numRef>
          </c:val>
          <c:extLst>
            <c:ext xmlns:c16="http://schemas.microsoft.com/office/drawing/2014/chart" uri="{C3380CC4-5D6E-409C-BE32-E72D297353CC}">
              <c16:uniqueId val="{00000003-14F3-43AF-9632-1DFC1225E1DA}"/>
            </c:ext>
          </c:extLst>
        </c:ser>
        <c:dLbls>
          <c:showLegendKey val="0"/>
          <c:showVal val="0"/>
          <c:showCatName val="0"/>
          <c:showSerName val="0"/>
          <c:showPercent val="0"/>
          <c:showBubbleSize val="0"/>
        </c:dLbls>
        <c:gapWidth val="150"/>
        <c:overlap val="100"/>
        <c:axId val="1686654111"/>
        <c:axId val="1686643295"/>
      </c:barChart>
      <c:catAx>
        <c:axId val="1686654111"/>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86643295"/>
        <c:crosses val="autoZero"/>
        <c:auto val="1"/>
        <c:lblAlgn val="ctr"/>
        <c:lblOffset val="100"/>
        <c:noMultiLvlLbl val="0"/>
      </c:catAx>
      <c:valAx>
        <c:axId val="1686643295"/>
        <c:scaling>
          <c:orientation val="minMax"/>
        </c:scaling>
        <c:delete val="0"/>
        <c:axPos val="b"/>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8665411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'GHG Analysis'!$C$140</c:f>
              <c:strCache>
                <c:ptCount val="1"/>
                <c:pt idx="0">
                  <c:v> MTCO2e </c:v>
                </c:pt>
              </c:strCache>
            </c:strRef>
          </c:tx>
          <c:spPr>
            <a:solidFill>
              <a:schemeClr val="accent1"/>
            </a:solidFill>
            <a:ln>
              <a:noFill/>
            </a:ln>
            <a:effectLst/>
          </c:spPr>
          <c:invertIfNegative val="0"/>
          <c:cat>
            <c:multiLvlStrRef>
              <c:f>'GHG Analysis'!$B$141:$B$146</c:f>
            </c:multiLvlStrRef>
          </c:cat>
          <c:val>
            <c:numRef>
              <c:f>'GHG Analysis'!$C$141:$C$146</c:f>
            </c:numRef>
          </c:val>
          <c:extLst xmlns:c15="http://schemas.microsoft.com/office/drawing/2012/chart">
            <c:ext xmlns:c16="http://schemas.microsoft.com/office/drawing/2014/chart" uri="{C3380CC4-5D6E-409C-BE32-E72D297353CC}">
              <c16:uniqueId val="{00000000-A885-2442-9D8E-039B0D6A9F82}"/>
            </c:ext>
          </c:extLst>
        </c:ser>
        <c:dLbls>
          <c:showLegendKey val="0"/>
          <c:showVal val="0"/>
          <c:showCatName val="0"/>
          <c:showSerName val="0"/>
          <c:showPercent val="0"/>
          <c:showBubbleSize val="0"/>
        </c:dLbls>
        <c:gapWidth val="457"/>
        <c:overlap val="-100"/>
        <c:axId val="852927048"/>
        <c:axId val="852920816"/>
        <c:extLst/>
      </c:barChart>
      <c:barChart>
        <c:barDir val="col"/>
        <c:grouping val="clustered"/>
        <c:varyColors val="0"/>
        <c:ser>
          <c:idx val="1"/>
          <c:order val="1"/>
          <c:tx>
            <c:strRef>
              <c:f>'GHG Analysis'!$D$140</c:f>
              <c:strCache>
                <c:ptCount val="1"/>
                <c:pt idx="0">
                  <c:v>p1</c:v>
                </c:pt>
              </c:strCache>
            </c:strRef>
          </c:tx>
          <c:spPr>
            <a:solidFill>
              <a:schemeClr val="accent2"/>
            </a:solidFill>
            <a:ln>
              <a:noFill/>
            </a:ln>
            <a:effectLst/>
          </c:spPr>
          <c:invertIfNegative val="0"/>
          <c:cat>
            <c:multiLvlStrRef>
              <c:f>'GHG Analysis'!$B$141:$B$146</c:f>
            </c:multiLvlStrRef>
          </c:cat>
          <c:val>
            <c:numRef>
              <c:f>'GHG Analysis'!$D$141:$D$146</c:f>
            </c:numRef>
          </c:val>
          <c:extLst>
            <c:ext xmlns:c16="http://schemas.microsoft.com/office/drawing/2014/chart" uri="{C3380CC4-5D6E-409C-BE32-E72D297353CC}">
              <c16:uniqueId val="{00000001-A885-2442-9D8E-039B0D6A9F82}"/>
            </c:ext>
          </c:extLst>
        </c:ser>
        <c:ser>
          <c:idx val="2"/>
          <c:order val="2"/>
          <c:tx>
            <c:strRef>
              <c:f>'GHG Analysis'!$E$140</c:f>
              <c:strCache>
                <c:ptCount val="1"/>
                <c:pt idx="0">
                  <c:v>p2</c:v>
                </c:pt>
              </c:strCache>
            </c:strRef>
          </c:tx>
          <c:spPr>
            <a:solidFill>
              <a:schemeClr val="accent3"/>
            </a:solidFill>
            <a:ln>
              <a:noFill/>
            </a:ln>
            <a:effectLst/>
          </c:spPr>
          <c:invertIfNegative val="0"/>
          <c:cat>
            <c:multiLvlStrRef>
              <c:f>'GHG Analysis'!$B$141:$B$146</c:f>
            </c:multiLvlStrRef>
          </c:cat>
          <c:val>
            <c:numRef>
              <c:f>'GHG Analysis'!$E$141:$E$146</c:f>
            </c:numRef>
          </c:val>
          <c:extLst>
            <c:ext xmlns:c16="http://schemas.microsoft.com/office/drawing/2014/chart" uri="{C3380CC4-5D6E-409C-BE32-E72D297353CC}">
              <c16:uniqueId val="{00000002-A885-2442-9D8E-039B0D6A9F82}"/>
            </c:ext>
          </c:extLst>
        </c:ser>
        <c:ser>
          <c:idx val="3"/>
          <c:order val="3"/>
          <c:tx>
            <c:strRef>
              <c:f>'GHG Analysis'!$F$140</c:f>
              <c:strCache>
                <c:ptCount val="1"/>
                <c:pt idx="0">
                  <c:v> MTCO2e/Capita </c:v>
                </c:pt>
              </c:strCache>
            </c:strRef>
          </c:tx>
          <c:spPr>
            <a:solidFill>
              <a:schemeClr val="accent4"/>
            </a:solidFill>
            <a:ln>
              <a:noFill/>
            </a:ln>
            <a:effectLst/>
          </c:spPr>
          <c:invertIfNegative val="0"/>
          <c:cat>
            <c:multiLvlStrRef>
              <c:f>'GHG Analysis'!$B$141:$B$146</c:f>
            </c:multiLvlStrRef>
          </c:cat>
          <c:val>
            <c:numRef>
              <c:f>'GHG Analysis'!$F$141:$F$146</c:f>
            </c:numRef>
          </c:val>
          <c:extLst>
            <c:ext xmlns:c16="http://schemas.microsoft.com/office/drawing/2014/chart" uri="{C3380CC4-5D6E-409C-BE32-E72D297353CC}">
              <c16:uniqueId val="{00000003-A885-2442-9D8E-039B0D6A9F82}"/>
            </c:ext>
          </c:extLst>
        </c:ser>
        <c:dLbls>
          <c:showLegendKey val="0"/>
          <c:showVal val="0"/>
          <c:showCatName val="0"/>
          <c:showSerName val="0"/>
          <c:showPercent val="0"/>
          <c:showBubbleSize val="0"/>
        </c:dLbls>
        <c:gapWidth val="219"/>
        <c:overlap val="-27"/>
        <c:axId val="1671872144"/>
        <c:axId val="1469529184"/>
      </c:barChart>
      <c:catAx>
        <c:axId val="8529270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52920816"/>
        <c:crosses val="autoZero"/>
        <c:auto val="1"/>
        <c:lblAlgn val="ctr"/>
        <c:lblOffset val="100"/>
        <c:noMultiLvlLbl val="0"/>
      </c:catAx>
      <c:valAx>
        <c:axId val="85292081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MTCO2e</a:t>
                </a:r>
              </a:p>
            </c:rich>
          </c:tx>
          <c:layout>
            <c:manualLayout>
              <c:xMode val="edge"/>
              <c:yMode val="edge"/>
              <c:x val="2.0983213429256596E-2"/>
              <c:y val="0.34250882320994619"/>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52927048"/>
        <c:crosses val="autoZero"/>
        <c:crossBetween val="between"/>
      </c:valAx>
      <c:valAx>
        <c:axId val="1469529184"/>
        <c:scaling>
          <c:orientation val="minMax"/>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MTCO2e / Capita</a:t>
                </a:r>
              </a:p>
            </c:rich>
          </c:tx>
          <c:layout>
            <c:manualLayout>
              <c:xMode val="edge"/>
              <c:yMode val="edge"/>
              <c:x val="0.92891979873074249"/>
              <c:y val="0.26539467132524835"/>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71872144"/>
        <c:crosses val="max"/>
        <c:crossBetween val="between"/>
      </c:valAx>
      <c:catAx>
        <c:axId val="1671872144"/>
        <c:scaling>
          <c:orientation val="minMax"/>
        </c:scaling>
        <c:delete val="1"/>
        <c:axPos val="b"/>
        <c:numFmt formatCode="General" sourceLinked="1"/>
        <c:majorTickMark val="out"/>
        <c:minorTickMark val="none"/>
        <c:tickLblPos val="nextTo"/>
        <c:crossAx val="1469529184"/>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Tw Cen MT" panose="020B0602020104020603" pitchFamily="34" charset="0"/>
                <a:ea typeface="+mn-ea"/>
                <a:cs typeface="+mn-cs"/>
              </a:defRPr>
            </a:pPr>
            <a:r>
              <a:rPr lang="en-US"/>
              <a:t>Residential Electricity Intensity </a:t>
            </a:r>
          </a:p>
        </c:rich>
      </c:tx>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Tw Cen MT" panose="020B0602020104020603" pitchFamily="34" charset="0"/>
              <a:ea typeface="+mn-ea"/>
              <a:cs typeface="+mn-cs"/>
            </a:defRPr>
          </a:pPr>
          <a:endParaRPr lang="en-US"/>
        </a:p>
      </c:txPr>
    </c:title>
    <c:autoTitleDeleted val="0"/>
    <c:plotArea>
      <c:layout>
        <c:manualLayout>
          <c:layoutTarget val="inner"/>
          <c:xMode val="edge"/>
          <c:yMode val="edge"/>
          <c:x val="0.1377755905511811"/>
          <c:y val="0.17171296296296296"/>
          <c:w val="0.83166885389326328"/>
          <c:h val="0.72088764946048411"/>
        </c:manualLayout>
      </c:layout>
      <c:barChart>
        <c:barDir val="col"/>
        <c:grouping val="stacked"/>
        <c:varyColors val="0"/>
        <c:ser>
          <c:idx val="0"/>
          <c:order val="0"/>
          <c:spPr>
            <a:solidFill>
              <a:schemeClr val="accent1"/>
            </a:solidFill>
            <a:ln>
              <a:noFill/>
            </a:ln>
            <a:effectLst/>
          </c:spPr>
          <c:invertIfNegative val="0"/>
          <c:dPt>
            <c:idx val="0"/>
            <c:invertIfNegative val="0"/>
            <c:bubble3D val="0"/>
            <c:spPr>
              <a:solidFill>
                <a:srgbClr val="00B0F0"/>
              </a:solidFill>
              <a:ln>
                <a:noFill/>
              </a:ln>
              <a:effectLst/>
            </c:spPr>
            <c:extLst>
              <c:ext xmlns:c16="http://schemas.microsoft.com/office/drawing/2014/chart" uri="{C3380CC4-5D6E-409C-BE32-E72D297353CC}">
                <c16:uniqueId val="{00000001-9ADB-4188-B44F-A8FAFE50BA42}"/>
              </c:ext>
            </c:extLst>
          </c:dPt>
          <c:dPt>
            <c:idx val="1"/>
            <c:invertIfNegative val="0"/>
            <c:bubble3D val="0"/>
            <c:spPr>
              <a:solidFill>
                <a:srgbClr val="00B0F0"/>
              </a:solidFill>
              <a:ln>
                <a:noFill/>
              </a:ln>
              <a:effectLst/>
            </c:spPr>
            <c:extLst>
              <c:ext xmlns:c16="http://schemas.microsoft.com/office/drawing/2014/chart" uri="{C3380CC4-5D6E-409C-BE32-E72D297353CC}">
                <c16:uniqueId val="{00000003-9ADB-4188-B44F-A8FAFE50BA42}"/>
              </c:ext>
            </c:extLst>
          </c:dPt>
          <c:dPt>
            <c:idx val="2"/>
            <c:invertIfNegative val="0"/>
            <c:bubble3D val="0"/>
            <c:spPr>
              <a:solidFill>
                <a:srgbClr val="00B0F0"/>
              </a:solidFill>
              <a:ln>
                <a:noFill/>
              </a:ln>
              <a:effectLst/>
            </c:spPr>
            <c:extLst>
              <c:ext xmlns:c16="http://schemas.microsoft.com/office/drawing/2014/chart" uri="{C3380CC4-5D6E-409C-BE32-E72D297353CC}">
                <c16:uniqueId val="{00000005-9ADB-4188-B44F-A8FAFE50BA42}"/>
              </c:ext>
            </c:extLst>
          </c:dPt>
          <c:dPt>
            <c:idx val="3"/>
            <c:invertIfNegative val="0"/>
            <c:bubble3D val="0"/>
            <c:spPr>
              <a:solidFill>
                <a:srgbClr val="92D050"/>
              </a:solidFill>
              <a:ln>
                <a:noFill/>
              </a:ln>
              <a:effectLst/>
            </c:spPr>
            <c:extLst>
              <c:ext xmlns:c16="http://schemas.microsoft.com/office/drawing/2014/chart" uri="{C3380CC4-5D6E-409C-BE32-E72D297353CC}">
                <c16:uniqueId val="{00000007-9ADB-4188-B44F-A8FAFE50BA42}"/>
              </c:ext>
            </c:extLst>
          </c:dPt>
          <c:dLbls>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Tw Cen MT" panose="020B0602020104020603" pitchFamily="34" charset="0"/>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Electric!$B$26:$B$29</c:f>
              <c:strCache>
                <c:ptCount val="4"/>
                <c:pt idx="0">
                  <c:v>Boston</c:v>
                </c:pt>
                <c:pt idx="1">
                  <c:v>Springfield</c:v>
                </c:pt>
                <c:pt idx="2">
                  <c:v>Lawrence</c:v>
                </c:pt>
                <c:pt idx="3">
                  <c:v>Worcester</c:v>
                </c:pt>
              </c:strCache>
            </c:strRef>
          </c:cat>
          <c:val>
            <c:numRef>
              <c:f>Electric!$C$26:$C$29</c:f>
              <c:numCache>
                <c:formatCode>_(* #,##0.00_);_(* \(#,##0.00\);_(* "-"??_);_(@_)</c:formatCode>
                <c:ptCount val="4"/>
                <c:pt idx="0">
                  <c:v>4.5789419740252137</c:v>
                </c:pt>
                <c:pt idx="1">
                  <c:v>7.1979262023801143</c:v>
                </c:pt>
                <c:pt idx="2">
                  <c:v>5.6082633422469961</c:v>
                </c:pt>
                <c:pt idx="3">
                  <c:v>5.8170402961100631</c:v>
                </c:pt>
              </c:numCache>
            </c:numRef>
          </c:val>
          <c:extLst>
            <c:ext xmlns:c16="http://schemas.microsoft.com/office/drawing/2014/chart" uri="{C3380CC4-5D6E-409C-BE32-E72D297353CC}">
              <c16:uniqueId val="{00000008-9ADB-4188-B44F-A8FAFE50BA42}"/>
            </c:ext>
          </c:extLst>
        </c:ser>
        <c:dLbls>
          <c:showLegendKey val="0"/>
          <c:showVal val="0"/>
          <c:showCatName val="0"/>
          <c:showSerName val="0"/>
          <c:showPercent val="0"/>
          <c:showBubbleSize val="0"/>
        </c:dLbls>
        <c:gapWidth val="150"/>
        <c:overlap val="100"/>
        <c:axId val="1534176399"/>
        <c:axId val="1534180559"/>
      </c:barChart>
      <c:catAx>
        <c:axId val="153417639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Tw Cen MT" panose="020B0602020104020603" pitchFamily="34" charset="0"/>
                <a:ea typeface="+mn-ea"/>
                <a:cs typeface="+mn-cs"/>
              </a:defRPr>
            </a:pPr>
            <a:endParaRPr lang="en-US"/>
          </a:p>
        </c:txPr>
        <c:crossAx val="1534180559"/>
        <c:crosses val="autoZero"/>
        <c:auto val="1"/>
        <c:lblAlgn val="ctr"/>
        <c:lblOffset val="100"/>
        <c:noMultiLvlLbl val="0"/>
      </c:catAx>
      <c:valAx>
        <c:axId val="1534180559"/>
        <c:scaling>
          <c:orientation val="minMax"/>
        </c:scaling>
        <c:delete val="0"/>
        <c:axPos val="l"/>
        <c:title>
          <c:tx>
            <c:rich>
              <a:bodyPr rot="-5400000" spcFirstLastPara="1" vertOverflow="ellipsis" vert="horz" wrap="square" anchor="ctr" anchorCtr="1"/>
              <a:lstStyle/>
              <a:p>
                <a:pPr>
                  <a:defRPr sz="1000" b="0" i="0" u="none" strike="noStrike" kern="1200" baseline="0">
                    <a:solidFill>
                      <a:sysClr val="windowText" lastClr="000000"/>
                    </a:solidFill>
                    <a:latin typeface="Tw Cen MT" panose="020B0602020104020603" pitchFamily="34" charset="0"/>
                    <a:ea typeface="+mn-ea"/>
                    <a:cs typeface="+mn-cs"/>
                  </a:defRPr>
                </a:pPr>
                <a:r>
                  <a:rPr lang="en-US"/>
                  <a:t>MWh / Household</a:t>
                </a:r>
              </a:p>
            </c:rich>
          </c:tx>
          <c:overlay val="0"/>
          <c:spPr>
            <a:noFill/>
            <a:ln>
              <a:noFill/>
            </a:ln>
            <a:effectLst/>
          </c:spPr>
          <c:txPr>
            <a:bodyPr rot="-5400000" spcFirstLastPara="1" vertOverflow="ellipsis" vert="horz" wrap="square" anchor="ctr" anchorCtr="1"/>
            <a:lstStyle/>
            <a:p>
              <a:pPr>
                <a:defRPr sz="1000" b="0" i="0" u="none" strike="noStrike" kern="1200" baseline="0">
                  <a:solidFill>
                    <a:sysClr val="windowText" lastClr="000000"/>
                  </a:solidFill>
                  <a:latin typeface="Tw Cen MT" panose="020B0602020104020603" pitchFamily="34" charset="0"/>
                  <a:ea typeface="+mn-ea"/>
                  <a:cs typeface="+mn-cs"/>
                </a:defRPr>
              </a:pPr>
              <a:endParaRPr lang="en-US"/>
            </a:p>
          </c:txPr>
        </c:title>
        <c:numFmt formatCode="_(* #,##0.00_);_(* \(#,##0.0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Tw Cen MT" panose="020B0602020104020603" pitchFamily="34" charset="0"/>
                <a:ea typeface="+mn-ea"/>
                <a:cs typeface="+mn-cs"/>
              </a:defRPr>
            </a:pPr>
            <a:endParaRPr lang="en-US"/>
          </a:p>
        </c:txPr>
        <c:crossAx val="1534176399"/>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Tw Cen MT" panose="020B0602020104020603" pitchFamily="34" charset="0"/>
        </a:defRPr>
      </a:pPr>
      <a:endParaRPr lang="en-US"/>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Tw Cen MT" panose="020B0602020104020603" pitchFamily="34" charset="0"/>
                <a:ea typeface="+mn-ea"/>
                <a:cs typeface="+mn-cs"/>
              </a:defRPr>
            </a:pPr>
            <a:r>
              <a:rPr lang="en-US"/>
              <a:t>Residential Natural Gas Intensity </a:t>
            </a:r>
          </a:p>
        </c:rich>
      </c:tx>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Tw Cen MT" panose="020B0602020104020603" pitchFamily="34" charset="0"/>
              <a:ea typeface="+mn-ea"/>
              <a:cs typeface="+mn-cs"/>
            </a:defRPr>
          </a:pPr>
          <a:endParaRPr lang="en-US"/>
        </a:p>
      </c:txPr>
    </c:title>
    <c:autoTitleDeleted val="0"/>
    <c:plotArea>
      <c:layout>
        <c:manualLayout>
          <c:layoutTarget val="inner"/>
          <c:xMode val="edge"/>
          <c:yMode val="edge"/>
          <c:x val="0.1377755905511811"/>
          <c:y val="0.17171296296296296"/>
          <c:w val="0.83166885389326328"/>
          <c:h val="0.72088764946048411"/>
        </c:manualLayout>
      </c:layout>
      <c:barChart>
        <c:barDir val="col"/>
        <c:grouping val="stacked"/>
        <c:varyColors val="0"/>
        <c:ser>
          <c:idx val="0"/>
          <c:order val="0"/>
          <c:spPr>
            <a:solidFill>
              <a:schemeClr val="accent1"/>
            </a:solidFill>
            <a:ln>
              <a:noFill/>
            </a:ln>
            <a:effectLst/>
          </c:spPr>
          <c:invertIfNegative val="0"/>
          <c:dPt>
            <c:idx val="0"/>
            <c:invertIfNegative val="0"/>
            <c:bubble3D val="0"/>
            <c:spPr>
              <a:solidFill>
                <a:srgbClr val="00B0F0"/>
              </a:solidFill>
              <a:ln>
                <a:noFill/>
              </a:ln>
              <a:effectLst/>
            </c:spPr>
            <c:extLst>
              <c:ext xmlns:c16="http://schemas.microsoft.com/office/drawing/2014/chart" uri="{C3380CC4-5D6E-409C-BE32-E72D297353CC}">
                <c16:uniqueId val="{00000003-77AE-4467-A1CF-E11EA8B94FCF}"/>
              </c:ext>
            </c:extLst>
          </c:dPt>
          <c:dPt>
            <c:idx val="1"/>
            <c:invertIfNegative val="0"/>
            <c:bubble3D val="0"/>
            <c:spPr>
              <a:solidFill>
                <a:srgbClr val="00B0F0"/>
              </a:solidFill>
              <a:ln>
                <a:noFill/>
              </a:ln>
              <a:effectLst/>
            </c:spPr>
            <c:extLst>
              <c:ext xmlns:c16="http://schemas.microsoft.com/office/drawing/2014/chart" uri="{C3380CC4-5D6E-409C-BE32-E72D297353CC}">
                <c16:uniqueId val="{00000004-77AE-4467-A1CF-E11EA8B94FCF}"/>
              </c:ext>
            </c:extLst>
          </c:dPt>
          <c:dPt>
            <c:idx val="2"/>
            <c:invertIfNegative val="0"/>
            <c:bubble3D val="0"/>
            <c:spPr>
              <a:solidFill>
                <a:srgbClr val="00B0F0"/>
              </a:solidFill>
              <a:ln>
                <a:noFill/>
              </a:ln>
              <a:effectLst/>
            </c:spPr>
            <c:extLst>
              <c:ext xmlns:c16="http://schemas.microsoft.com/office/drawing/2014/chart" uri="{C3380CC4-5D6E-409C-BE32-E72D297353CC}">
                <c16:uniqueId val="{00000005-77AE-4467-A1CF-E11EA8B94FCF}"/>
              </c:ext>
            </c:extLst>
          </c:dPt>
          <c:dPt>
            <c:idx val="3"/>
            <c:invertIfNegative val="0"/>
            <c:bubble3D val="0"/>
            <c:spPr>
              <a:solidFill>
                <a:srgbClr val="92D050"/>
              </a:solidFill>
              <a:ln>
                <a:noFill/>
              </a:ln>
              <a:effectLst/>
            </c:spPr>
            <c:extLst>
              <c:ext xmlns:c16="http://schemas.microsoft.com/office/drawing/2014/chart" uri="{C3380CC4-5D6E-409C-BE32-E72D297353CC}">
                <c16:uniqueId val="{00000002-77AE-4467-A1CF-E11EA8B94FCF}"/>
              </c:ext>
            </c:extLst>
          </c:dPt>
          <c:dLbls>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Tw Cen MT" panose="020B0602020104020603" pitchFamily="34" charset="0"/>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NatGas!$B$29:$B$32</c:f>
              <c:strCache>
                <c:ptCount val="4"/>
                <c:pt idx="0">
                  <c:v>Boston</c:v>
                </c:pt>
                <c:pt idx="1">
                  <c:v>Springfield</c:v>
                </c:pt>
                <c:pt idx="2">
                  <c:v>Lawrence</c:v>
                </c:pt>
                <c:pt idx="3">
                  <c:v>Worcester</c:v>
                </c:pt>
              </c:strCache>
            </c:strRef>
          </c:cat>
          <c:val>
            <c:numRef>
              <c:f>NatGas!$C$29:$C$32</c:f>
              <c:numCache>
                <c:formatCode>_(* #,##0_);_(* \(#,##0\);_(* "-"??_);_(@_)</c:formatCode>
                <c:ptCount val="4"/>
                <c:pt idx="0">
                  <c:v>80.371748749203107</c:v>
                </c:pt>
                <c:pt idx="1">
                  <c:v>121.89905735606743</c:v>
                </c:pt>
                <c:pt idx="2">
                  <c:v>153.35678738187119</c:v>
                </c:pt>
                <c:pt idx="3">
                  <c:v>106.27671579274346</c:v>
                </c:pt>
              </c:numCache>
            </c:numRef>
          </c:val>
          <c:extLst>
            <c:ext xmlns:c16="http://schemas.microsoft.com/office/drawing/2014/chart" uri="{C3380CC4-5D6E-409C-BE32-E72D297353CC}">
              <c16:uniqueId val="{00000000-77AE-4467-A1CF-E11EA8B94FCF}"/>
            </c:ext>
          </c:extLst>
        </c:ser>
        <c:dLbls>
          <c:showLegendKey val="0"/>
          <c:showVal val="0"/>
          <c:showCatName val="0"/>
          <c:showSerName val="0"/>
          <c:showPercent val="0"/>
          <c:showBubbleSize val="0"/>
        </c:dLbls>
        <c:gapWidth val="150"/>
        <c:overlap val="100"/>
        <c:axId val="1534176399"/>
        <c:axId val="1534180559"/>
      </c:barChart>
      <c:catAx>
        <c:axId val="153417639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Tw Cen MT" panose="020B0602020104020603" pitchFamily="34" charset="0"/>
                <a:ea typeface="+mn-ea"/>
                <a:cs typeface="+mn-cs"/>
              </a:defRPr>
            </a:pPr>
            <a:endParaRPr lang="en-US"/>
          </a:p>
        </c:txPr>
        <c:crossAx val="1534180559"/>
        <c:crosses val="autoZero"/>
        <c:auto val="1"/>
        <c:lblAlgn val="ctr"/>
        <c:lblOffset val="100"/>
        <c:noMultiLvlLbl val="0"/>
      </c:catAx>
      <c:valAx>
        <c:axId val="1534180559"/>
        <c:scaling>
          <c:orientation val="minMax"/>
        </c:scaling>
        <c:delete val="0"/>
        <c:axPos val="l"/>
        <c:title>
          <c:tx>
            <c:rich>
              <a:bodyPr rot="-5400000" spcFirstLastPara="1" vertOverflow="ellipsis" vert="horz" wrap="square" anchor="ctr" anchorCtr="1"/>
              <a:lstStyle/>
              <a:p>
                <a:pPr>
                  <a:defRPr sz="1000" b="0" i="0" u="none" strike="noStrike" kern="1200" baseline="0">
                    <a:solidFill>
                      <a:sysClr val="windowText" lastClr="000000"/>
                    </a:solidFill>
                    <a:latin typeface="Tw Cen MT" panose="020B0602020104020603" pitchFamily="34" charset="0"/>
                    <a:ea typeface="+mn-ea"/>
                    <a:cs typeface="+mn-cs"/>
                  </a:defRPr>
                </a:pPr>
                <a:r>
                  <a:rPr lang="en-US"/>
                  <a:t>MMBtu / Household</a:t>
                </a:r>
              </a:p>
            </c:rich>
          </c:tx>
          <c:overlay val="0"/>
          <c:spPr>
            <a:noFill/>
            <a:ln>
              <a:noFill/>
            </a:ln>
            <a:effectLst/>
          </c:spPr>
          <c:txPr>
            <a:bodyPr rot="-5400000" spcFirstLastPara="1" vertOverflow="ellipsis" vert="horz" wrap="square" anchor="ctr" anchorCtr="1"/>
            <a:lstStyle/>
            <a:p>
              <a:pPr>
                <a:defRPr sz="1000" b="0" i="0" u="none" strike="noStrike" kern="1200" baseline="0">
                  <a:solidFill>
                    <a:sysClr val="windowText" lastClr="000000"/>
                  </a:solidFill>
                  <a:latin typeface="Tw Cen MT" panose="020B0602020104020603" pitchFamily="34" charset="0"/>
                  <a:ea typeface="+mn-ea"/>
                  <a:cs typeface="+mn-cs"/>
                </a:defRPr>
              </a:pPr>
              <a:endParaRPr lang="en-US"/>
            </a:p>
          </c:txPr>
        </c:title>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Tw Cen MT" panose="020B0602020104020603" pitchFamily="34" charset="0"/>
                <a:ea typeface="+mn-ea"/>
                <a:cs typeface="+mn-cs"/>
              </a:defRPr>
            </a:pPr>
            <a:endParaRPr lang="en-US"/>
          </a:p>
        </c:txPr>
        <c:crossAx val="1534176399"/>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Tw Cen MT" panose="020B0602020104020603" pitchFamily="34" charset="0"/>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Residential Energy</a:t>
            </a:r>
            <a:r>
              <a:rPr lang="en-US" baseline="0"/>
              <a:t> </a:t>
            </a:r>
            <a:r>
              <a:rPr lang="en-US"/>
              <a:t>- MTCO2e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2"/>
          <c:order val="0"/>
          <c:tx>
            <c:strRef>
              <c:f>'GHG Analysis'!$C$167</c:f>
              <c:strCache>
                <c:ptCount val="1"/>
                <c:pt idx="0">
                  <c:v>Concord</c:v>
                </c:pt>
              </c:strCache>
            </c:strRef>
          </c:tx>
          <c:spPr>
            <a:solidFill>
              <a:schemeClr val="accent3"/>
            </a:solidFill>
            <a:ln>
              <a:noFill/>
            </a:ln>
            <a:effectLst/>
          </c:spPr>
          <c:invertIfNegative val="0"/>
          <c:cat>
            <c:multiLvlStrRef>
              <c:f>'GHG Analysis'!$B$169:$B$170</c:f>
            </c:multiLvlStrRef>
          </c:cat>
          <c:val>
            <c:numRef>
              <c:f>'GHG Analysis'!$C$169:$C$170</c:f>
            </c:numRef>
          </c:val>
          <c:extLst>
            <c:ext xmlns:c16="http://schemas.microsoft.com/office/drawing/2014/chart" uri="{C3380CC4-5D6E-409C-BE32-E72D297353CC}">
              <c16:uniqueId val="{00000001-A2AF-144F-B28D-3D892DAA7C97}"/>
            </c:ext>
          </c:extLst>
        </c:ser>
        <c:ser>
          <c:idx val="3"/>
          <c:order val="1"/>
          <c:tx>
            <c:strRef>
              <c:f>'GHG Analysis'!$D$167</c:f>
              <c:strCache>
                <c:ptCount val="1"/>
                <c:pt idx="0">
                  <c:v>Northampton</c:v>
                </c:pt>
              </c:strCache>
            </c:strRef>
          </c:tx>
          <c:spPr>
            <a:solidFill>
              <a:schemeClr val="accent4"/>
            </a:solidFill>
            <a:ln>
              <a:noFill/>
            </a:ln>
            <a:effectLst/>
          </c:spPr>
          <c:invertIfNegative val="0"/>
          <c:cat>
            <c:multiLvlStrRef>
              <c:f>'GHG Analysis'!$B$169:$B$170</c:f>
            </c:multiLvlStrRef>
          </c:cat>
          <c:val>
            <c:numRef>
              <c:f>'GHG Analysis'!$D$169:$D$170</c:f>
            </c:numRef>
          </c:val>
          <c:extLst>
            <c:ext xmlns:c16="http://schemas.microsoft.com/office/drawing/2014/chart" uri="{C3380CC4-5D6E-409C-BE32-E72D297353CC}">
              <c16:uniqueId val="{00000002-A2AF-144F-B28D-3D892DAA7C97}"/>
            </c:ext>
          </c:extLst>
        </c:ser>
        <c:ser>
          <c:idx val="4"/>
          <c:order val="2"/>
          <c:tx>
            <c:strRef>
              <c:f>'GHG Analysis'!$E$167</c:f>
              <c:strCache>
                <c:ptCount val="1"/>
                <c:pt idx="0">
                  <c:v>Acton</c:v>
                </c:pt>
              </c:strCache>
            </c:strRef>
          </c:tx>
          <c:spPr>
            <a:solidFill>
              <a:schemeClr val="accent5"/>
            </a:solidFill>
            <a:ln>
              <a:noFill/>
            </a:ln>
            <a:effectLst/>
          </c:spPr>
          <c:invertIfNegative val="0"/>
          <c:cat>
            <c:multiLvlStrRef>
              <c:f>'GHG Analysis'!$B$169:$B$170</c:f>
            </c:multiLvlStrRef>
          </c:cat>
          <c:val>
            <c:numRef>
              <c:f>'GHG Analysis'!$E$169:$E$170</c:f>
            </c:numRef>
          </c:val>
          <c:extLst>
            <c:ext xmlns:c16="http://schemas.microsoft.com/office/drawing/2014/chart" uri="{C3380CC4-5D6E-409C-BE32-E72D297353CC}">
              <c16:uniqueId val="{00000003-A2AF-144F-B28D-3D892DAA7C97}"/>
            </c:ext>
          </c:extLst>
        </c:ser>
        <c:ser>
          <c:idx val="0"/>
          <c:order val="3"/>
          <c:tx>
            <c:strRef>
              <c:f>'GHG Analysis'!$F$167</c:f>
              <c:strCache>
                <c:ptCount val="1"/>
                <c:pt idx="0">
                  <c:v>Dedham</c:v>
                </c:pt>
              </c:strCache>
            </c:strRef>
          </c:tx>
          <c:spPr>
            <a:solidFill>
              <a:schemeClr val="accent1"/>
            </a:solidFill>
            <a:ln>
              <a:noFill/>
            </a:ln>
            <a:effectLst/>
          </c:spPr>
          <c:invertIfNegative val="0"/>
          <c:cat>
            <c:multiLvlStrRef>
              <c:f>'GHG Analysis'!$B$169:$B$170</c:f>
            </c:multiLvlStrRef>
          </c:cat>
          <c:val>
            <c:numRef>
              <c:f>'GHG Analysis'!$F$169:$F$170</c:f>
            </c:numRef>
          </c:val>
          <c:extLst>
            <c:ext xmlns:c16="http://schemas.microsoft.com/office/drawing/2014/chart" uri="{C3380CC4-5D6E-409C-BE32-E72D297353CC}">
              <c16:uniqueId val="{00000004-A2AF-144F-B28D-3D892DAA7C97}"/>
            </c:ext>
          </c:extLst>
        </c:ser>
        <c:ser>
          <c:idx val="1"/>
          <c:order val="4"/>
          <c:tx>
            <c:strRef>
              <c:f>'GHG Analysis'!$G$167</c:f>
              <c:strCache>
                <c:ptCount val="1"/>
                <c:pt idx="0">
                  <c:v>Weston</c:v>
                </c:pt>
              </c:strCache>
            </c:strRef>
          </c:tx>
          <c:spPr>
            <a:solidFill>
              <a:schemeClr val="accent2"/>
            </a:solidFill>
            <a:ln>
              <a:noFill/>
            </a:ln>
            <a:effectLst/>
          </c:spPr>
          <c:invertIfNegative val="0"/>
          <c:cat>
            <c:multiLvlStrRef>
              <c:f>'GHG Analysis'!$B$169:$B$170</c:f>
            </c:multiLvlStrRef>
          </c:cat>
          <c:val>
            <c:numRef>
              <c:f>'GHG Analysis'!$G$169:$G$170</c:f>
            </c:numRef>
          </c:val>
          <c:extLst>
            <c:ext xmlns:c16="http://schemas.microsoft.com/office/drawing/2014/chart" uri="{C3380CC4-5D6E-409C-BE32-E72D297353CC}">
              <c16:uniqueId val="{00000007-A2AF-144F-B28D-3D892DAA7C97}"/>
            </c:ext>
          </c:extLst>
        </c:ser>
        <c:ser>
          <c:idx val="5"/>
          <c:order val="5"/>
          <c:tx>
            <c:strRef>
              <c:f>'GHG Analysis'!$H$167</c:f>
              <c:strCache>
                <c:ptCount val="1"/>
                <c:pt idx="0">
                  <c:v>Watertown</c:v>
                </c:pt>
              </c:strCache>
            </c:strRef>
          </c:tx>
          <c:spPr>
            <a:solidFill>
              <a:schemeClr val="accent6"/>
            </a:solidFill>
            <a:ln>
              <a:noFill/>
            </a:ln>
            <a:effectLst/>
          </c:spPr>
          <c:invertIfNegative val="0"/>
          <c:cat>
            <c:multiLvlStrRef>
              <c:f>'GHG Analysis'!$B$169:$B$170</c:f>
            </c:multiLvlStrRef>
          </c:cat>
          <c:val>
            <c:numRef>
              <c:f>'GHG Analysis'!$H$169:$H$170</c:f>
            </c:numRef>
          </c:val>
          <c:extLst>
            <c:ext xmlns:c16="http://schemas.microsoft.com/office/drawing/2014/chart" uri="{C3380CC4-5D6E-409C-BE32-E72D297353CC}">
              <c16:uniqueId val="{00000008-A2AF-144F-B28D-3D892DAA7C97}"/>
            </c:ext>
          </c:extLst>
        </c:ser>
        <c:dLbls>
          <c:showLegendKey val="0"/>
          <c:showVal val="0"/>
          <c:showCatName val="0"/>
          <c:showSerName val="0"/>
          <c:showPercent val="0"/>
          <c:showBubbleSize val="0"/>
        </c:dLbls>
        <c:gapWidth val="219"/>
        <c:overlap val="-27"/>
        <c:axId val="367980432"/>
        <c:axId val="93188816"/>
      </c:barChart>
      <c:catAx>
        <c:axId val="3679804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3188816"/>
        <c:crosses val="autoZero"/>
        <c:auto val="1"/>
        <c:lblAlgn val="ctr"/>
        <c:lblOffset val="100"/>
        <c:noMultiLvlLbl val="0"/>
      </c:catAx>
      <c:valAx>
        <c:axId val="93188816"/>
        <c:scaling>
          <c:orientation val="minMax"/>
        </c:scaling>
        <c:delete val="0"/>
        <c:axPos val="l"/>
        <c:majorGridlines>
          <c:spPr>
            <a:ln w="9525" cap="flat" cmpd="sng" algn="ctr">
              <a:solidFill>
                <a:schemeClr val="tx1">
                  <a:lumMod val="15000"/>
                  <a:lumOff val="85000"/>
                </a:schemeClr>
              </a:solidFill>
              <a:round/>
            </a:ln>
            <a:effectLst/>
          </c:spPr>
        </c:majorGridlines>
        <c:numFmt formatCode="_(* #,##0.00_);_(* \(#,##0.0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6798043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9029263583431381"/>
          <c:y val="7.7395807211996584E-2"/>
          <c:w val="0.53716565601713584"/>
          <c:h val="0.81236997843422443"/>
        </c:manualLayout>
      </c:layout>
      <c:barChart>
        <c:barDir val="col"/>
        <c:grouping val="stacked"/>
        <c:varyColors val="0"/>
        <c:ser>
          <c:idx val="0"/>
          <c:order val="0"/>
          <c:tx>
            <c:strRef>
              <c:f>'GHG Analysis'!$B$74</c:f>
              <c:strCache>
                <c:ptCount val="1"/>
                <c:pt idx="0">
                  <c:v>Electricity</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'GHG Analysis'!$E$74</c:f>
            </c:numRef>
          </c:val>
          <c:extLst>
            <c:ext xmlns:c15="http://schemas.microsoft.com/office/drawing/2012/chart" uri="{02D57815-91ED-43cb-92C2-25804820EDAC}">
              <c15:filteredCategoryTitle>
                <c15:cat>
                  <c:multiLvlStrRef>
                    <c:extLst>
                      <c:ext uri="{02D57815-91ED-43cb-92C2-25804820EDAC}">
                        <c15:formulaRef>
                          <c15:sqref>'GHG Analysis'!$B$73</c15:sqref>
                        </c15:formulaRef>
                      </c:ext>
                    </c:extLst>
                  </c:multiLvlStrRef>
                </c15:cat>
              </c15:filteredCategoryTitle>
            </c:ext>
            <c:ext xmlns:c16="http://schemas.microsoft.com/office/drawing/2014/chart" uri="{C3380CC4-5D6E-409C-BE32-E72D297353CC}">
              <c16:uniqueId val="{00000000-A6C0-413F-9169-E72C6A8938D3}"/>
            </c:ext>
          </c:extLst>
        </c:ser>
        <c:ser>
          <c:idx val="1"/>
          <c:order val="1"/>
          <c:tx>
            <c:strRef>
              <c:f>'GHG Analysis'!$B$75</c:f>
              <c:strCache>
                <c:ptCount val="1"/>
                <c:pt idx="0">
                  <c:v>Natural Gas</c:v>
                </c:pt>
              </c:strCache>
            </c:strRef>
          </c:tx>
          <c:spPr>
            <a:solidFill>
              <a:schemeClr val="accent2"/>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'GHG Analysis'!$E$75</c:f>
            </c:numRef>
          </c:val>
          <c:extLst>
            <c:ext xmlns:c15="http://schemas.microsoft.com/office/drawing/2012/chart" uri="{02D57815-91ED-43cb-92C2-25804820EDAC}">
              <c15:filteredCategoryTitle>
                <c15:cat>
                  <c:multiLvlStrRef>
                    <c:extLst>
                      <c:ext uri="{02D57815-91ED-43cb-92C2-25804820EDAC}">
                        <c15:formulaRef>
                          <c15:sqref>'GHG Analysis'!$B$73</c15:sqref>
                        </c15:formulaRef>
                      </c:ext>
                    </c:extLst>
                  </c:multiLvlStrRef>
                </c15:cat>
              </c15:filteredCategoryTitle>
            </c:ext>
            <c:ext xmlns:c16="http://schemas.microsoft.com/office/drawing/2014/chart" uri="{C3380CC4-5D6E-409C-BE32-E72D297353CC}">
              <c16:uniqueId val="{00000002-A6C0-413F-9169-E72C6A8938D3}"/>
            </c:ext>
          </c:extLst>
        </c:ser>
        <c:ser>
          <c:idx val="2"/>
          <c:order val="2"/>
          <c:tx>
            <c:strRef>
              <c:f>'GHG Analysis'!$B$76</c:f>
              <c:strCache>
                <c:ptCount val="1"/>
                <c:pt idx="0">
                  <c:v>Fuel Oil</c:v>
                </c:pt>
              </c:strCache>
            </c:strRef>
          </c:tx>
          <c:spPr>
            <a:solidFill>
              <a:schemeClr val="accent3"/>
            </a:solidFill>
            <a:ln>
              <a:noFill/>
            </a:ln>
            <a:effectLst/>
          </c:spPr>
          <c:invertIfNegative val="0"/>
          <c:dLbls>
            <c:dLbl>
              <c:idx val="0"/>
              <c:layout>
                <c:manualLayout>
                  <c:x val="-2.3847338898691298E-2"/>
                  <c:y val="5.7471264367816091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A6C0-413F-9169-E72C6A8938D3}"/>
                </c:ext>
              </c:extLst>
            </c:dLbl>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'GHG Analysis'!$E$76</c:f>
            </c:numRef>
          </c:val>
          <c:extLst>
            <c:ext xmlns:c15="http://schemas.microsoft.com/office/drawing/2012/chart" uri="{02D57815-91ED-43cb-92C2-25804820EDAC}">
              <c15:filteredCategoryTitle>
                <c15:cat>
                  <c:multiLvlStrRef>
                    <c:extLst>
                      <c:ext uri="{02D57815-91ED-43cb-92C2-25804820EDAC}">
                        <c15:formulaRef>
                          <c15:sqref>'GHG Analysis'!$B$73</c15:sqref>
                        </c15:formulaRef>
                      </c:ext>
                    </c:extLst>
                  </c:multiLvlStrRef>
                </c15:cat>
              </c15:filteredCategoryTitle>
            </c:ext>
            <c:ext xmlns:c16="http://schemas.microsoft.com/office/drawing/2014/chart" uri="{C3380CC4-5D6E-409C-BE32-E72D297353CC}">
              <c16:uniqueId val="{00000003-A6C0-413F-9169-E72C6A8938D3}"/>
            </c:ext>
          </c:extLst>
        </c:ser>
        <c:ser>
          <c:idx val="3"/>
          <c:order val="3"/>
          <c:tx>
            <c:strRef>
              <c:f>'GHG Analysis'!$B$77</c:f>
              <c:strCache>
                <c:ptCount val="1"/>
                <c:pt idx="0">
                  <c:v>Fugitive Natual Gas</c:v>
                </c:pt>
              </c:strCache>
            </c:strRef>
          </c:tx>
          <c:spPr>
            <a:solidFill>
              <a:schemeClr val="accent4"/>
            </a:solidFill>
            <a:ln>
              <a:noFill/>
            </a:ln>
            <a:effectLst/>
          </c:spPr>
          <c:invertIfNegative val="0"/>
          <c:dLbls>
            <c:dLbl>
              <c:idx val="0"/>
              <c:layout>
                <c:manualLayout>
                  <c:x val="-2.3555977916553533E-2"/>
                  <c:y val="-2.454547670705249E-2"/>
                </c:manualLayout>
              </c:layout>
              <c:dLblPos val="ctr"/>
              <c:showLegendKey val="0"/>
              <c:showVal val="1"/>
              <c:showCatName val="0"/>
              <c:showSerName val="0"/>
              <c:showPercent val="0"/>
              <c:showBubbleSize val="0"/>
              <c:extLst>
                <c:ext xmlns:c15="http://schemas.microsoft.com/office/drawing/2012/chart" uri="{CE6537A1-D6FC-4f65-9D91-7224C49458BB}">
                  <c15:layout>
                    <c:manualLayout>
                      <c:w val="0.17599722448487043"/>
                      <c:h val="0.14359206260208185"/>
                    </c:manualLayout>
                  </c15:layout>
                </c:ext>
                <c:ext xmlns:c16="http://schemas.microsoft.com/office/drawing/2014/chart" uri="{C3380CC4-5D6E-409C-BE32-E72D297353CC}">
                  <c16:uniqueId val="{00000005-A6C0-413F-9169-E72C6A8938D3}"/>
                </c:ext>
              </c:extLst>
            </c:dLbl>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'GHG Analysis'!$E$77</c:f>
            </c:numRef>
          </c:val>
          <c:extLst>
            <c:ext xmlns:c15="http://schemas.microsoft.com/office/drawing/2012/chart" uri="{02D57815-91ED-43cb-92C2-25804820EDAC}">
              <c15:filteredCategoryTitle>
                <c15:cat>
                  <c:multiLvlStrRef>
                    <c:extLst>
                      <c:ext uri="{02D57815-91ED-43cb-92C2-25804820EDAC}">
                        <c15:formulaRef>
                          <c15:sqref>'GHG Analysis'!$B$73</c15:sqref>
                        </c15:formulaRef>
                      </c:ext>
                    </c:extLst>
                  </c:multiLvlStrRef>
                </c15:cat>
              </c15:filteredCategoryTitle>
            </c:ext>
            <c:ext xmlns:c16="http://schemas.microsoft.com/office/drawing/2014/chart" uri="{C3380CC4-5D6E-409C-BE32-E72D297353CC}">
              <c16:uniqueId val="{00000004-A6C0-413F-9169-E72C6A8938D3}"/>
            </c:ext>
          </c:extLst>
        </c:ser>
        <c:dLbls>
          <c:dLblPos val="inBase"/>
          <c:showLegendKey val="0"/>
          <c:showVal val="1"/>
          <c:showCatName val="0"/>
          <c:showSerName val="0"/>
          <c:showPercent val="0"/>
          <c:showBubbleSize val="0"/>
        </c:dLbls>
        <c:gapWidth val="150"/>
        <c:overlap val="100"/>
        <c:axId val="2134475327"/>
        <c:axId val="2134476575"/>
      </c:barChart>
      <c:catAx>
        <c:axId val="213447532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2134476575"/>
        <c:crosses val="autoZero"/>
        <c:auto val="1"/>
        <c:lblAlgn val="ctr"/>
        <c:lblOffset val="100"/>
        <c:noMultiLvlLbl val="0"/>
      </c:catAx>
      <c:valAx>
        <c:axId val="2134476575"/>
        <c:scaling>
          <c:orientation val="minMax"/>
        </c:scaling>
        <c:delete val="0"/>
        <c:axPos val="l"/>
        <c:title>
          <c:tx>
            <c:rich>
              <a:bodyPr rot="-54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a:t>MTCO2e</a:t>
                </a:r>
              </a:p>
            </c:rich>
          </c:tx>
          <c:layout>
            <c:manualLayout>
              <c:xMode val="edge"/>
              <c:yMode val="edge"/>
              <c:x val="3.1142439530388043E-2"/>
              <c:y val="0.38302547770700635"/>
            </c:manualLayout>
          </c:layout>
          <c:overlay val="0"/>
          <c:spPr>
            <a:noFill/>
            <a:ln>
              <a:noFill/>
            </a:ln>
            <a:effectLst/>
          </c:spPr>
          <c:txPr>
            <a:bodyPr rot="-54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2134475327"/>
        <c:crosses val="autoZero"/>
        <c:crossBetween val="between"/>
      </c:valAx>
      <c:spPr>
        <a:noFill/>
        <a:ln>
          <a:noFill/>
        </a:ln>
        <a:effectLst/>
      </c:spPr>
    </c:plotArea>
    <c:legend>
      <c:legendPos val="t"/>
      <c:layout>
        <c:manualLayout>
          <c:xMode val="edge"/>
          <c:yMode val="edge"/>
          <c:x val="0.72014116245337756"/>
          <c:y val="4.4954110035608598E-2"/>
          <c:w val="0.27663800248653131"/>
          <c:h val="0.86377125231957474"/>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9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2515853621745555"/>
          <c:y val="3.7148046122717632E-2"/>
          <c:w val="0.60613117325851507"/>
          <c:h val="0.88976938641183767"/>
        </c:manualLayout>
      </c:layout>
      <c:barChart>
        <c:barDir val="col"/>
        <c:grouping val="stacked"/>
        <c:varyColors val="0"/>
        <c:ser>
          <c:idx val="0"/>
          <c:order val="0"/>
          <c:tx>
            <c:strRef>
              <c:f>'GHG Analysis'!$B$84</c:f>
              <c:strCache>
                <c:ptCount val="1"/>
                <c:pt idx="0">
                  <c:v>Waste Disposed</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'GHG Analysis'!$E$84</c:f>
            </c:numRef>
          </c:val>
          <c:extLst>
            <c:ext xmlns:c15="http://schemas.microsoft.com/office/drawing/2012/chart" uri="{02D57815-91ED-43cb-92C2-25804820EDAC}">
              <c15:filteredCategoryTitle>
                <c15:cat>
                  <c:multiLvlStrRef>
                    <c:extLst>
                      <c:ext uri="{02D57815-91ED-43cb-92C2-25804820EDAC}">
                        <c15:formulaRef>
                          <c15:sqref>'GHG Analysis'!$B$83</c15:sqref>
                        </c15:formulaRef>
                      </c:ext>
                    </c:extLst>
                  </c:multiLvlStrRef>
                </c15:cat>
              </c15:filteredCategoryTitle>
            </c:ext>
            <c:ext xmlns:c16="http://schemas.microsoft.com/office/drawing/2014/chart" uri="{C3380CC4-5D6E-409C-BE32-E72D297353CC}">
              <c16:uniqueId val="{00000000-6E5A-456A-BF44-16E897F21D58}"/>
            </c:ext>
          </c:extLst>
        </c:ser>
        <c:ser>
          <c:idx val="3"/>
          <c:order val="1"/>
          <c:tx>
            <c:strRef>
              <c:f>'GHG Analysis'!$B$87</c:f>
              <c:strCache>
                <c:ptCount val="1"/>
                <c:pt idx="0">
                  <c:v>Wastewater Treatment</c:v>
                </c:pt>
              </c:strCache>
            </c:strRef>
          </c:tx>
          <c:spPr>
            <a:solidFill>
              <a:schemeClr val="accent4"/>
            </a:solidFill>
            <a:ln>
              <a:noFill/>
            </a:ln>
            <a:effectLst/>
          </c:spPr>
          <c:invertIfNegative val="0"/>
          <c:dLbls>
            <c:dLbl>
              <c:idx val="0"/>
              <c:layout>
                <c:manualLayout>
                  <c:x val="3.4521961172568286E-3"/>
                  <c:y val="9.7126330068494499E-3"/>
                </c:manualLayout>
              </c:layout>
              <c:dLblPos val="ctr"/>
              <c:showLegendKey val="0"/>
              <c:showVal val="1"/>
              <c:showCatName val="0"/>
              <c:showSerName val="0"/>
              <c:showPercent val="0"/>
              <c:showBubbleSize val="0"/>
              <c:extLst>
                <c:ext xmlns:c15="http://schemas.microsoft.com/office/drawing/2012/chart" uri="{CE6537A1-D6FC-4f65-9D91-7224C49458BB}">
                  <c15:layout>
                    <c:manualLayout>
                      <c:w val="0.17599722448487043"/>
                      <c:h val="0.14359206260208185"/>
                    </c:manualLayout>
                  </c15:layout>
                </c:ext>
                <c:ext xmlns:c16="http://schemas.microsoft.com/office/drawing/2014/chart" uri="{C3380CC4-5D6E-409C-BE32-E72D297353CC}">
                  <c16:uniqueId val="{00000004-6E5A-456A-BF44-16E897F21D58}"/>
                </c:ext>
              </c:extLst>
            </c:dLbl>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'GHG Analysis'!$E$87</c:f>
            </c:numRef>
          </c:val>
          <c:extLst>
            <c:ext xmlns:c15="http://schemas.microsoft.com/office/drawing/2012/chart" uri="{02D57815-91ED-43cb-92C2-25804820EDAC}">
              <c15:filteredCategoryTitle>
                <c15:cat>
                  <c:multiLvlStrRef>
                    <c:extLst>
                      <c:ext uri="{02D57815-91ED-43cb-92C2-25804820EDAC}">
                        <c15:formulaRef>
                          <c15:sqref>'GHG Analysis'!$B$83</c15:sqref>
                        </c15:formulaRef>
                      </c:ext>
                    </c:extLst>
                  </c:multiLvlStrRef>
                </c15:cat>
              </c15:filteredCategoryTitle>
            </c:ext>
            <c:ext xmlns:c16="http://schemas.microsoft.com/office/drawing/2014/chart" uri="{C3380CC4-5D6E-409C-BE32-E72D297353CC}">
              <c16:uniqueId val="{00000005-6E5A-456A-BF44-16E897F21D58}"/>
            </c:ext>
          </c:extLst>
        </c:ser>
        <c:ser>
          <c:idx val="1"/>
          <c:order val="2"/>
          <c:tx>
            <c:strRef>
              <c:f>'GHG Analysis'!$B$85</c:f>
              <c:strCache>
                <c:ptCount val="1"/>
                <c:pt idx="0">
                  <c:v>Waste Composted</c:v>
                </c:pt>
              </c:strCache>
            </c:strRef>
          </c:tx>
          <c:spPr>
            <a:solidFill>
              <a:schemeClr val="accent2"/>
            </a:solidFill>
            <a:ln>
              <a:noFill/>
            </a:ln>
            <a:effectLst/>
          </c:spPr>
          <c:invertIfNegative val="0"/>
          <c:dLbls>
            <c:dLbl>
              <c:idx val="0"/>
              <c:layout>
                <c:manualLayout>
                  <c:x val="-7.0241845009765478E-17"/>
                  <c:y val="4.0052655956705101E-4"/>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6E5A-456A-BF44-16E897F21D58}"/>
                </c:ext>
              </c:extLst>
            </c:dLbl>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'GHG Analysis'!$E$85</c:f>
            </c:numRef>
          </c:val>
          <c:extLst>
            <c:ext xmlns:c15="http://schemas.microsoft.com/office/drawing/2012/chart" uri="{02D57815-91ED-43cb-92C2-25804820EDAC}">
              <c15:filteredCategoryTitle>
                <c15:cat>
                  <c:multiLvlStrRef>
                    <c:extLst>
                      <c:ext uri="{02D57815-91ED-43cb-92C2-25804820EDAC}">
                        <c15:formulaRef>
                          <c15:sqref>'GHG Analysis'!$B$83</c15:sqref>
                        </c15:formulaRef>
                      </c:ext>
                    </c:extLst>
                  </c:multiLvlStrRef>
                </c15:cat>
              </c15:filteredCategoryTitle>
            </c:ext>
            <c:ext xmlns:c16="http://schemas.microsoft.com/office/drawing/2014/chart" uri="{C3380CC4-5D6E-409C-BE32-E72D297353CC}">
              <c16:uniqueId val="{00000001-6E5A-456A-BF44-16E897F21D58}"/>
            </c:ext>
          </c:extLst>
        </c:ser>
        <c:ser>
          <c:idx val="2"/>
          <c:order val="3"/>
          <c:tx>
            <c:strRef>
              <c:f>'GHG Analysis'!$B$86</c:f>
              <c:strCache>
                <c:ptCount val="1"/>
                <c:pt idx="0">
                  <c:v>Water Delivery</c:v>
                </c:pt>
              </c:strCache>
            </c:strRef>
          </c:tx>
          <c:spPr>
            <a:solidFill>
              <a:schemeClr val="accent3"/>
            </a:solidFill>
            <a:ln>
              <a:noFill/>
            </a:ln>
            <a:effectLst/>
          </c:spPr>
          <c:invertIfNegative val="0"/>
          <c:dLbls>
            <c:dLbl>
              <c:idx val="0"/>
              <c:layout>
                <c:manualLayout>
                  <c:x val="2.9725163664886013E-3"/>
                  <c:y val="-3.5408693108407887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E5A-456A-BF44-16E897F21D58}"/>
                </c:ext>
              </c:extLst>
            </c:dLbl>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'GHG Analysis'!$E$86</c:f>
            </c:numRef>
          </c:val>
          <c:extLst>
            <c:ext xmlns:c15="http://schemas.microsoft.com/office/drawing/2012/chart" uri="{02D57815-91ED-43cb-92C2-25804820EDAC}">
              <c15:filteredCategoryTitle>
                <c15:cat>
                  <c:multiLvlStrRef>
                    <c:extLst>
                      <c:ext uri="{02D57815-91ED-43cb-92C2-25804820EDAC}">
                        <c15:formulaRef>
                          <c15:sqref>'GHG Analysis'!$B$83</c15:sqref>
                        </c15:formulaRef>
                      </c:ext>
                    </c:extLst>
                  </c:multiLvlStrRef>
                </c15:cat>
              </c15:filteredCategoryTitle>
            </c:ext>
            <c:ext xmlns:c16="http://schemas.microsoft.com/office/drawing/2014/chart" uri="{C3380CC4-5D6E-409C-BE32-E72D297353CC}">
              <c16:uniqueId val="{00000003-6E5A-456A-BF44-16E897F21D58}"/>
            </c:ext>
          </c:extLst>
        </c:ser>
        <c:dLbls>
          <c:dLblPos val="inBase"/>
          <c:showLegendKey val="0"/>
          <c:showVal val="1"/>
          <c:showCatName val="0"/>
          <c:showSerName val="0"/>
          <c:showPercent val="0"/>
          <c:showBubbleSize val="0"/>
        </c:dLbls>
        <c:gapWidth val="150"/>
        <c:overlap val="100"/>
        <c:axId val="2134475327"/>
        <c:axId val="2134476575"/>
      </c:barChart>
      <c:catAx>
        <c:axId val="213447532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2134476575"/>
        <c:crosses val="autoZero"/>
        <c:auto val="1"/>
        <c:lblAlgn val="ctr"/>
        <c:lblOffset val="100"/>
        <c:noMultiLvlLbl val="0"/>
      </c:catAx>
      <c:valAx>
        <c:axId val="2134476575"/>
        <c:scaling>
          <c:orientation val="minMax"/>
          <c:max val="15000"/>
          <c:min val="0"/>
        </c:scaling>
        <c:delete val="0"/>
        <c:axPos val="l"/>
        <c:title>
          <c:tx>
            <c:rich>
              <a:bodyPr rot="-54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a:t>MTCO2e</a:t>
                </a:r>
              </a:p>
            </c:rich>
          </c:tx>
          <c:layout>
            <c:manualLayout>
              <c:xMode val="edge"/>
              <c:yMode val="edge"/>
              <c:x val="3.1142439530388043E-2"/>
              <c:y val="0.38302547770700635"/>
            </c:manualLayout>
          </c:layout>
          <c:overlay val="0"/>
          <c:spPr>
            <a:noFill/>
            <a:ln>
              <a:noFill/>
            </a:ln>
            <a:effectLst/>
          </c:spPr>
          <c:txPr>
            <a:bodyPr rot="-54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2134475327"/>
        <c:crosses val="autoZero"/>
        <c:crossBetween val="between"/>
        <c:majorUnit val="3000"/>
      </c:valAx>
      <c:spPr>
        <a:noFill/>
        <a:ln>
          <a:noFill/>
        </a:ln>
        <a:effectLst/>
      </c:spPr>
    </c:plotArea>
    <c:legend>
      <c:legendPos val="t"/>
      <c:layout>
        <c:manualLayout>
          <c:xMode val="edge"/>
          <c:yMode val="edge"/>
          <c:x val="0.72014116245337756"/>
          <c:y val="4.4954110035608598E-2"/>
          <c:w val="0.27663800248653131"/>
          <c:h val="0.86377125231957474"/>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9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4431562434006093"/>
          <c:y val="3.7148046122717632E-2"/>
          <c:w val="0.58697408513590976"/>
          <c:h val="0.88976938641183767"/>
        </c:manualLayout>
      </c:layout>
      <c:barChart>
        <c:barDir val="col"/>
        <c:grouping val="stacked"/>
        <c:varyColors val="0"/>
        <c:ser>
          <c:idx val="0"/>
          <c:order val="0"/>
          <c:tx>
            <c:strRef>
              <c:f>'GHG Analysis'!$B$92</c:f>
              <c:strCache>
                <c:ptCount val="1"/>
                <c:pt idx="0">
                  <c:v>Gasoline</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'GHG Analysis'!$G$92</c:f>
            </c:numRef>
          </c:val>
          <c:extLst>
            <c:ext xmlns:c15="http://schemas.microsoft.com/office/drawing/2012/chart" uri="{02D57815-91ED-43cb-92C2-25804820EDAC}">
              <c15:filteredCategoryTitle>
                <c15:cat>
                  <c:multiLvlStrRef>
                    <c:extLst>
                      <c:ext uri="{02D57815-91ED-43cb-92C2-25804820EDAC}">
                        <c15:formulaRef>
                          <c15:sqref>'GHG Analysis'!$B$91</c15:sqref>
                        </c15:formulaRef>
                      </c:ext>
                    </c:extLst>
                  </c:multiLvlStrRef>
                </c15:cat>
              </c15:filteredCategoryTitle>
            </c:ext>
            <c:ext xmlns:c16="http://schemas.microsoft.com/office/drawing/2014/chart" uri="{C3380CC4-5D6E-409C-BE32-E72D297353CC}">
              <c16:uniqueId val="{00000000-22CE-481E-ADC2-6730C8E5C68E}"/>
            </c:ext>
          </c:extLst>
        </c:ser>
        <c:ser>
          <c:idx val="3"/>
          <c:order val="1"/>
          <c:tx>
            <c:strRef>
              <c:f>'GHG Analysis'!$B$95</c:f>
              <c:strCache>
                <c:ptCount val="1"/>
                <c:pt idx="0">
                  <c:v>MBTA</c:v>
                </c:pt>
              </c:strCache>
            </c:strRef>
          </c:tx>
          <c:spPr>
            <a:solidFill>
              <a:schemeClr val="accent4"/>
            </a:solidFill>
            <a:ln>
              <a:noFill/>
            </a:ln>
            <a:effectLst/>
          </c:spPr>
          <c:invertIfNegative val="0"/>
          <c:dLbls>
            <c:dLbl>
              <c:idx val="0"/>
              <c:layout>
                <c:manualLayout>
                  <c:x val="-3.6617587709051125E-3"/>
                  <c:y val="-1.6111577541503771E-3"/>
                </c:manualLayout>
              </c:layout>
              <c:dLblPos val="ctr"/>
              <c:showLegendKey val="0"/>
              <c:showVal val="1"/>
              <c:showCatName val="0"/>
              <c:showSerName val="0"/>
              <c:showPercent val="0"/>
              <c:showBubbleSize val="0"/>
              <c:extLst>
                <c:ext xmlns:c15="http://schemas.microsoft.com/office/drawing/2012/chart" uri="{CE6537A1-D6FC-4f65-9D91-7224C49458BB}">
                  <c15:layout>
                    <c:manualLayout>
                      <c:w val="0.17599722448487043"/>
                      <c:h val="0.14359206260208185"/>
                    </c:manualLayout>
                  </c15:layout>
                </c:ext>
                <c:ext xmlns:c16="http://schemas.microsoft.com/office/drawing/2014/chart" uri="{C3380CC4-5D6E-409C-BE32-E72D297353CC}">
                  <c16:uniqueId val="{00000005-22CE-481E-ADC2-6730C8E5C68E}"/>
                </c:ext>
              </c:extLst>
            </c:dLbl>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'GHG Analysis'!$F$95</c:f>
            </c:numRef>
          </c:val>
          <c:extLst>
            <c:ext xmlns:c15="http://schemas.microsoft.com/office/drawing/2012/chart" uri="{02D57815-91ED-43cb-92C2-25804820EDAC}">
              <c15:filteredCategoryTitle>
                <c15:cat>
                  <c:multiLvlStrRef>
                    <c:extLst>
                      <c:ext uri="{02D57815-91ED-43cb-92C2-25804820EDAC}">
                        <c15:formulaRef>
                          <c15:sqref>'GHG Analysis'!$B$91</c15:sqref>
                        </c15:formulaRef>
                      </c:ext>
                    </c:extLst>
                  </c:multiLvlStrRef>
                </c15:cat>
              </c15:filteredCategoryTitle>
            </c:ext>
            <c:ext xmlns:c16="http://schemas.microsoft.com/office/drawing/2014/chart" uri="{C3380CC4-5D6E-409C-BE32-E72D297353CC}">
              <c16:uniqueId val="{00000006-22CE-481E-ADC2-6730C8E5C68E}"/>
            </c:ext>
          </c:extLst>
        </c:ser>
        <c:ser>
          <c:idx val="1"/>
          <c:order val="2"/>
          <c:tx>
            <c:strRef>
              <c:f>'GHG Analysis'!$B$93</c:f>
              <c:strCache>
                <c:ptCount val="1"/>
                <c:pt idx="0">
                  <c:v>Diesel</c:v>
                </c:pt>
              </c:strCache>
            </c:strRef>
          </c:tx>
          <c:spPr>
            <a:solidFill>
              <a:schemeClr val="accent2"/>
            </a:solidFill>
            <a:ln>
              <a:noFill/>
            </a:ln>
            <a:effectLst/>
          </c:spPr>
          <c:invertIfNegative val="0"/>
          <c:dLbls>
            <c:dLbl>
              <c:idx val="0"/>
              <c:layout>
                <c:manualLayout>
                  <c:x val="-0.17202108458862861"/>
                  <c:y val="-3.9357485666477725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2CE-481E-ADC2-6730C8E5C68E}"/>
                </c:ext>
              </c:extLst>
            </c:dLbl>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'GHG Analysis'!$G$93</c:f>
            </c:numRef>
          </c:val>
          <c:extLst>
            <c:ext xmlns:c15="http://schemas.microsoft.com/office/drawing/2012/chart" uri="{02D57815-91ED-43cb-92C2-25804820EDAC}">
              <c15:filteredCategoryTitle>
                <c15:cat>
                  <c:multiLvlStrRef>
                    <c:extLst>
                      <c:ext uri="{02D57815-91ED-43cb-92C2-25804820EDAC}">
                        <c15:formulaRef>
                          <c15:sqref>'GHG Analysis'!$B$91</c15:sqref>
                        </c15:formulaRef>
                      </c:ext>
                    </c:extLst>
                  </c:multiLvlStrRef>
                </c15:cat>
              </c15:filteredCategoryTitle>
            </c:ext>
            <c:ext xmlns:c16="http://schemas.microsoft.com/office/drawing/2014/chart" uri="{C3380CC4-5D6E-409C-BE32-E72D297353CC}">
              <c16:uniqueId val="{00000002-22CE-481E-ADC2-6730C8E5C68E}"/>
            </c:ext>
          </c:extLst>
        </c:ser>
        <c:ser>
          <c:idx val="2"/>
          <c:order val="3"/>
          <c:tx>
            <c:strRef>
              <c:f>'GHG Analysis'!$B$94</c:f>
              <c:strCache>
                <c:ptCount val="1"/>
                <c:pt idx="0">
                  <c:v>Electricity</c:v>
                </c:pt>
              </c:strCache>
            </c:strRef>
          </c:tx>
          <c:spPr>
            <a:solidFill>
              <a:schemeClr val="accent3"/>
            </a:solidFill>
            <a:ln>
              <a:noFill/>
            </a:ln>
            <a:effectLst/>
          </c:spPr>
          <c:invertIfNegative val="0"/>
          <c:dLbls>
            <c:dLbl>
              <c:idx val="0"/>
              <c:layout>
                <c:manualLayout>
                  <c:x val="-4.9031767549794544E-3"/>
                  <c:y val="-9.6043917491023367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2CE-481E-ADC2-6730C8E5C68E}"/>
                </c:ext>
              </c:extLst>
            </c:dLbl>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'GHG Analysis'!$G$94</c:f>
            </c:numRef>
          </c:val>
          <c:extLst>
            <c:ext xmlns:c15="http://schemas.microsoft.com/office/drawing/2012/chart" uri="{02D57815-91ED-43cb-92C2-25804820EDAC}">
              <c15:filteredCategoryTitle>
                <c15:cat>
                  <c:multiLvlStrRef>
                    <c:extLst>
                      <c:ext uri="{02D57815-91ED-43cb-92C2-25804820EDAC}">
                        <c15:formulaRef>
                          <c15:sqref>'GHG Analysis'!$B$91</c15:sqref>
                        </c15:formulaRef>
                      </c:ext>
                    </c:extLst>
                  </c:multiLvlStrRef>
                </c15:cat>
              </c15:filteredCategoryTitle>
            </c:ext>
            <c:ext xmlns:c16="http://schemas.microsoft.com/office/drawing/2014/chart" uri="{C3380CC4-5D6E-409C-BE32-E72D297353CC}">
              <c16:uniqueId val="{00000004-22CE-481E-ADC2-6730C8E5C68E}"/>
            </c:ext>
          </c:extLst>
        </c:ser>
        <c:dLbls>
          <c:dLblPos val="inBase"/>
          <c:showLegendKey val="0"/>
          <c:showVal val="1"/>
          <c:showCatName val="0"/>
          <c:showSerName val="0"/>
          <c:showPercent val="0"/>
          <c:showBubbleSize val="0"/>
        </c:dLbls>
        <c:gapWidth val="150"/>
        <c:overlap val="100"/>
        <c:axId val="2134475327"/>
        <c:axId val="2134476575"/>
      </c:barChart>
      <c:catAx>
        <c:axId val="213447532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2134476575"/>
        <c:crosses val="autoZero"/>
        <c:auto val="1"/>
        <c:lblAlgn val="ctr"/>
        <c:lblOffset val="100"/>
        <c:noMultiLvlLbl val="0"/>
      </c:catAx>
      <c:valAx>
        <c:axId val="2134476575"/>
        <c:scaling>
          <c:orientation val="minMax"/>
          <c:min val="0"/>
        </c:scaling>
        <c:delete val="0"/>
        <c:axPos val="l"/>
        <c:title>
          <c:tx>
            <c:rich>
              <a:bodyPr rot="-54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a:t>MTCO2e</a:t>
                </a:r>
              </a:p>
            </c:rich>
          </c:tx>
          <c:layout>
            <c:manualLayout>
              <c:xMode val="edge"/>
              <c:yMode val="edge"/>
              <c:x val="3.1142439530388043E-2"/>
              <c:y val="0.38302547770700635"/>
            </c:manualLayout>
          </c:layout>
          <c:overlay val="0"/>
          <c:spPr>
            <a:noFill/>
            <a:ln>
              <a:noFill/>
            </a:ln>
            <a:effectLst/>
          </c:spPr>
          <c:txPr>
            <a:bodyPr rot="-54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2134475327"/>
        <c:crosses val="autoZero"/>
        <c:crossBetween val="between"/>
      </c:valAx>
      <c:spPr>
        <a:noFill/>
        <a:ln>
          <a:noFill/>
        </a:ln>
        <a:effectLst/>
      </c:spPr>
    </c:plotArea>
    <c:legend>
      <c:legendPos val="t"/>
      <c:layout>
        <c:manualLayout>
          <c:xMode val="edge"/>
          <c:yMode val="edge"/>
          <c:x val="0.72014116245337756"/>
          <c:y val="4.4954110035608598E-2"/>
          <c:w val="0.27663800248653131"/>
          <c:h val="0.86377125231957474"/>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9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chemeClr val="accent1"/>
            </a:solidFill>
            <a:ln>
              <a:noFill/>
            </a:ln>
            <a:effectLst/>
          </c:spPr>
          <c:invertIfNegative val="0"/>
          <c:val>
            <c:numRef>
              <c:f>'GHG Analysis'!$T$129:$V$129</c:f>
            </c:numRef>
          </c:val>
          <c:extLst>
            <c:ext xmlns:c15="http://schemas.microsoft.com/office/drawing/2012/chart" uri="{02D57815-91ED-43cb-92C2-25804820EDAC}">
              <c15:filteredCategoryTitle>
                <c15:cat>
                  <c:multiLvlStrRef>
                    <c:extLst>
                      <c:ext uri="{02D57815-91ED-43cb-92C2-25804820EDAC}">
                        <c15:formulaRef>
                          <c15:sqref>'GHG Analysis'!$T$128:$V$128</c15:sqref>
                        </c15:formulaRef>
                      </c:ext>
                    </c:extLst>
                  </c:multiLvlStrRef>
                </c15:cat>
              </c15:filteredCategoryTitle>
            </c:ext>
            <c:ext xmlns:c16="http://schemas.microsoft.com/office/drawing/2014/chart" uri="{C3380CC4-5D6E-409C-BE32-E72D297353CC}">
              <c16:uniqueId val="{00000000-1508-4401-97AA-90E8A79BF8FC}"/>
            </c:ext>
          </c:extLst>
        </c:ser>
        <c:dLbls>
          <c:showLegendKey val="0"/>
          <c:showVal val="0"/>
          <c:showCatName val="0"/>
          <c:showSerName val="0"/>
          <c:showPercent val="0"/>
          <c:showBubbleSize val="0"/>
        </c:dLbls>
        <c:gapWidth val="219"/>
        <c:overlap val="-27"/>
        <c:axId val="244439743"/>
        <c:axId val="244439327"/>
      </c:barChart>
      <c:catAx>
        <c:axId val="24443974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44439327"/>
        <c:crosses val="autoZero"/>
        <c:auto val="1"/>
        <c:lblAlgn val="ctr"/>
        <c:lblOffset val="100"/>
        <c:noMultiLvlLbl val="0"/>
      </c:catAx>
      <c:valAx>
        <c:axId val="244439327"/>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kBtu / square</a:t>
                </a:r>
                <a:r>
                  <a:rPr lang="en-US" baseline="0"/>
                  <a:t> foot</a:t>
                </a:r>
                <a:endParaRPr lang="en-US"/>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44439743"/>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45659817176155"/>
          <c:y val="0.1016512613964184"/>
          <c:w val="0.84792157937378176"/>
          <c:h val="0.74197071502436818"/>
        </c:manualLayout>
      </c:layout>
      <c:barChart>
        <c:barDir val="col"/>
        <c:grouping val="clustered"/>
        <c:varyColors val="0"/>
        <c:ser>
          <c:idx val="0"/>
          <c:order val="0"/>
          <c:tx>
            <c:strRef>
              <c:f>'GHG Analysis'!$C$4</c:f>
              <c:strCache>
                <c:ptCount val="1"/>
                <c:pt idx="0">
                  <c:v>2009</c:v>
                </c:pt>
              </c:strCache>
            </c:strRef>
          </c:tx>
          <c:spPr>
            <a:solidFill>
              <a:schemeClr val="accent1"/>
            </a:solidFill>
            <a:ln>
              <a:noFill/>
            </a:ln>
            <a:effectLst/>
          </c:spPr>
          <c:invertIfNegative val="0"/>
          <c:cat>
            <c:strRef>
              <c:extLst>
                <c:ext xmlns:c15="http://schemas.microsoft.com/office/drawing/2012/chart" uri="{02D57815-91ED-43cb-92C2-25804820EDAC}">
                  <c15:fullRef>
                    <c15:sqref>'GHG Analysis'!$B$5:$B$11</c15:sqref>
                  </c15:fullRef>
                </c:ext>
              </c:extLst>
              <c:f>('GHG Analysis'!$B$5:$B$7,'GHG Analysis'!$B$9)</c:f>
              <c:strCache>
                <c:ptCount val="4"/>
                <c:pt idx="0">
                  <c:v>Residential Buildings</c:v>
                </c:pt>
                <c:pt idx="1">
                  <c:v>Commercial Buildings</c:v>
                </c:pt>
                <c:pt idx="2">
                  <c:v>On-road Transportation</c:v>
                </c:pt>
                <c:pt idx="3">
                  <c:v>Solid Waste</c:v>
                </c:pt>
              </c:strCache>
            </c:strRef>
          </c:cat>
          <c:val>
            <c:numRef>
              <c:extLst>
                <c:ext xmlns:c15="http://schemas.microsoft.com/office/drawing/2012/chart" uri="{02D57815-91ED-43cb-92C2-25804820EDAC}">
                  <c15:fullRef>
                    <c15:sqref>'GHG Analysis'!$C$5:$C$11</c15:sqref>
                  </c15:fullRef>
                </c:ext>
              </c:extLst>
              <c:f>('GHG Analysis'!$C$5:$C$7,'GHG Analysis'!$C$9)</c:f>
              <c:numCache>
                <c:formatCode>_(* #,##0_);_(* \(#,##0\);_(* "-"??_);_(@_)</c:formatCode>
                <c:ptCount val="4"/>
                <c:pt idx="0">
                  <c:v>492658.89262494008</c:v>
                </c:pt>
                <c:pt idx="1">
                  <c:v>782030.98676891928</c:v>
                </c:pt>
                <c:pt idx="2">
                  <c:v>414445.89383128646</c:v>
                </c:pt>
                <c:pt idx="3">
                  <c:v>150241.44035578688</c:v>
                </c:pt>
              </c:numCache>
            </c:numRef>
          </c:val>
          <c:extLst>
            <c:ext xmlns:c16="http://schemas.microsoft.com/office/drawing/2014/chart" uri="{C3380CC4-5D6E-409C-BE32-E72D297353CC}">
              <c16:uniqueId val="{00000000-77BE-47BB-85D5-06201CA6A7A7}"/>
            </c:ext>
          </c:extLst>
        </c:ser>
        <c:ser>
          <c:idx val="1"/>
          <c:order val="1"/>
          <c:tx>
            <c:strRef>
              <c:f>'GHG Analysis'!$D$4</c:f>
              <c:strCache>
                <c:ptCount val="1"/>
                <c:pt idx="0">
                  <c:v>2019</c:v>
                </c:pt>
              </c:strCache>
            </c:strRef>
          </c:tx>
          <c:spPr>
            <a:solidFill>
              <a:schemeClr val="accent2"/>
            </a:solidFill>
            <a:ln>
              <a:noFill/>
            </a:ln>
            <a:effectLst/>
          </c:spPr>
          <c:invertIfNegative val="0"/>
          <c:cat>
            <c:strRef>
              <c:extLst>
                <c:ext xmlns:c15="http://schemas.microsoft.com/office/drawing/2012/chart" uri="{02D57815-91ED-43cb-92C2-25804820EDAC}">
                  <c15:fullRef>
                    <c15:sqref>'GHG Analysis'!$B$5:$B$11</c15:sqref>
                  </c15:fullRef>
                </c:ext>
              </c:extLst>
              <c:f>('GHG Analysis'!$B$5:$B$7,'GHG Analysis'!$B$9)</c:f>
              <c:strCache>
                <c:ptCount val="4"/>
                <c:pt idx="0">
                  <c:v>Residential Buildings</c:v>
                </c:pt>
                <c:pt idx="1">
                  <c:v>Commercial Buildings</c:v>
                </c:pt>
                <c:pt idx="2">
                  <c:v>On-road Transportation</c:v>
                </c:pt>
                <c:pt idx="3">
                  <c:v>Solid Waste</c:v>
                </c:pt>
              </c:strCache>
            </c:strRef>
          </c:cat>
          <c:val>
            <c:numRef>
              <c:extLst>
                <c:ext xmlns:c15="http://schemas.microsoft.com/office/drawing/2012/chart" uri="{02D57815-91ED-43cb-92C2-25804820EDAC}">
                  <c15:fullRef>
                    <c15:sqref>'GHG Analysis'!$D$5:$D$11</c15:sqref>
                  </c15:fullRef>
                </c:ext>
              </c:extLst>
              <c:f>('GHG Analysis'!$D$5:$D$7,'GHG Analysis'!$D$9)</c:f>
              <c:numCache>
                <c:formatCode>_(* #,##0_);_(* \(#,##0\);_(* "-"??_);_(@_)</c:formatCode>
                <c:ptCount val="4"/>
                <c:pt idx="0">
                  <c:v>457433.77069123241</c:v>
                </c:pt>
                <c:pt idx="1">
                  <c:v>705242.70753335615</c:v>
                </c:pt>
                <c:pt idx="2">
                  <c:v>485272.60888024024</c:v>
                </c:pt>
                <c:pt idx="3">
                  <c:v>137456.07655680695</c:v>
                </c:pt>
              </c:numCache>
            </c:numRef>
          </c:val>
          <c:extLst>
            <c:ext xmlns:c16="http://schemas.microsoft.com/office/drawing/2014/chart" uri="{C3380CC4-5D6E-409C-BE32-E72D297353CC}">
              <c16:uniqueId val="{00000001-77BE-47BB-85D5-06201CA6A7A7}"/>
            </c:ext>
          </c:extLst>
        </c:ser>
        <c:dLbls>
          <c:showLegendKey val="0"/>
          <c:showVal val="0"/>
          <c:showCatName val="0"/>
          <c:showSerName val="0"/>
          <c:showPercent val="0"/>
          <c:showBubbleSize val="0"/>
        </c:dLbls>
        <c:gapWidth val="219"/>
        <c:overlap val="-27"/>
        <c:axId val="1939581103"/>
        <c:axId val="1939586095"/>
      </c:barChart>
      <c:catAx>
        <c:axId val="193958110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39586095"/>
        <c:crosses val="autoZero"/>
        <c:auto val="1"/>
        <c:lblAlgn val="ctr"/>
        <c:lblOffset val="100"/>
        <c:noMultiLvlLbl val="0"/>
      </c:catAx>
      <c:valAx>
        <c:axId val="1939586095"/>
        <c:scaling>
          <c:orientation val="minMax"/>
          <c:max val="800000"/>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MTCO</a:t>
                </a:r>
                <a:r>
                  <a:rPr lang="en-US" baseline="-25000"/>
                  <a:t>2</a:t>
                </a:r>
                <a:r>
                  <a:rPr lang="en-US"/>
                  <a:t>e</a:t>
                </a:r>
              </a:p>
            </c:rich>
          </c:tx>
          <c:layout>
            <c:manualLayout>
              <c:xMode val="edge"/>
              <c:yMode val="edge"/>
              <c:x val="1.7186008050206168E-2"/>
              <c:y val="0.41819331053330311"/>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39581103"/>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419225721784778"/>
          <c:y val="5.0925925925925923E-2"/>
          <c:w val="0.83525218722659678"/>
          <c:h val="0.73577136191309422"/>
        </c:manualLayout>
      </c:layout>
      <c:barChart>
        <c:barDir val="col"/>
        <c:grouping val="clustered"/>
        <c:varyColors val="0"/>
        <c:ser>
          <c:idx val="0"/>
          <c:order val="0"/>
          <c:tx>
            <c:strRef>
              <c:f>Graphics!$P$45</c:f>
              <c:strCache>
                <c:ptCount val="1"/>
                <c:pt idx="0">
                  <c:v>Massachusetts (2017)</c:v>
                </c:pt>
              </c:strCache>
            </c:strRef>
          </c:tx>
          <c:spPr>
            <a:solidFill>
              <a:schemeClr val="tx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ysClr val="windowText" lastClr="000000"/>
                    </a:solidFill>
                    <a:latin typeface="Tw Cen MT" panose="020B0602020104020603" pitchFamily="34" charset="0"/>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Graphics!$Q$44:$R$44</c:f>
              <c:strCache>
                <c:ptCount val="2"/>
                <c:pt idx="0">
                  <c:v>Building Emissions per Capita</c:v>
                </c:pt>
                <c:pt idx="1">
                  <c:v>Vehicle Emissions Per Capita</c:v>
                </c:pt>
              </c:strCache>
            </c:strRef>
          </c:cat>
          <c:val>
            <c:numRef>
              <c:f>Graphics!$Q$45:$R$45</c:f>
              <c:numCache>
                <c:formatCode>_(* #,##0.0_);_(* \(#,##0.0\);_(* "-"??_);_(@_)</c:formatCode>
                <c:ptCount val="2"/>
                <c:pt idx="0">
                  <c:v>5.4909778138278673</c:v>
                </c:pt>
                <c:pt idx="1">
                  <c:v>4.492350410991147</c:v>
                </c:pt>
              </c:numCache>
            </c:numRef>
          </c:val>
          <c:extLst>
            <c:ext xmlns:c16="http://schemas.microsoft.com/office/drawing/2014/chart" uri="{C3380CC4-5D6E-409C-BE32-E72D297353CC}">
              <c16:uniqueId val="{00000000-64C0-4505-B1FF-5A2EC3D6AA6A}"/>
            </c:ext>
          </c:extLst>
        </c:ser>
        <c:ser>
          <c:idx val="1"/>
          <c:order val="1"/>
          <c:tx>
            <c:strRef>
              <c:f>Graphics!$P$46</c:f>
              <c:strCache>
                <c:ptCount val="1"/>
                <c:pt idx="0">
                  <c:v>Boston (2019)</c:v>
                </c:pt>
              </c:strCache>
            </c:strRef>
          </c:tx>
          <c:spPr>
            <a:solidFill>
              <a:srgbClr val="00B05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ysClr val="windowText" lastClr="000000"/>
                    </a:solidFill>
                    <a:latin typeface="Tw Cen MT" panose="020B0602020104020603" pitchFamily="34" charset="0"/>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Graphics!$Q$44:$R$44</c:f>
              <c:strCache>
                <c:ptCount val="2"/>
                <c:pt idx="0">
                  <c:v>Building Emissions per Capita</c:v>
                </c:pt>
                <c:pt idx="1">
                  <c:v>Vehicle Emissions Per Capita</c:v>
                </c:pt>
              </c:strCache>
            </c:strRef>
          </c:cat>
          <c:val>
            <c:numRef>
              <c:f>Graphics!$Q$46:$R$46</c:f>
              <c:numCache>
                <c:formatCode>_(* #,##0.0_);_(* \(#,##0.0\);_(* "-"??_);_(@_)</c:formatCode>
                <c:ptCount val="2"/>
                <c:pt idx="0">
                  <c:v>6.195965417867435</c:v>
                </c:pt>
                <c:pt idx="1">
                  <c:v>2.7377521613832854</c:v>
                </c:pt>
              </c:numCache>
            </c:numRef>
          </c:val>
          <c:extLst>
            <c:ext xmlns:c16="http://schemas.microsoft.com/office/drawing/2014/chart" uri="{C3380CC4-5D6E-409C-BE32-E72D297353CC}">
              <c16:uniqueId val="{00000001-64C0-4505-B1FF-5A2EC3D6AA6A}"/>
            </c:ext>
          </c:extLst>
        </c:ser>
        <c:ser>
          <c:idx val="3"/>
          <c:order val="2"/>
          <c:tx>
            <c:strRef>
              <c:f>Graphics!$P$47</c:f>
              <c:strCache>
                <c:ptCount val="1"/>
                <c:pt idx="0">
                  <c:v>Worcester (2009)</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ysClr val="windowText" lastClr="000000"/>
                    </a:solidFill>
                    <a:latin typeface="Tw Cen MT" panose="020B0602020104020603" pitchFamily="34" charset="0"/>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Graphics!$Q$47:$R$47</c:f>
              <c:numCache>
                <c:formatCode>_(* #,##0.0_);_(* \(#,##0.0\);_(* "-"??_);_(@_)</c:formatCode>
                <c:ptCount val="2"/>
                <c:pt idx="0">
                  <c:v>7.040735062519591</c:v>
                </c:pt>
                <c:pt idx="1">
                  <c:v>2.2891871845744785</c:v>
                </c:pt>
              </c:numCache>
            </c:numRef>
          </c:val>
          <c:extLst>
            <c:ext xmlns:c16="http://schemas.microsoft.com/office/drawing/2014/chart" uri="{C3380CC4-5D6E-409C-BE32-E72D297353CC}">
              <c16:uniqueId val="{00000002-64C0-4505-B1FF-5A2EC3D6AA6A}"/>
            </c:ext>
          </c:extLst>
        </c:ser>
        <c:ser>
          <c:idx val="2"/>
          <c:order val="3"/>
          <c:tx>
            <c:strRef>
              <c:f>Graphics!$P$48</c:f>
              <c:strCache>
                <c:ptCount val="1"/>
                <c:pt idx="0">
                  <c:v>Worcester (2019)</c:v>
                </c:pt>
              </c:strCache>
            </c:strRef>
          </c:tx>
          <c:spPr>
            <a:solidFill>
              <a:srgbClr val="00B0F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ysClr val="windowText" lastClr="000000"/>
                    </a:solidFill>
                    <a:latin typeface="Tw Cen MT" panose="020B0602020104020603" pitchFamily="34" charset="0"/>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Graphics!$Q$44:$R$44</c:f>
              <c:strCache>
                <c:ptCount val="2"/>
                <c:pt idx="0">
                  <c:v>Building Emissions per Capita</c:v>
                </c:pt>
                <c:pt idx="1">
                  <c:v>Vehicle Emissions Per Capita</c:v>
                </c:pt>
              </c:strCache>
            </c:strRef>
          </c:cat>
          <c:val>
            <c:numRef>
              <c:f>Graphics!$Q$48:$R$48</c:f>
              <c:numCache>
                <c:formatCode>_(* #,##0.0_);_(* \(#,##0.0\);_(* "-"??_);_(@_)</c:formatCode>
                <c:ptCount val="2"/>
                <c:pt idx="0">
                  <c:v>6.2702314549290756</c:v>
                </c:pt>
                <c:pt idx="1">
                  <c:v>2.6170406242867323</c:v>
                </c:pt>
              </c:numCache>
            </c:numRef>
          </c:val>
          <c:extLst>
            <c:ext xmlns:c16="http://schemas.microsoft.com/office/drawing/2014/chart" uri="{C3380CC4-5D6E-409C-BE32-E72D297353CC}">
              <c16:uniqueId val="{00000003-64C0-4505-B1FF-5A2EC3D6AA6A}"/>
            </c:ext>
          </c:extLst>
        </c:ser>
        <c:dLbls>
          <c:dLblPos val="outEnd"/>
          <c:showLegendKey val="0"/>
          <c:showVal val="1"/>
          <c:showCatName val="0"/>
          <c:showSerName val="0"/>
          <c:showPercent val="0"/>
          <c:showBubbleSize val="0"/>
        </c:dLbls>
        <c:gapWidth val="200"/>
        <c:overlap val="-10"/>
        <c:axId val="1549758607"/>
        <c:axId val="1549759855"/>
      </c:barChart>
      <c:catAx>
        <c:axId val="154975860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Tw Cen MT" panose="020B0602020104020603" pitchFamily="34" charset="0"/>
                <a:ea typeface="+mn-ea"/>
                <a:cs typeface="+mn-cs"/>
              </a:defRPr>
            </a:pPr>
            <a:endParaRPr lang="en-US"/>
          </a:p>
        </c:txPr>
        <c:crossAx val="1549759855"/>
        <c:crosses val="autoZero"/>
        <c:auto val="1"/>
        <c:lblAlgn val="ctr"/>
        <c:lblOffset val="100"/>
        <c:noMultiLvlLbl val="0"/>
      </c:catAx>
      <c:valAx>
        <c:axId val="1549759855"/>
        <c:scaling>
          <c:orientation val="minMax"/>
        </c:scaling>
        <c:delete val="0"/>
        <c:axPos val="l"/>
        <c:title>
          <c:tx>
            <c:rich>
              <a:bodyPr rot="-5400000" spcFirstLastPara="1" vertOverflow="ellipsis" vert="horz" wrap="square" anchor="ctr" anchorCtr="1"/>
              <a:lstStyle/>
              <a:p>
                <a:pPr>
                  <a:defRPr sz="1000" b="0" i="0" u="none" strike="noStrike" kern="1200" baseline="0">
                    <a:solidFill>
                      <a:sysClr val="windowText" lastClr="000000"/>
                    </a:solidFill>
                    <a:latin typeface="Tw Cen MT" panose="020B0602020104020603" pitchFamily="34" charset="0"/>
                    <a:ea typeface="+mn-ea"/>
                    <a:cs typeface="+mn-cs"/>
                  </a:defRPr>
                </a:pPr>
                <a:r>
                  <a:rPr lang="en-US"/>
                  <a:t>MTCO</a:t>
                </a:r>
                <a:r>
                  <a:rPr lang="en-US" baseline="-25000"/>
                  <a:t>2</a:t>
                </a:r>
                <a:r>
                  <a:rPr lang="en-US"/>
                  <a:t>e per Capita</a:t>
                </a:r>
              </a:p>
            </c:rich>
          </c:tx>
          <c:overlay val="0"/>
          <c:spPr>
            <a:noFill/>
            <a:ln>
              <a:noFill/>
            </a:ln>
            <a:effectLst/>
          </c:spPr>
          <c:txPr>
            <a:bodyPr rot="-5400000" spcFirstLastPara="1" vertOverflow="ellipsis" vert="horz" wrap="square" anchor="ctr" anchorCtr="1"/>
            <a:lstStyle/>
            <a:p>
              <a:pPr>
                <a:defRPr sz="1000" b="0" i="0" u="none" strike="noStrike" kern="1200" baseline="0">
                  <a:solidFill>
                    <a:sysClr val="windowText" lastClr="000000"/>
                  </a:solidFill>
                  <a:latin typeface="Tw Cen MT" panose="020B0602020104020603" pitchFamily="34" charset="0"/>
                  <a:ea typeface="+mn-ea"/>
                  <a:cs typeface="+mn-cs"/>
                </a:defRPr>
              </a:pPr>
              <a:endParaRPr lang="en-US"/>
            </a:p>
          </c:txPr>
        </c:title>
        <c:numFmt formatCode="_(* #,##0.0_);_(* \(#,##0.0\);_(* &quot;-&quot;??_);_(@_)"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Tw Cen MT" panose="020B0602020104020603" pitchFamily="34" charset="0"/>
                <a:ea typeface="+mn-ea"/>
                <a:cs typeface="+mn-cs"/>
              </a:defRPr>
            </a:pPr>
            <a:endParaRPr lang="en-US"/>
          </a:p>
        </c:txPr>
        <c:crossAx val="154975860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Tw Cen MT" panose="020B0602020104020603" pitchFamily="34" charset="0"/>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000">
          <a:solidFill>
            <a:sysClr val="windowText" lastClr="000000"/>
          </a:solidFill>
          <a:latin typeface="Tw Cen MT" panose="020B0602020104020603" pitchFamily="34" charset="0"/>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tiff"/><Relationship Id="rId2" Type="http://schemas.openxmlformats.org/officeDocument/2006/relationships/image" Target="../media/image2.tiff"/><Relationship Id="rId1" Type="http://schemas.openxmlformats.org/officeDocument/2006/relationships/image" Target="../media/image1.tiff"/><Relationship Id="rId4" Type="http://schemas.openxmlformats.org/officeDocument/2006/relationships/image" Target="../media/image4.tiff"/></Relationships>
</file>

<file path=xl/drawings/_rels/drawing10.xml.rels><?xml version="1.0" encoding="UTF-8" standalone="yes"?>
<Relationships xmlns="http://schemas.openxmlformats.org/package/2006/relationships"><Relationship Id="rId1" Type="http://schemas.openxmlformats.org/officeDocument/2006/relationships/image" Target="../media/image16.tiff"/></Relationships>
</file>

<file path=xl/drawings/_rels/drawing11.xml.rels><?xml version="1.0" encoding="UTF-8" standalone="yes"?>
<Relationships xmlns="http://schemas.openxmlformats.org/package/2006/relationships"><Relationship Id="rId2" Type="http://schemas.openxmlformats.org/officeDocument/2006/relationships/image" Target="../media/image18.tiff"/><Relationship Id="rId1" Type="http://schemas.openxmlformats.org/officeDocument/2006/relationships/image" Target="../media/image17.tiff"/></Relationships>
</file>

<file path=xl/drawings/_rels/drawing12.xml.rels><?xml version="1.0" encoding="UTF-8" standalone="yes"?>
<Relationships xmlns="http://schemas.openxmlformats.org/package/2006/relationships"><Relationship Id="rId2" Type="http://schemas.openxmlformats.org/officeDocument/2006/relationships/image" Target="../media/image20.png"/><Relationship Id="rId1" Type="http://schemas.openxmlformats.org/officeDocument/2006/relationships/image" Target="../media/image19.png"/></Relationships>
</file>

<file path=xl/drawings/_rels/drawing13.xml.rels><?xml version="1.0" encoding="UTF-8" standalone="yes"?>
<Relationships xmlns="http://schemas.openxmlformats.org/package/2006/relationships"><Relationship Id="rId1" Type="http://schemas.openxmlformats.org/officeDocument/2006/relationships/chart" Target="../charts/chart20.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21.xml"/></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_rels/drawing3.xml.rels><?xml version="1.0" encoding="UTF-8" standalone="yes"?>
<Relationships xmlns="http://schemas.openxmlformats.org/package/2006/relationships"><Relationship Id="rId8" Type="http://schemas.openxmlformats.org/officeDocument/2006/relationships/chart" Target="../charts/chart15.xml"/><Relationship Id="rId3" Type="http://schemas.openxmlformats.org/officeDocument/2006/relationships/chart" Target="../charts/chart10.xml"/><Relationship Id="rId7" Type="http://schemas.openxmlformats.org/officeDocument/2006/relationships/chart" Target="../charts/chart14.xml"/><Relationship Id="rId12" Type="http://schemas.openxmlformats.org/officeDocument/2006/relationships/chart" Target="../charts/chart19.xml"/><Relationship Id="rId2" Type="http://schemas.openxmlformats.org/officeDocument/2006/relationships/chart" Target="../charts/chart9.xml"/><Relationship Id="rId1" Type="http://schemas.openxmlformats.org/officeDocument/2006/relationships/chart" Target="../charts/chart8.xml"/><Relationship Id="rId6" Type="http://schemas.openxmlformats.org/officeDocument/2006/relationships/chart" Target="../charts/chart13.xml"/><Relationship Id="rId11" Type="http://schemas.openxmlformats.org/officeDocument/2006/relationships/chart" Target="../charts/chart18.xml"/><Relationship Id="rId5" Type="http://schemas.openxmlformats.org/officeDocument/2006/relationships/chart" Target="../charts/chart12.xml"/><Relationship Id="rId10" Type="http://schemas.openxmlformats.org/officeDocument/2006/relationships/chart" Target="../charts/chart17.xml"/><Relationship Id="rId4" Type="http://schemas.openxmlformats.org/officeDocument/2006/relationships/chart" Target="../charts/chart11.xml"/><Relationship Id="rId9" Type="http://schemas.openxmlformats.org/officeDocument/2006/relationships/chart" Target="../charts/chart16.xml"/></Relationships>
</file>

<file path=xl/drawings/_rels/drawing4.xml.rels><?xml version="1.0" encoding="UTF-8" standalone="yes"?>
<Relationships xmlns="http://schemas.openxmlformats.org/package/2006/relationships"><Relationship Id="rId1" Type="http://schemas.openxmlformats.org/officeDocument/2006/relationships/image" Target="../media/image5.tiff"/></Relationships>
</file>

<file path=xl/drawings/_rels/drawing5.xml.rels><?xml version="1.0" encoding="UTF-8" standalone="yes"?>
<Relationships xmlns="http://schemas.openxmlformats.org/package/2006/relationships"><Relationship Id="rId1" Type="http://schemas.openxmlformats.org/officeDocument/2006/relationships/image" Target="../media/image6.tiff"/></Relationships>
</file>

<file path=xl/drawings/_rels/drawing6.xml.rels><?xml version="1.0" encoding="UTF-8" standalone="yes"?>
<Relationships xmlns="http://schemas.openxmlformats.org/package/2006/relationships"><Relationship Id="rId1" Type="http://schemas.openxmlformats.org/officeDocument/2006/relationships/image" Target="../media/image7.png"/></Relationships>
</file>

<file path=xl/drawings/_rels/drawing7.xml.rels><?xml version="1.0" encoding="UTF-8" standalone="yes"?>
<Relationships xmlns="http://schemas.openxmlformats.org/package/2006/relationships"><Relationship Id="rId3" Type="http://schemas.openxmlformats.org/officeDocument/2006/relationships/image" Target="../media/image10.tiff"/><Relationship Id="rId2" Type="http://schemas.openxmlformats.org/officeDocument/2006/relationships/image" Target="../media/image9.tiff"/><Relationship Id="rId1" Type="http://schemas.openxmlformats.org/officeDocument/2006/relationships/image" Target="../media/image8.tiff"/><Relationship Id="rId4" Type="http://schemas.openxmlformats.org/officeDocument/2006/relationships/image" Target="../media/image11.tiff"/></Relationships>
</file>

<file path=xl/drawings/_rels/drawing8.xml.rels><?xml version="1.0" encoding="UTF-8" standalone="yes"?>
<Relationships xmlns="http://schemas.openxmlformats.org/package/2006/relationships"><Relationship Id="rId2" Type="http://schemas.openxmlformats.org/officeDocument/2006/relationships/image" Target="../media/image13.png"/><Relationship Id="rId1" Type="http://schemas.openxmlformats.org/officeDocument/2006/relationships/image" Target="../media/image12.png"/></Relationships>
</file>

<file path=xl/drawings/_rels/drawing9.xml.rels><?xml version="1.0" encoding="UTF-8" standalone="yes"?>
<Relationships xmlns="http://schemas.openxmlformats.org/package/2006/relationships"><Relationship Id="rId2" Type="http://schemas.openxmlformats.org/officeDocument/2006/relationships/image" Target="../media/image15.png"/><Relationship Id="rId1" Type="http://schemas.openxmlformats.org/officeDocument/2006/relationships/image" Target="../media/image14.png"/></Relationships>
</file>

<file path=xl/drawings/drawing1.xml><?xml version="1.0" encoding="utf-8"?>
<xdr:wsDr xmlns:xdr="http://schemas.openxmlformats.org/drawingml/2006/spreadsheetDrawing" xmlns:a="http://schemas.openxmlformats.org/drawingml/2006/main">
  <xdr:oneCellAnchor>
    <xdr:from>
      <xdr:col>7</xdr:col>
      <xdr:colOff>368300</xdr:colOff>
      <xdr:row>208</xdr:row>
      <xdr:rowOff>50800</xdr:rowOff>
    </xdr:from>
    <xdr:ext cx="6800850" cy="5647905"/>
    <xdr:pic>
      <xdr:nvPicPr>
        <xdr:cNvPr id="2" name="Picture 1">
          <a:extLst>
            <a:ext uri="{FF2B5EF4-FFF2-40B4-BE49-F238E27FC236}">
              <a16:creationId xmlns:a16="http://schemas.microsoft.com/office/drawing/2014/main" id="{4251D3D0-884A-4E18-B01B-855B2082AEBC}"/>
            </a:ext>
          </a:extLst>
        </xdr:cNvPr>
        <xdr:cNvPicPr>
          <a:picLocks noChangeAspect="1"/>
        </xdr:cNvPicPr>
      </xdr:nvPicPr>
      <xdr:blipFill>
        <a:blip xmlns:r="http://schemas.openxmlformats.org/officeDocument/2006/relationships" r:embed="rId1"/>
        <a:stretch>
          <a:fillRect/>
        </a:stretch>
      </xdr:blipFill>
      <xdr:spPr>
        <a:xfrm>
          <a:off x="13315950" y="38817550"/>
          <a:ext cx="6800850" cy="5647905"/>
        </a:xfrm>
        <a:prstGeom prst="rect">
          <a:avLst/>
        </a:prstGeom>
      </xdr:spPr>
    </xdr:pic>
    <xdr:clientData/>
  </xdr:oneCellAnchor>
  <xdr:oneCellAnchor>
    <xdr:from>
      <xdr:col>1</xdr:col>
      <xdr:colOff>0</xdr:colOff>
      <xdr:row>208</xdr:row>
      <xdr:rowOff>46807</xdr:rowOff>
    </xdr:from>
    <xdr:ext cx="7014210" cy="7725593"/>
    <xdr:pic>
      <xdr:nvPicPr>
        <xdr:cNvPr id="3" name="Picture 2">
          <a:extLst>
            <a:ext uri="{FF2B5EF4-FFF2-40B4-BE49-F238E27FC236}">
              <a16:creationId xmlns:a16="http://schemas.microsoft.com/office/drawing/2014/main" id="{B0DBD9EC-55C5-447D-8B6A-B8874E8A31C2}"/>
            </a:ext>
          </a:extLst>
        </xdr:cNvPr>
        <xdr:cNvPicPr>
          <a:picLocks noChangeAspect="1"/>
        </xdr:cNvPicPr>
      </xdr:nvPicPr>
      <xdr:blipFill>
        <a:blip xmlns:r="http://schemas.openxmlformats.org/officeDocument/2006/relationships" r:embed="rId2"/>
        <a:stretch>
          <a:fillRect/>
        </a:stretch>
      </xdr:blipFill>
      <xdr:spPr>
        <a:xfrm>
          <a:off x="9328150" y="38813557"/>
          <a:ext cx="7014210" cy="7725593"/>
        </a:xfrm>
        <a:prstGeom prst="rect">
          <a:avLst/>
        </a:prstGeom>
      </xdr:spPr>
    </xdr:pic>
    <xdr:clientData/>
  </xdr:oneCellAnchor>
  <xdr:oneCellAnchor>
    <xdr:from>
      <xdr:col>10</xdr:col>
      <xdr:colOff>38100</xdr:colOff>
      <xdr:row>135</xdr:row>
      <xdr:rowOff>114719</xdr:rowOff>
    </xdr:from>
    <xdr:ext cx="5036620" cy="3536531"/>
    <xdr:pic>
      <xdr:nvPicPr>
        <xdr:cNvPr id="4" name="Picture 3">
          <a:extLst>
            <a:ext uri="{FF2B5EF4-FFF2-40B4-BE49-F238E27FC236}">
              <a16:creationId xmlns:a16="http://schemas.microsoft.com/office/drawing/2014/main" id="{317E2E53-80A3-4D4E-B76D-BDAE4E0E3E75}"/>
            </a:ext>
          </a:extLst>
        </xdr:cNvPr>
        <xdr:cNvPicPr>
          <a:picLocks noChangeAspect="1"/>
        </xdr:cNvPicPr>
      </xdr:nvPicPr>
      <xdr:blipFill>
        <a:blip xmlns:r="http://schemas.openxmlformats.org/officeDocument/2006/relationships" r:embed="rId3"/>
        <a:stretch>
          <a:fillRect/>
        </a:stretch>
      </xdr:blipFill>
      <xdr:spPr>
        <a:xfrm>
          <a:off x="14795500" y="25438519"/>
          <a:ext cx="5036620" cy="3536531"/>
        </a:xfrm>
        <a:prstGeom prst="rect">
          <a:avLst/>
        </a:prstGeom>
      </xdr:spPr>
    </xdr:pic>
    <xdr:clientData/>
  </xdr:oneCellAnchor>
  <xdr:oneCellAnchor>
    <xdr:from>
      <xdr:col>11</xdr:col>
      <xdr:colOff>426720</xdr:colOff>
      <xdr:row>6</xdr:row>
      <xdr:rowOff>96520</xdr:rowOff>
    </xdr:from>
    <xdr:ext cx="4084504" cy="4642755"/>
    <xdr:pic>
      <xdr:nvPicPr>
        <xdr:cNvPr id="5" name="Picture 4">
          <a:extLst>
            <a:ext uri="{FF2B5EF4-FFF2-40B4-BE49-F238E27FC236}">
              <a16:creationId xmlns:a16="http://schemas.microsoft.com/office/drawing/2014/main" id="{E8A624D4-BB1A-458F-8ADB-460B0A90AE28}"/>
            </a:ext>
          </a:extLst>
        </xdr:cNvPr>
        <xdr:cNvPicPr>
          <a:picLocks noChangeAspect="1"/>
        </xdr:cNvPicPr>
      </xdr:nvPicPr>
      <xdr:blipFill>
        <a:blip xmlns:r="http://schemas.openxmlformats.org/officeDocument/2006/relationships" r:embed="rId4"/>
        <a:stretch>
          <a:fillRect/>
        </a:stretch>
      </xdr:blipFill>
      <xdr:spPr>
        <a:xfrm>
          <a:off x="11330940" y="1330960"/>
          <a:ext cx="4084504" cy="4642755"/>
        </a:xfrm>
        <a:prstGeom prst="rect">
          <a:avLst/>
        </a:prstGeom>
      </xdr:spPr>
    </xdr:pic>
    <xdr:clientData/>
  </xdr:oneCellAnchor>
</xdr:wsDr>
</file>

<file path=xl/drawings/drawing10.xml><?xml version="1.0" encoding="utf-8"?>
<xdr:wsDr xmlns:xdr="http://schemas.openxmlformats.org/drawingml/2006/spreadsheetDrawing" xmlns:a="http://schemas.openxmlformats.org/drawingml/2006/main">
  <xdr:twoCellAnchor editAs="oneCell">
    <xdr:from>
      <xdr:col>5</xdr:col>
      <xdr:colOff>392064</xdr:colOff>
      <xdr:row>29</xdr:row>
      <xdr:rowOff>101600</xdr:rowOff>
    </xdr:from>
    <xdr:to>
      <xdr:col>9</xdr:col>
      <xdr:colOff>1115886</xdr:colOff>
      <xdr:row>45</xdr:row>
      <xdr:rowOff>15240</xdr:rowOff>
    </xdr:to>
    <xdr:pic>
      <xdr:nvPicPr>
        <xdr:cNvPr id="2" name="Picture 1">
          <a:extLst>
            <a:ext uri="{FF2B5EF4-FFF2-40B4-BE49-F238E27FC236}">
              <a16:creationId xmlns:a16="http://schemas.microsoft.com/office/drawing/2014/main" id="{144F779B-F54F-C748-BB55-2054F543F0A4}"/>
            </a:ext>
          </a:extLst>
        </xdr:cNvPr>
        <xdr:cNvPicPr>
          <a:picLocks noChangeAspect="1"/>
        </xdr:cNvPicPr>
      </xdr:nvPicPr>
      <xdr:blipFill>
        <a:blip xmlns:r="http://schemas.openxmlformats.org/officeDocument/2006/relationships" r:embed="rId1"/>
        <a:stretch>
          <a:fillRect/>
        </a:stretch>
      </xdr:blipFill>
      <xdr:spPr>
        <a:xfrm>
          <a:off x="16000364" y="6134100"/>
          <a:ext cx="8750222" cy="29591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9</xdr:col>
      <xdr:colOff>55471</xdr:colOff>
      <xdr:row>14</xdr:row>
      <xdr:rowOff>49710</xdr:rowOff>
    </xdr:from>
    <xdr:to>
      <xdr:col>12</xdr:col>
      <xdr:colOff>480604</xdr:colOff>
      <xdr:row>40</xdr:row>
      <xdr:rowOff>20772</xdr:rowOff>
    </xdr:to>
    <xdr:grpSp>
      <xdr:nvGrpSpPr>
        <xdr:cNvPr id="13" name="Group 12">
          <a:extLst>
            <a:ext uri="{FF2B5EF4-FFF2-40B4-BE49-F238E27FC236}">
              <a16:creationId xmlns:a16="http://schemas.microsoft.com/office/drawing/2014/main" id="{7532EBCF-5B57-9047-9432-33686033ECBE}"/>
            </a:ext>
          </a:extLst>
        </xdr:cNvPr>
        <xdr:cNvGrpSpPr/>
      </xdr:nvGrpSpPr>
      <xdr:grpSpPr>
        <a:xfrm>
          <a:off x="9689328" y="2825567"/>
          <a:ext cx="3255419" cy="4978491"/>
          <a:chOff x="5715952" y="2108200"/>
          <a:chExt cx="4596448" cy="4724400"/>
        </a:xfrm>
      </xdr:grpSpPr>
      <xdr:pic>
        <xdr:nvPicPr>
          <xdr:cNvPr id="6" name="Picture 5">
            <a:extLst>
              <a:ext uri="{FF2B5EF4-FFF2-40B4-BE49-F238E27FC236}">
                <a16:creationId xmlns:a16="http://schemas.microsoft.com/office/drawing/2014/main" id="{3FE9DF75-E01A-EE4E-A2B1-2753E65A6A91}"/>
              </a:ext>
            </a:extLst>
          </xdr:cNvPr>
          <xdr:cNvPicPr>
            <a:picLocks noChangeAspect="1"/>
          </xdr:cNvPicPr>
        </xdr:nvPicPr>
        <xdr:blipFill>
          <a:blip xmlns:r="http://schemas.openxmlformats.org/officeDocument/2006/relationships" r:embed="rId1"/>
          <a:stretch>
            <a:fillRect/>
          </a:stretch>
        </xdr:blipFill>
        <xdr:spPr>
          <a:xfrm>
            <a:off x="5715952" y="2108200"/>
            <a:ext cx="4596448" cy="4724400"/>
          </a:xfrm>
          <a:prstGeom prst="rect">
            <a:avLst/>
          </a:prstGeom>
        </xdr:spPr>
      </xdr:pic>
      <xdr:sp macro="" textlink="">
        <xdr:nvSpPr>
          <xdr:cNvPr id="9" name="Rectangle 8">
            <a:extLst>
              <a:ext uri="{FF2B5EF4-FFF2-40B4-BE49-F238E27FC236}">
                <a16:creationId xmlns:a16="http://schemas.microsoft.com/office/drawing/2014/main" id="{4342F4EA-DD94-C846-812C-14D6B4FF632E}"/>
              </a:ext>
            </a:extLst>
          </xdr:cNvPr>
          <xdr:cNvSpPr/>
        </xdr:nvSpPr>
        <xdr:spPr>
          <a:xfrm>
            <a:off x="6934200" y="6045200"/>
            <a:ext cx="927100" cy="355600"/>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clientData/>
  </xdr:twoCellAnchor>
  <xdr:twoCellAnchor>
    <xdr:from>
      <xdr:col>12</xdr:col>
      <xdr:colOff>878187</xdr:colOff>
      <xdr:row>13</xdr:row>
      <xdr:rowOff>120647</xdr:rowOff>
    </xdr:from>
    <xdr:to>
      <xdr:col>13</xdr:col>
      <xdr:colOff>2135415</xdr:colOff>
      <xdr:row>41</xdr:row>
      <xdr:rowOff>36264</xdr:rowOff>
    </xdr:to>
    <xdr:grpSp>
      <xdr:nvGrpSpPr>
        <xdr:cNvPr id="12" name="Group 11">
          <a:extLst>
            <a:ext uri="{FF2B5EF4-FFF2-40B4-BE49-F238E27FC236}">
              <a16:creationId xmlns:a16="http://schemas.microsoft.com/office/drawing/2014/main" id="{BD2D38E6-44ED-B247-955D-DCE16EF8F58A}"/>
            </a:ext>
          </a:extLst>
        </xdr:cNvPr>
        <xdr:cNvGrpSpPr/>
      </xdr:nvGrpSpPr>
      <xdr:grpSpPr>
        <a:xfrm>
          <a:off x="13342330" y="2706004"/>
          <a:ext cx="3407156" cy="5304046"/>
          <a:chOff x="5822114" y="6756399"/>
          <a:chExt cx="4909386" cy="5166691"/>
        </a:xfrm>
      </xdr:grpSpPr>
      <xdr:pic>
        <xdr:nvPicPr>
          <xdr:cNvPr id="8" name="Picture 7">
            <a:extLst>
              <a:ext uri="{FF2B5EF4-FFF2-40B4-BE49-F238E27FC236}">
                <a16:creationId xmlns:a16="http://schemas.microsoft.com/office/drawing/2014/main" id="{03084F33-F999-4B4F-9F9D-47C782FA7D37}"/>
              </a:ext>
            </a:extLst>
          </xdr:cNvPr>
          <xdr:cNvPicPr>
            <a:picLocks noChangeAspect="1"/>
          </xdr:cNvPicPr>
        </xdr:nvPicPr>
        <xdr:blipFill>
          <a:blip xmlns:r="http://schemas.openxmlformats.org/officeDocument/2006/relationships" r:embed="rId2"/>
          <a:stretch>
            <a:fillRect/>
          </a:stretch>
        </xdr:blipFill>
        <xdr:spPr>
          <a:xfrm>
            <a:off x="5822114" y="6756399"/>
            <a:ext cx="4909386" cy="5166691"/>
          </a:xfrm>
          <a:prstGeom prst="rect">
            <a:avLst/>
          </a:prstGeom>
        </xdr:spPr>
      </xdr:pic>
      <xdr:sp macro="" textlink="">
        <xdr:nvSpPr>
          <xdr:cNvPr id="17" name="Rectangle 16">
            <a:extLst>
              <a:ext uri="{FF2B5EF4-FFF2-40B4-BE49-F238E27FC236}">
                <a16:creationId xmlns:a16="http://schemas.microsoft.com/office/drawing/2014/main" id="{452BCDA3-5DFD-E44D-ABD3-52B14DB0646D}"/>
              </a:ext>
            </a:extLst>
          </xdr:cNvPr>
          <xdr:cNvSpPr/>
        </xdr:nvSpPr>
        <xdr:spPr>
          <a:xfrm>
            <a:off x="7950200" y="8369300"/>
            <a:ext cx="927100" cy="355600"/>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18" name="Rectangle 17">
            <a:extLst>
              <a:ext uri="{FF2B5EF4-FFF2-40B4-BE49-F238E27FC236}">
                <a16:creationId xmlns:a16="http://schemas.microsoft.com/office/drawing/2014/main" id="{0D40BAFB-277F-8143-A8FA-15FC9F5AF3D4}"/>
              </a:ext>
            </a:extLst>
          </xdr:cNvPr>
          <xdr:cNvSpPr/>
        </xdr:nvSpPr>
        <xdr:spPr>
          <a:xfrm>
            <a:off x="7023100" y="11125200"/>
            <a:ext cx="927100" cy="355600"/>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32</xdr:row>
      <xdr:rowOff>0</xdr:rowOff>
    </xdr:from>
    <xdr:to>
      <xdr:col>7</xdr:col>
      <xdr:colOff>257175</xdr:colOff>
      <xdr:row>51</xdr:row>
      <xdr:rowOff>152400</xdr:rowOff>
    </xdr:to>
    <xdr:pic>
      <xdr:nvPicPr>
        <xdr:cNvPr id="3" name="Picture 2">
          <a:extLst>
            <a:ext uri="{FF2B5EF4-FFF2-40B4-BE49-F238E27FC236}">
              <a16:creationId xmlns:a16="http://schemas.microsoft.com/office/drawing/2014/main" id="{F0CBD314-179F-4571-B5D6-348655DF40A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90550" y="6238875"/>
          <a:ext cx="7743825" cy="3590925"/>
        </a:xfrm>
        <a:prstGeom prst="rect">
          <a:avLst/>
        </a:prstGeom>
      </xdr:spPr>
    </xdr:pic>
    <xdr:clientData/>
  </xdr:twoCellAnchor>
  <xdr:twoCellAnchor editAs="oneCell">
    <xdr:from>
      <xdr:col>9</xdr:col>
      <xdr:colOff>295275</xdr:colOff>
      <xdr:row>31</xdr:row>
      <xdr:rowOff>133350</xdr:rowOff>
    </xdr:from>
    <xdr:to>
      <xdr:col>15</xdr:col>
      <xdr:colOff>1428750</xdr:colOff>
      <xdr:row>60</xdr:row>
      <xdr:rowOff>152400</xdr:rowOff>
    </xdr:to>
    <xdr:pic>
      <xdr:nvPicPr>
        <xdr:cNvPr id="5" name="Picture 4">
          <a:extLst>
            <a:ext uri="{FF2B5EF4-FFF2-40B4-BE49-F238E27FC236}">
              <a16:creationId xmlns:a16="http://schemas.microsoft.com/office/drawing/2014/main" id="{5B7E57B3-9209-4782-93F2-FECF35990E4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0210800" y="6191250"/>
          <a:ext cx="6715125" cy="5267325"/>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xdr:from>
      <xdr:col>4</xdr:col>
      <xdr:colOff>0</xdr:colOff>
      <xdr:row>25</xdr:row>
      <xdr:rowOff>0</xdr:rowOff>
    </xdr:from>
    <xdr:to>
      <xdr:col>11</xdr:col>
      <xdr:colOff>304800</xdr:colOff>
      <xdr:row>39</xdr:row>
      <xdr:rowOff>139700</xdr:rowOff>
    </xdr:to>
    <xdr:graphicFrame macro="">
      <xdr:nvGraphicFramePr>
        <xdr:cNvPr id="2" name="Chart 1">
          <a:extLst>
            <a:ext uri="{FF2B5EF4-FFF2-40B4-BE49-F238E27FC236}">
              <a16:creationId xmlns:a16="http://schemas.microsoft.com/office/drawing/2014/main" id="{A03FD15B-3C62-4463-8B03-59264F90232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3</xdr:col>
      <xdr:colOff>295275</xdr:colOff>
      <xdr:row>27</xdr:row>
      <xdr:rowOff>161925</xdr:rowOff>
    </xdr:from>
    <xdr:to>
      <xdr:col>10</xdr:col>
      <xdr:colOff>600075</xdr:colOff>
      <xdr:row>42</xdr:row>
      <xdr:rowOff>117475</xdr:rowOff>
    </xdr:to>
    <xdr:graphicFrame macro="">
      <xdr:nvGraphicFramePr>
        <xdr:cNvPr id="2" name="Chart 1">
          <a:extLst>
            <a:ext uri="{FF2B5EF4-FFF2-40B4-BE49-F238E27FC236}">
              <a16:creationId xmlns:a16="http://schemas.microsoft.com/office/drawing/2014/main" id="{4A347C72-29AE-4AAB-AD9E-F2B1EB809B0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7</xdr:col>
      <xdr:colOff>694765</xdr:colOff>
      <xdr:row>67</xdr:row>
      <xdr:rowOff>115076</xdr:rowOff>
    </xdr:from>
    <xdr:to>
      <xdr:col>17</xdr:col>
      <xdr:colOff>113965</xdr:colOff>
      <xdr:row>74</xdr:row>
      <xdr:rowOff>0</xdr:rowOff>
    </xdr:to>
    <xdr:graphicFrame macro="">
      <xdr:nvGraphicFramePr>
        <xdr:cNvPr id="5" name="Chart 4">
          <a:extLst>
            <a:ext uri="{FF2B5EF4-FFF2-40B4-BE49-F238E27FC236}">
              <a16:creationId xmlns:a16="http://schemas.microsoft.com/office/drawing/2014/main" id="{CF8AB6F3-A722-4396-8C89-03D33BCBEFE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0</xdr:colOff>
      <xdr:row>74</xdr:row>
      <xdr:rowOff>0</xdr:rowOff>
    </xdr:from>
    <xdr:to>
      <xdr:col>17</xdr:col>
      <xdr:colOff>279400</xdr:colOff>
      <xdr:row>74</xdr:row>
      <xdr:rowOff>0</xdr:rowOff>
    </xdr:to>
    <xdr:graphicFrame macro="">
      <xdr:nvGraphicFramePr>
        <xdr:cNvPr id="13" name="Chart 12">
          <a:extLst>
            <a:ext uri="{FF2B5EF4-FFF2-40B4-BE49-F238E27FC236}">
              <a16:creationId xmlns:a16="http://schemas.microsoft.com/office/drawing/2014/main" id="{10094448-D978-5147-9F4D-36D6A811B1C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264609</xdr:colOff>
      <xdr:row>74</xdr:row>
      <xdr:rowOff>0</xdr:rowOff>
    </xdr:from>
    <xdr:to>
      <xdr:col>19</xdr:col>
      <xdr:colOff>163643</xdr:colOff>
      <xdr:row>74</xdr:row>
      <xdr:rowOff>0</xdr:rowOff>
    </xdr:to>
    <xdr:graphicFrame macro="">
      <xdr:nvGraphicFramePr>
        <xdr:cNvPr id="14" name="Chart 13">
          <a:extLst>
            <a:ext uri="{FF2B5EF4-FFF2-40B4-BE49-F238E27FC236}">
              <a16:creationId xmlns:a16="http://schemas.microsoft.com/office/drawing/2014/main" id="{35344A65-A83B-7D46-8626-18F4BEDDF27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18</xdr:col>
      <xdr:colOff>0</xdr:colOff>
      <xdr:row>71</xdr:row>
      <xdr:rowOff>114300</xdr:rowOff>
    </xdr:from>
    <xdr:to>
      <xdr:col>23</xdr:col>
      <xdr:colOff>266700</xdr:colOff>
      <xdr:row>74</xdr:row>
      <xdr:rowOff>0</xdr:rowOff>
    </xdr:to>
    <xdr:graphicFrame macro="">
      <xdr:nvGraphicFramePr>
        <xdr:cNvPr id="6" name="Chart 5">
          <a:extLst>
            <a:ext uri="{FF2B5EF4-FFF2-40B4-BE49-F238E27FC236}">
              <a16:creationId xmlns:a16="http://schemas.microsoft.com/office/drawing/2014/main" id="{BF3636A8-91B1-4818-9DA9-11EA1D3D99A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23</xdr:col>
      <xdr:colOff>469900</xdr:colOff>
      <xdr:row>73</xdr:row>
      <xdr:rowOff>25400</xdr:rowOff>
    </xdr:from>
    <xdr:to>
      <xdr:col>29</xdr:col>
      <xdr:colOff>127000</xdr:colOff>
      <xdr:row>74</xdr:row>
      <xdr:rowOff>0</xdr:rowOff>
    </xdr:to>
    <xdr:graphicFrame macro="">
      <xdr:nvGraphicFramePr>
        <xdr:cNvPr id="17" name="Chart 16">
          <a:extLst>
            <a:ext uri="{FF2B5EF4-FFF2-40B4-BE49-F238E27FC236}">
              <a16:creationId xmlns:a16="http://schemas.microsoft.com/office/drawing/2014/main" id="{45AD2314-2C24-40ED-9D83-5C6F551747F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29</xdr:col>
      <xdr:colOff>152400</xdr:colOff>
      <xdr:row>73</xdr:row>
      <xdr:rowOff>0</xdr:rowOff>
    </xdr:from>
    <xdr:to>
      <xdr:col>34</xdr:col>
      <xdr:colOff>419100</xdr:colOff>
      <xdr:row>74</xdr:row>
      <xdr:rowOff>0</xdr:rowOff>
    </xdr:to>
    <xdr:graphicFrame macro="">
      <xdr:nvGraphicFramePr>
        <xdr:cNvPr id="19" name="Chart 18">
          <a:extLst>
            <a:ext uri="{FF2B5EF4-FFF2-40B4-BE49-F238E27FC236}">
              <a16:creationId xmlns:a16="http://schemas.microsoft.com/office/drawing/2014/main" id="{DAC9B011-7F71-4743-946F-D5060BD9F5A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22</xdr:col>
      <xdr:colOff>414282</xdr:colOff>
      <xdr:row>74</xdr:row>
      <xdr:rowOff>0</xdr:rowOff>
    </xdr:from>
    <xdr:to>
      <xdr:col>32</xdr:col>
      <xdr:colOff>108473</xdr:colOff>
      <xdr:row>74</xdr:row>
      <xdr:rowOff>0</xdr:rowOff>
    </xdr:to>
    <xdr:graphicFrame macro="">
      <xdr:nvGraphicFramePr>
        <xdr:cNvPr id="7" name="Chart 6">
          <a:extLst>
            <a:ext uri="{FF2B5EF4-FFF2-40B4-BE49-F238E27FC236}">
              <a16:creationId xmlns:a16="http://schemas.microsoft.com/office/drawing/2014/main" id="{FC27438E-5CB4-4192-B3AB-66A2F9211DC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3</xdr:row>
      <xdr:rowOff>72572</xdr:rowOff>
    </xdr:from>
    <xdr:to>
      <xdr:col>13</xdr:col>
      <xdr:colOff>599848</xdr:colOff>
      <xdr:row>27</xdr:row>
      <xdr:rowOff>98198</xdr:rowOff>
    </xdr:to>
    <xdr:graphicFrame macro="">
      <xdr:nvGraphicFramePr>
        <xdr:cNvPr id="3" name="Chart 2">
          <a:extLst>
            <a:ext uri="{FF2B5EF4-FFF2-40B4-BE49-F238E27FC236}">
              <a16:creationId xmlns:a16="http://schemas.microsoft.com/office/drawing/2014/main" id="{30943BC6-FAEB-491B-9DA1-48662685B99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30</xdr:row>
      <xdr:rowOff>0</xdr:rowOff>
    </xdr:from>
    <xdr:to>
      <xdr:col>12</xdr:col>
      <xdr:colOff>54429</xdr:colOff>
      <xdr:row>49</xdr:row>
      <xdr:rowOff>32657</xdr:rowOff>
    </xdr:to>
    <xdr:graphicFrame macro="">
      <xdr:nvGraphicFramePr>
        <xdr:cNvPr id="4" name="Chart 3">
          <a:extLst>
            <a:ext uri="{FF2B5EF4-FFF2-40B4-BE49-F238E27FC236}">
              <a16:creationId xmlns:a16="http://schemas.microsoft.com/office/drawing/2014/main" id="{86BBDDE4-95BE-4936-B283-AD890291FB1A}"/>
            </a:ext>
            <a:ext uri="{147F2762-F138-4A5C-976F-8EAC2B608ADB}">
              <a16:predDERef xmlns:a16="http://schemas.microsoft.com/office/drawing/2014/main" pred="{30943BC6-FAEB-491B-9DA1-48662685B99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68</xdr:row>
      <xdr:rowOff>0</xdr:rowOff>
    </xdr:from>
    <xdr:to>
      <xdr:col>10</xdr:col>
      <xdr:colOff>335643</xdr:colOff>
      <xdr:row>85</xdr:row>
      <xdr:rowOff>9070</xdr:rowOff>
    </xdr:to>
    <xdr:graphicFrame macro="">
      <xdr:nvGraphicFramePr>
        <xdr:cNvPr id="5" name="Chart 4">
          <a:extLst>
            <a:ext uri="{FF2B5EF4-FFF2-40B4-BE49-F238E27FC236}">
              <a16:creationId xmlns:a16="http://schemas.microsoft.com/office/drawing/2014/main" id="{FF24B2E2-4988-4ABF-8D9C-154FA50C65D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0</xdr:colOff>
      <xdr:row>89</xdr:row>
      <xdr:rowOff>0</xdr:rowOff>
    </xdr:from>
    <xdr:to>
      <xdr:col>9</xdr:col>
      <xdr:colOff>562428</xdr:colOff>
      <xdr:row>106</xdr:row>
      <xdr:rowOff>54606</xdr:rowOff>
    </xdr:to>
    <xdr:graphicFrame macro="">
      <xdr:nvGraphicFramePr>
        <xdr:cNvPr id="6" name="Chart 5">
          <a:extLst>
            <a:ext uri="{FF2B5EF4-FFF2-40B4-BE49-F238E27FC236}">
              <a16:creationId xmlns:a16="http://schemas.microsoft.com/office/drawing/2014/main" id="{F8100BCF-189B-4066-B291-685397D4E90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0</xdr:colOff>
      <xdr:row>109</xdr:row>
      <xdr:rowOff>163285</xdr:rowOff>
    </xdr:from>
    <xdr:to>
      <xdr:col>7</xdr:col>
      <xdr:colOff>190500</xdr:colOff>
      <xdr:row>127</xdr:row>
      <xdr:rowOff>154214</xdr:rowOff>
    </xdr:to>
    <xdr:graphicFrame macro="">
      <xdr:nvGraphicFramePr>
        <xdr:cNvPr id="7" name="Chart 6">
          <a:extLst>
            <a:ext uri="{FF2B5EF4-FFF2-40B4-BE49-F238E27FC236}">
              <a16:creationId xmlns:a16="http://schemas.microsoft.com/office/drawing/2014/main" id="{9C718FCC-0A47-4C83-8832-A0762744504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0</xdr:colOff>
      <xdr:row>131</xdr:row>
      <xdr:rowOff>154213</xdr:rowOff>
    </xdr:from>
    <xdr:to>
      <xdr:col>9</xdr:col>
      <xdr:colOff>72572</xdr:colOff>
      <xdr:row>149</xdr:row>
      <xdr:rowOff>45356</xdr:rowOff>
    </xdr:to>
    <xdr:graphicFrame macro="">
      <xdr:nvGraphicFramePr>
        <xdr:cNvPr id="8" name="Chart 7">
          <a:extLst>
            <a:ext uri="{FF2B5EF4-FFF2-40B4-BE49-F238E27FC236}">
              <a16:creationId xmlns:a16="http://schemas.microsoft.com/office/drawing/2014/main" id="{700483D5-D056-46E5-B04E-39EC361B18C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0</xdr:colOff>
      <xdr:row>152</xdr:row>
      <xdr:rowOff>90715</xdr:rowOff>
    </xdr:from>
    <xdr:to>
      <xdr:col>7</xdr:col>
      <xdr:colOff>480786</xdr:colOff>
      <xdr:row>172</xdr:row>
      <xdr:rowOff>54430</xdr:rowOff>
    </xdr:to>
    <xdr:graphicFrame macro="">
      <xdr:nvGraphicFramePr>
        <xdr:cNvPr id="9" name="Chart 1">
          <a:extLst>
            <a:ext uri="{FF2B5EF4-FFF2-40B4-BE49-F238E27FC236}">
              <a16:creationId xmlns:a16="http://schemas.microsoft.com/office/drawing/2014/main" id="{06E84FFB-80E3-4789-9B9A-CE8D7AAFDC6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xdr:col>
      <xdr:colOff>0</xdr:colOff>
      <xdr:row>176</xdr:row>
      <xdr:rowOff>0</xdr:rowOff>
    </xdr:from>
    <xdr:to>
      <xdr:col>7</xdr:col>
      <xdr:colOff>15119</xdr:colOff>
      <xdr:row>191</xdr:row>
      <xdr:rowOff>21772</xdr:rowOff>
    </xdr:to>
    <xdr:graphicFrame macro="">
      <xdr:nvGraphicFramePr>
        <xdr:cNvPr id="10" name="Chart 9">
          <a:extLst>
            <a:ext uri="{FF2B5EF4-FFF2-40B4-BE49-F238E27FC236}">
              <a16:creationId xmlns:a16="http://schemas.microsoft.com/office/drawing/2014/main" id="{FEE7AF69-5BB8-4F5F-A41C-3E373C336E5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xdr:col>
      <xdr:colOff>0</xdr:colOff>
      <xdr:row>195</xdr:row>
      <xdr:rowOff>0</xdr:rowOff>
    </xdr:from>
    <xdr:to>
      <xdr:col>8</xdr:col>
      <xdr:colOff>45358</xdr:colOff>
      <xdr:row>213</xdr:row>
      <xdr:rowOff>90714</xdr:rowOff>
    </xdr:to>
    <xdr:graphicFrame macro="">
      <xdr:nvGraphicFramePr>
        <xdr:cNvPr id="11" name="Chart 10">
          <a:extLst>
            <a:ext uri="{FF2B5EF4-FFF2-40B4-BE49-F238E27FC236}">
              <a16:creationId xmlns:a16="http://schemas.microsoft.com/office/drawing/2014/main" id="{C386AAFD-04FF-4685-9254-8B8032A123C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14</xdr:col>
      <xdr:colOff>362857</xdr:colOff>
      <xdr:row>130</xdr:row>
      <xdr:rowOff>172357</xdr:rowOff>
    </xdr:from>
    <xdr:to>
      <xdr:col>18</xdr:col>
      <xdr:colOff>305406</xdr:colOff>
      <xdr:row>149</xdr:row>
      <xdr:rowOff>139095</xdr:rowOff>
    </xdr:to>
    <xdr:graphicFrame macro="">
      <xdr:nvGraphicFramePr>
        <xdr:cNvPr id="12" name="Chart 11">
          <a:extLst>
            <a:ext uri="{FF2B5EF4-FFF2-40B4-BE49-F238E27FC236}">
              <a16:creationId xmlns:a16="http://schemas.microsoft.com/office/drawing/2014/main" id="{8FA3B430-A92B-4C87-82E6-B5668CD32EF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34</xdr:col>
      <xdr:colOff>0</xdr:colOff>
      <xdr:row>33</xdr:row>
      <xdr:rowOff>0</xdr:rowOff>
    </xdr:from>
    <xdr:to>
      <xdr:col>41</xdr:col>
      <xdr:colOff>410135</xdr:colOff>
      <xdr:row>48</xdr:row>
      <xdr:rowOff>42804</xdr:rowOff>
    </xdr:to>
    <xdr:graphicFrame macro="">
      <xdr:nvGraphicFramePr>
        <xdr:cNvPr id="13" name="Chart 12">
          <a:extLst>
            <a:ext uri="{FF2B5EF4-FFF2-40B4-BE49-F238E27FC236}">
              <a16:creationId xmlns:a16="http://schemas.microsoft.com/office/drawing/2014/main" id="{8E1D8D7D-02C5-486A-9834-39F82AA57A4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2</xdr:col>
      <xdr:colOff>152400</xdr:colOff>
      <xdr:row>50</xdr:row>
      <xdr:rowOff>76200</xdr:rowOff>
    </xdr:from>
    <xdr:to>
      <xdr:col>11</xdr:col>
      <xdr:colOff>209550</xdr:colOff>
      <xdr:row>65</xdr:row>
      <xdr:rowOff>66675</xdr:rowOff>
    </xdr:to>
    <xdr:graphicFrame macro="">
      <xdr:nvGraphicFramePr>
        <xdr:cNvPr id="17" name="Chart 16">
          <a:extLst>
            <a:ext uri="{FF2B5EF4-FFF2-40B4-BE49-F238E27FC236}">
              <a16:creationId xmlns:a16="http://schemas.microsoft.com/office/drawing/2014/main" id="{1E039E8C-81B0-417D-9C5F-9348F11C0A65}"/>
            </a:ext>
            <a:ext uri="{147F2762-F138-4A5C-976F-8EAC2B608ADB}">
              <a16:predDERef xmlns:a16="http://schemas.microsoft.com/office/drawing/2014/main" pred="{8E1D8D7D-02C5-486A-9834-39F82AA57A4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110</xdr:row>
      <xdr:rowOff>152400</xdr:rowOff>
    </xdr:from>
    <xdr:to>
      <xdr:col>4</xdr:col>
      <xdr:colOff>952500</xdr:colOff>
      <xdr:row>137</xdr:row>
      <xdr:rowOff>0</xdr:rowOff>
    </xdr:to>
    <xdr:grpSp>
      <xdr:nvGrpSpPr>
        <xdr:cNvPr id="11" name="Group 10">
          <a:extLst>
            <a:ext uri="{FF2B5EF4-FFF2-40B4-BE49-F238E27FC236}">
              <a16:creationId xmlns:a16="http://schemas.microsoft.com/office/drawing/2014/main" id="{FF439F51-EF66-D044-8D00-1B2E30A5C112}"/>
            </a:ext>
          </a:extLst>
        </xdr:cNvPr>
        <xdr:cNvGrpSpPr/>
      </xdr:nvGrpSpPr>
      <xdr:grpSpPr>
        <a:xfrm>
          <a:off x="217714" y="20930507"/>
          <a:ext cx="5306786" cy="4991100"/>
          <a:chOff x="0" y="14630400"/>
          <a:chExt cx="5854700" cy="4991100"/>
        </a:xfrm>
      </xdr:grpSpPr>
      <xdr:pic>
        <xdr:nvPicPr>
          <xdr:cNvPr id="9" name="Picture 8">
            <a:extLst>
              <a:ext uri="{FF2B5EF4-FFF2-40B4-BE49-F238E27FC236}">
                <a16:creationId xmlns:a16="http://schemas.microsoft.com/office/drawing/2014/main" id="{68B12878-F0D7-FA47-B486-0BF7C477D73D}"/>
              </a:ext>
            </a:extLst>
          </xdr:cNvPr>
          <xdr:cNvPicPr>
            <a:picLocks noChangeAspect="1"/>
          </xdr:cNvPicPr>
        </xdr:nvPicPr>
        <xdr:blipFill>
          <a:blip xmlns:r="http://schemas.openxmlformats.org/officeDocument/2006/relationships" r:embed="rId1"/>
          <a:stretch>
            <a:fillRect/>
          </a:stretch>
        </xdr:blipFill>
        <xdr:spPr>
          <a:xfrm>
            <a:off x="0" y="14630400"/>
            <a:ext cx="5854700" cy="4991100"/>
          </a:xfrm>
          <a:prstGeom prst="rect">
            <a:avLst/>
          </a:prstGeom>
        </xdr:spPr>
      </xdr:pic>
      <xdr:sp macro="" textlink="">
        <xdr:nvSpPr>
          <xdr:cNvPr id="10" name="Rectangle 9">
            <a:extLst>
              <a:ext uri="{FF2B5EF4-FFF2-40B4-BE49-F238E27FC236}">
                <a16:creationId xmlns:a16="http://schemas.microsoft.com/office/drawing/2014/main" id="{25A09849-FDF1-7547-B8AB-B99B69C97131}"/>
              </a:ext>
            </a:extLst>
          </xdr:cNvPr>
          <xdr:cNvSpPr/>
        </xdr:nvSpPr>
        <xdr:spPr>
          <a:xfrm>
            <a:off x="3162300" y="15621000"/>
            <a:ext cx="952500" cy="421833"/>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clientData/>
  </xdr:twoCellAnchor>
  <xdr:twoCellAnchor>
    <xdr:from>
      <xdr:col>4</xdr:col>
      <xdr:colOff>150583</xdr:colOff>
      <xdr:row>86</xdr:row>
      <xdr:rowOff>68384</xdr:rowOff>
    </xdr:from>
    <xdr:to>
      <xdr:col>4</xdr:col>
      <xdr:colOff>631595</xdr:colOff>
      <xdr:row>116</xdr:row>
      <xdr:rowOff>7938</xdr:rowOff>
    </xdr:to>
    <xdr:grpSp>
      <xdr:nvGrpSpPr>
        <xdr:cNvPr id="36" name="Group 35">
          <a:extLst>
            <a:ext uri="{FF2B5EF4-FFF2-40B4-BE49-F238E27FC236}">
              <a16:creationId xmlns:a16="http://schemas.microsoft.com/office/drawing/2014/main" id="{3368724F-97A8-554E-89C1-83F94B70A6BC}"/>
            </a:ext>
          </a:extLst>
        </xdr:cNvPr>
        <xdr:cNvGrpSpPr/>
      </xdr:nvGrpSpPr>
      <xdr:grpSpPr>
        <a:xfrm>
          <a:off x="4722583" y="16274491"/>
          <a:ext cx="481012" cy="5654554"/>
          <a:chOff x="3630613" y="9398000"/>
          <a:chExt cx="481012" cy="6235700"/>
        </a:xfrm>
      </xdr:grpSpPr>
      <xdr:cxnSp macro="">
        <xdr:nvCxnSpPr>
          <xdr:cNvPr id="29" name="Straight Connector 28">
            <a:extLst>
              <a:ext uri="{FF2B5EF4-FFF2-40B4-BE49-F238E27FC236}">
                <a16:creationId xmlns:a16="http://schemas.microsoft.com/office/drawing/2014/main" id="{9557C6F8-EAF2-4543-9A58-23F958B4596D}"/>
              </a:ext>
            </a:extLst>
          </xdr:cNvPr>
          <xdr:cNvCxnSpPr/>
        </xdr:nvCxnSpPr>
        <xdr:spPr>
          <a:xfrm flipV="1">
            <a:off x="4087813" y="9398000"/>
            <a:ext cx="12700" cy="6235700"/>
          </a:xfrm>
          <a:prstGeom prst="line">
            <a:avLst/>
          </a:prstGeom>
          <a:ln w="25400">
            <a:solidFill>
              <a:srgbClr val="00B050"/>
            </a:solidFill>
          </a:ln>
        </xdr:spPr>
        <xdr:style>
          <a:lnRef idx="1">
            <a:schemeClr val="accent1"/>
          </a:lnRef>
          <a:fillRef idx="0">
            <a:schemeClr val="accent1"/>
          </a:fillRef>
          <a:effectRef idx="0">
            <a:schemeClr val="accent1"/>
          </a:effectRef>
          <a:fontRef idx="minor">
            <a:schemeClr val="tx1"/>
          </a:fontRef>
        </xdr:style>
      </xdr:cxnSp>
      <xdr:cxnSp macro="">
        <xdr:nvCxnSpPr>
          <xdr:cNvPr id="31" name="Straight Arrow Connector 30">
            <a:extLst>
              <a:ext uri="{FF2B5EF4-FFF2-40B4-BE49-F238E27FC236}">
                <a16:creationId xmlns:a16="http://schemas.microsoft.com/office/drawing/2014/main" id="{3A07092C-E589-9B47-9406-8B6BDD8EEBD7}"/>
              </a:ext>
            </a:extLst>
          </xdr:cNvPr>
          <xdr:cNvCxnSpPr/>
        </xdr:nvCxnSpPr>
        <xdr:spPr>
          <a:xfrm flipH="1">
            <a:off x="3630613" y="9405938"/>
            <a:ext cx="481012" cy="4762"/>
          </a:xfrm>
          <a:prstGeom prst="straightConnector1">
            <a:avLst/>
          </a:prstGeom>
          <a:ln w="25400">
            <a:solidFill>
              <a:srgbClr val="00B05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drawings/drawing5.xml><?xml version="1.0" encoding="utf-8"?>
<xdr:wsDr xmlns:xdr="http://schemas.openxmlformats.org/drawingml/2006/spreadsheetDrawing" xmlns:a="http://schemas.openxmlformats.org/drawingml/2006/main">
  <xdr:twoCellAnchor>
    <xdr:from>
      <xdr:col>16</xdr:col>
      <xdr:colOff>3096087</xdr:colOff>
      <xdr:row>89</xdr:row>
      <xdr:rowOff>0</xdr:rowOff>
    </xdr:from>
    <xdr:to>
      <xdr:col>18</xdr:col>
      <xdr:colOff>4816844</xdr:colOff>
      <xdr:row>101</xdr:row>
      <xdr:rowOff>12700</xdr:rowOff>
    </xdr:to>
    <xdr:pic>
      <xdr:nvPicPr>
        <xdr:cNvPr id="3" name="Picture 2">
          <a:extLst>
            <a:ext uri="{FF2B5EF4-FFF2-40B4-BE49-F238E27FC236}">
              <a16:creationId xmlns:a16="http://schemas.microsoft.com/office/drawing/2014/main" id="{EE093C04-731C-8647-8E20-C71CE2949D23}"/>
            </a:ext>
          </a:extLst>
        </xdr:cNvPr>
        <xdr:cNvPicPr>
          <a:picLocks noChangeAspect="1"/>
        </xdr:cNvPicPr>
      </xdr:nvPicPr>
      <xdr:blipFill>
        <a:blip xmlns:r="http://schemas.openxmlformats.org/officeDocument/2006/relationships" r:embed="rId1"/>
        <a:stretch>
          <a:fillRect/>
        </a:stretch>
      </xdr:blipFill>
      <xdr:spPr>
        <a:xfrm>
          <a:off x="17903132" y="9324859"/>
          <a:ext cx="7782121" cy="549488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5</xdr:col>
      <xdr:colOff>426720</xdr:colOff>
      <xdr:row>10</xdr:row>
      <xdr:rowOff>18107</xdr:rowOff>
    </xdr:to>
    <xdr:pic>
      <xdr:nvPicPr>
        <xdr:cNvPr id="3" name="Picture 2">
          <a:extLst>
            <a:ext uri="{FF2B5EF4-FFF2-40B4-BE49-F238E27FC236}">
              <a16:creationId xmlns:a16="http://schemas.microsoft.com/office/drawing/2014/main" id="{682E4831-ECA3-460E-A057-57FCBC85D05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182880"/>
          <a:ext cx="3474720" cy="1664027"/>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2</xdr:col>
      <xdr:colOff>0</xdr:colOff>
      <xdr:row>75</xdr:row>
      <xdr:rowOff>185530</xdr:rowOff>
    </xdr:from>
    <xdr:to>
      <xdr:col>2</xdr:col>
      <xdr:colOff>17780</xdr:colOff>
      <xdr:row>76</xdr:row>
      <xdr:rowOff>15240</xdr:rowOff>
    </xdr:to>
    <xdr:pic>
      <xdr:nvPicPr>
        <xdr:cNvPr id="5" name="Picture 4">
          <a:extLst>
            <a:ext uri="{FF2B5EF4-FFF2-40B4-BE49-F238E27FC236}">
              <a16:creationId xmlns:a16="http://schemas.microsoft.com/office/drawing/2014/main" id="{02DF8006-CEA5-6849-984F-DE917858178C}"/>
            </a:ext>
          </a:extLst>
        </xdr:cNvPr>
        <xdr:cNvPicPr>
          <a:picLocks noChangeAspect="1"/>
        </xdr:cNvPicPr>
      </xdr:nvPicPr>
      <xdr:blipFill>
        <a:blip xmlns:r="http://schemas.openxmlformats.org/officeDocument/2006/relationships" r:embed="rId1"/>
        <a:stretch>
          <a:fillRect/>
        </a:stretch>
      </xdr:blipFill>
      <xdr:spPr>
        <a:xfrm>
          <a:off x="4963583" y="26384250"/>
          <a:ext cx="25400" cy="0"/>
        </a:xfrm>
        <a:prstGeom prst="rect">
          <a:avLst/>
        </a:prstGeom>
      </xdr:spPr>
    </xdr:pic>
    <xdr:clientData/>
  </xdr:twoCellAnchor>
  <xdr:twoCellAnchor>
    <xdr:from>
      <xdr:col>4</xdr:col>
      <xdr:colOff>34750</xdr:colOff>
      <xdr:row>94</xdr:row>
      <xdr:rowOff>85588</xdr:rowOff>
    </xdr:from>
    <xdr:to>
      <xdr:col>8</xdr:col>
      <xdr:colOff>1070113</xdr:colOff>
      <xdr:row>118</xdr:row>
      <xdr:rowOff>234676</xdr:rowOff>
    </xdr:to>
    <xdr:pic>
      <xdr:nvPicPr>
        <xdr:cNvPr id="3" name="Picture 2">
          <a:extLst>
            <a:ext uri="{FF2B5EF4-FFF2-40B4-BE49-F238E27FC236}">
              <a16:creationId xmlns:a16="http://schemas.microsoft.com/office/drawing/2014/main" id="{481717D5-C507-5049-A0FF-716084A77BAC}"/>
            </a:ext>
          </a:extLst>
        </xdr:cNvPr>
        <xdr:cNvPicPr>
          <a:picLocks noChangeAspect="1"/>
        </xdr:cNvPicPr>
      </xdr:nvPicPr>
      <xdr:blipFill>
        <a:blip xmlns:r="http://schemas.openxmlformats.org/officeDocument/2006/relationships" r:embed="rId2"/>
        <a:stretch>
          <a:fillRect/>
        </a:stretch>
      </xdr:blipFill>
      <xdr:spPr>
        <a:xfrm>
          <a:off x="6340576" y="11040718"/>
          <a:ext cx="6612320" cy="5030306"/>
        </a:xfrm>
        <a:prstGeom prst="rect">
          <a:avLst/>
        </a:prstGeom>
      </xdr:spPr>
    </xdr:pic>
    <xdr:clientData/>
  </xdr:twoCellAnchor>
  <xdr:twoCellAnchor>
    <xdr:from>
      <xdr:col>3</xdr:col>
      <xdr:colOff>38100</xdr:colOff>
      <xdr:row>86</xdr:row>
      <xdr:rowOff>139700</xdr:rowOff>
    </xdr:from>
    <xdr:to>
      <xdr:col>4</xdr:col>
      <xdr:colOff>154608</xdr:colOff>
      <xdr:row>95</xdr:row>
      <xdr:rowOff>22087</xdr:rowOff>
    </xdr:to>
    <xdr:cxnSp macro="">
      <xdr:nvCxnSpPr>
        <xdr:cNvPr id="8" name="Straight Arrow Connector 7">
          <a:extLst>
            <a:ext uri="{FF2B5EF4-FFF2-40B4-BE49-F238E27FC236}">
              <a16:creationId xmlns:a16="http://schemas.microsoft.com/office/drawing/2014/main" id="{0FD7DAEC-348A-E74A-A139-C26771556DCA}"/>
            </a:ext>
          </a:extLst>
        </xdr:cNvPr>
        <xdr:cNvCxnSpPr/>
      </xdr:nvCxnSpPr>
      <xdr:spPr>
        <a:xfrm flipH="1" flipV="1">
          <a:off x="4334013" y="6014830"/>
          <a:ext cx="1795117" cy="1262822"/>
        </a:xfrm>
        <a:prstGeom prst="straightConnector1">
          <a:avLst/>
        </a:prstGeom>
        <a:ln w="25400">
          <a:solidFill>
            <a:srgbClr val="00B05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2603500</xdr:colOff>
      <xdr:row>168</xdr:row>
      <xdr:rowOff>50800</xdr:rowOff>
    </xdr:from>
    <xdr:to>
      <xdr:col>9</xdr:col>
      <xdr:colOff>723900</xdr:colOff>
      <xdr:row>182</xdr:row>
      <xdr:rowOff>152214</xdr:rowOff>
    </xdr:to>
    <xdr:grpSp>
      <xdr:nvGrpSpPr>
        <xdr:cNvPr id="11" name="Group 10">
          <a:extLst>
            <a:ext uri="{FF2B5EF4-FFF2-40B4-BE49-F238E27FC236}">
              <a16:creationId xmlns:a16="http://schemas.microsoft.com/office/drawing/2014/main" id="{2822A0C9-0372-5C4C-A854-7B43FBA98E7C}"/>
            </a:ext>
          </a:extLst>
        </xdr:cNvPr>
        <xdr:cNvGrpSpPr/>
      </xdr:nvGrpSpPr>
      <xdr:grpSpPr>
        <a:xfrm>
          <a:off x="6363154" y="34653764"/>
          <a:ext cx="5260067" cy="2768414"/>
          <a:chOff x="8712200" y="17411886"/>
          <a:chExt cx="4851400" cy="2781114"/>
        </a:xfrm>
      </xdr:grpSpPr>
      <xdr:pic>
        <xdr:nvPicPr>
          <xdr:cNvPr id="13" name="Picture 12">
            <a:extLst>
              <a:ext uri="{FF2B5EF4-FFF2-40B4-BE49-F238E27FC236}">
                <a16:creationId xmlns:a16="http://schemas.microsoft.com/office/drawing/2014/main" id="{FA8FF909-F1E2-284E-82FD-796A80C2D535}"/>
              </a:ext>
            </a:extLst>
          </xdr:cNvPr>
          <xdr:cNvPicPr>
            <a:picLocks noChangeAspect="1"/>
          </xdr:cNvPicPr>
        </xdr:nvPicPr>
        <xdr:blipFill>
          <a:blip xmlns:r="http://schemas.openxmlformats.org/officeDocument/2006/relationships" r:embed="rId3"/>
          <a:stretch>
            <a:fillRect/>
          </a:stretch>
        </xdr:blipFill>
        <xdr:spPr>
          <a:xfrm>
            <a:off x="8712200" y="17411886"/>
            <a:ext cx="4851400" cy="2781114"/>
          </a:xfrm>
          <a:prstGeom prst="rect">
            <a:avLst/>
          </a:prstGeom>
        </xdr:spPr>
      </xdr:pic>
      <xdr:sp macro="" textlink="">
        <xdr:nvSpPr>
          <xdr:cNvPr id="14" name="Rectangle 13">
            <a:extLst>
              <a:ext uri="{FF2B5EF4-FFF2-40B4-BE49-F238E27FC236}">
                <a16:creationId xmlns:a16="http://schemas.microsoft.com/office/drawing/2014/main" id="{6ACE5049-A8D5-A040-9B18-AE841FF146D6}"/>
              </a:ext>
            </a:extLst>
          </xdr:cNvPr>
          <xdr:cNvSpPr/>
        </xdr:nvSpPr>
        <xdr:spPr>
          <a:xfrm>
            <a:off x="9461500" y="19469100"/>
            <a:ext cx="3797300" cy="241300"/>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clientData/>
  </xdr:twoCellAnchor>
  <xdr:twoCellAnchor editAs="oneCell">
    <xdr:from>
      <xdr:col>4</xdr:col>
      <xdr:colOff>229153</xdr:colOff>
      <xdr:row>118</xdr:row>
      <xdr:rowOff>368853</xdr:rowOff>
    </xdr:from>
    <xdr:to>
      <xdr:col>8</xdr:col>
      <xdr:colOff>739428</xdr:colOff>
      <xdr:row>146</xdr:row>
      <xdr:rowOff>15961</xdr:rowOff>
    </xdr:to>
    <xdr:pic>
      <xdr:nvPicPr>
        <xdr:cNvPr id="4" name="Picture 3">
          <a:extLst>
            <a:ext uri="{FF2B5EF4-FFF2-40B4-BE49-F238E27FC236}">
              <a16:creationId xmlns:a16="http://schemas.microsoft.com/office/drawing/2014/main" id="{AB80F2F2-CDD0-8440-8A99-9816EE5FBFBC}"/>
            </a:ext>
          </a:extLst>
        </xdr:cNvPr>
        <xdr:cNvPicPr>
          <a:picLocks noChangeAspect="1"/>
        </xdr:cNvPicPr>
      </xdr:nvPicPr>
      <xdr:blipFill>
        <a:blip xmlns:r="http://schemas.openxmlformats.org/officeDocument/2006/relationships" r:embed="rId4"/>
        <a:stretch>
          <a:fillRect/>
        </a:stretch>
      </xdr:blipFill>
      <xdr:spPr>
        <a:xfrm>
          <a:off x="6203675" y="12063896"/>
          <a:ext cx="6540415" cy="5573644"/>
        </a:xfrm>
        <a:prstGeom prst="rect">
          <a:avLst/>
        </a:prstGeom>
      </xdr:spPr>
    </xdr:pic>
    <xdr:clientData/>
  </xdr:twoCellAnchor>
  <xdr:twoCellAnchor>
    <xdr:from>
      <xdr:col>3</xdr:col>
      <xdr:colOff>25401</xdr:colOff>
      <xdr:row>97</xdr:row>
      <xdr:rowOff>139702</xdr:rowOff>
    </xdr:from>
    <xdr:to>
      <xdr:col>4</xdr:col>
      <xdr:colOff>287131</xdr:colOff>
      <xdr:row>118</xdr:row>
      <xdr:rowOff>441739</xdr:rowOff>
    </xdr:to>
    <xdr:cxnSp macro="">
      <xdr:nvCxnSpPr>
        <xdr:cNvPr id="17" name="Straight Arrow Connector 16">
          <a:extLst>
            <a:ext uri="{FF2B5EF4-FFF2-40B4-BE49-F238E27FC236}">
              <a16:creationId xmlns:a16="http://schemas.microsoft.com/office/drawing/2014/main" id="{6E1E99A3-E519-A546-87C5-664C6DF5F98A}"/>
            </a:ext>
          </a:extLst>
        </xdr:cNvPr>
        <xdr:cNvCxnSpPr/>
      </xdr:nvCxnSpPr>
      <xdr:spPr>
        <a:xfrm flipH="1" flipV="1">
          <a:off x="4321314" y="11669093"/>
          <a:ext cx="2271643" cy="4608994"/>
        </a:xfrm>
        <a:prstGeom prst="straightConnector1">
          <a:avLst/>
        </a:prstGeom>
        <a:ln w="25400">
          <a:solidFill>
            <a:srgbClr val="00B05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462537</xdr:colOff>
      <xdr:row>32</xdr:row>
      <xdr:rowOff>90073</xdr:rowOff>
    </xdr:from>
    <xdr:to>
      <xdr:col>5</xdr:col>
      <xdr:colOff>1720</xdr:colOff>
      <xdr:row>71</xdr:row>
      <xdr:rowOff>150127</xdr:rowOff>
    </xdr:to>
    <xdr:pic>
      <xdr:nvPicPr>
        <xdr:cNvPr id="4" name="Picture 3">
          <a:extLst>
            <a:ext uri="{FF2B5EF4-FFF2-40B4-BE49-F238E27FC236}">
              <a16:creationId xmlns:a16="http://schemas.microsoft.com/office/drawing/2014/main" id="{79E4661F-B573-4A01-B9D2-8922CBB7815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62537" y="6015744"/>
          <a:ext cx="5815149" cy="7052523"/>
        </a:xfrm>
        <a:prstGeom prst="rect">
          <a:avLst/>
        </a:prstGeom>
      </xdr:spPr>
    </xdr:pic>
    <xdr:clientData/>
  </xdr:twoCellAnchor>
  <xdr:twoCellAnchor editAs="oneCell">
    <xdr:from>
      <xdr:col>8</xdr:col>
      <xdr:colOff>348343</xdr:colOff>
      <xdr:row>25</xdr:row>
      <xdr:rowOff>97971</xdr:rowOff>
    </xdr:from>
    <xdr:to>
      <xdr:col>12</xdr:col>
      <xdr:colOff>56108</xdr:colOff>
      <xdr:row>66</xdr:row>
      <xdr:rowOff>94434</xdr:rowOff>
    </xdr:to>
    <xdr:pic>
      <xdr:nvPicPr>
        <xdr:cNvPr id="3" name="Picture 2">
          <a:extLst>
            <a:ext uri="{FF2B5EF4-FFF2-40B4-BE49-F238E27FC236}">
              <a16:creationId xmlns:a16="http://schemas.microsoft.com/office/drawing/2014/main" id="{5E019B60-29DE-4654-9ADF-26B60EB8D54E}"/>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9111343" y="4953000"/>
          <a:ext cx="5362575" cy="7591425"/>
        </a:xfrm>
        <a:prstGeom prst="rect">
          <a:avLst/>
        </a:prstGeom>
      </xdr:spPr>
    </xdr:pic>
    <xdr:clientData/>
  </xdr:twoCellAnchor>
  <xdr:twoCellAnchor>
    <xdr:from>
      <xdr:col>8</xdr:col>
      <xdr:colOff>1458686</xdr:colOff>
      <xdr:row>64</xdr:row>
      <xdr:rowOff>76198</xdr:rowOff>
    </xdr:from>
    <xdr:to>
      <xdr:col>10</xdr:col>
      <xdr:colOff>174171</xdr:colOff>
      <xdr:row>65</xdr:row>
      <xdr:rowOff>119742</xdr:rowOff>
    </xdr:to>
    <xdr:sp macro="" textlink="">
      <xdr:nvSpPr>
        <xdr:cNvPr id="5" name="Rectangle 4">
          <a:extLst>
            <a:ext uri="{FF2B5EF4-FFF2-40B4-BE49-F238E27FC236}">
              <a16:creationId xmlns:a16="http://schemas.microsoft.com/office/drawing/2014/main" id="{293F5E4A-5F0C-4F7F-8304-75570E74B887}"/>
            </a:ext>
          </a:extLst>
        </xdr:cNvPr>
        <xdr:cNvSpPr/>
      </xdr:nvSpPr>
      <xdr:spPr>
        <a:xfrm>
          <a:off x="10221686" y="12148455"/>
          <a:ext cx="2144485" cy="228601"/>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8</xdr:col>
      <xdr:colOff>1589314</xdr:colOff>
      <xdr:row>55</xdr:row>
      <xdr:rowOff>130626</xdr:rowOff>
    </xdr:from>
    <xdr:to>
      <xdr:col>10</xdr:col>
      <xdr:colOff>304799</xdr:colOff>
      <xdr:row>56</xdr:row>
      <xdr:rowOff>174170</xdr:rowOff>
    </xdr:to>
    <xdr:sp macro="" textlink="">
      <xdr:nvSpPr>
        <xdr:cNvPr id="6" name="Rectangle 5">
          <a:extLst>
            <a:ext uri="{FF2B5EF4-FFF2-40B4-BE49-F238E27FC236}">
              <a16:creationId xmlns:a16="http://schemas.microsoft.com/office/drawing/2014/main" id="{4C40109D-9F14-43B9-8263-BE82475D9856}"/>
            </a:ext>
          </a:extLst>
        </xdr:cNvPr>
        <xdr:cNvSpPr/>
      </xdr:nvSpPr>
      <xdr:spPr>
        <a:xfrm>
          <a:off x="10352314" y="10537369"/>
          <a:ext cx="2144485" cy="228601"/>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236220</xdr:colOff>
      <xdr:row>19</xdr:row>
      <xdr:rowOff>129540</xdr:rowOff>
    </xdr:from>
    <xdr:to>
      <xdr:col>10</xdr:col>
      <xdr:colOff>1846</xdr:colOff>
      <xdr:row>59</xdr:row>
      <xdr:rowOff>132436</xdr:rowOff>
    </xdr:to>
    <xdr:pic>
      <xdr:nvPicPr>
        <xdr:cNvPr id="4" name="Picture 3">
          <a:extLst>
            <a:ext uri="{FF2B5EF4-FFF2-40B4-BE49-F238E27FC236}">
              <a16:creationId xmlns:a16="http://schemas.microsoft.com/office/drawing/2014/main" id="{BEB2E856-B008-4246-9D78-8987C030343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36220" y="3604260"/>
          <a:ext cx="5857143" cy="7314286"/>
        </a:xfrm>
        <a:prstGeom prst="rect">
          <a:avLst/>
        </a:prstGeom>
      </xdr:spPr>
    </xdr:pic>
    <xdr:clientData/>
  </xdr:twoCellAnchor>
  <xdr:twoCellAnchor editAs="oneCell">
    <xdr:from>
      <xdr:col>1</xdr:col>
      <xdr:colOff>37012</xdr:colOff>
      <xdr:row>1</xdr:row>
      <xdr:rowOff>76201</xdr:rowOff>
    </xdr:from>
    <xdr:to>
      <xdr:col>6</xdr:col>
      <xdr:colOff>33618</xdr:colOff>
      <xdr:row>17</xdr:row>
      <xdr:rowOff>97998</xdr:rowOff>
    </xdr:to>
    <xdr:pic>
      <xdr:nvPicPr>
        <xdr:cNvPr id="6" name="Picture 5">
          <a:extLst>
            <a:ext uri="{FF2B5EF4-FFF2-40B4-BE49-F238E27FC236}">
              <a16:creationId xmlns:a16="http://schemas.microsoft.com/office/drawing/2014/main" id="{22370F66-8A02-4A18-97BB-992944A33A84}"/>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42130" y="255495"/>
          <a:ext cx="3022194" cy="289050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netorg262576.sharepoint.com/C:/C:/san/G/Public%20Files/WebDrop/Projections/!Industry%20Worksheet/CA%20Long-term%2008-18/FRCAFOR1109"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netorg262576.sharepoint.com/C:/C:/C:/C:/C:/C:/C:/C:/C:/C:/san/G/Public%20Files/WebDrop/Projections/!Industry%20Worksheet/CA%20Long-term%2008-18/FRCAFOR1109"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netorg262576.sharepoint.com/C:/C:/C:/C:/C:/C:/G:/G:/G:/G:/G:/G:/G:/G:/G:/C:/C:/C:/C:/C:/C:/san/G/Public%20Files/WebDrop/Projections/!Industry%20Worksheet/CA%20Long-term%2008-18/FRCAFOR1109"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netorg262576.sharepoint.com/san2/work/WebDrop/Projections/!Industry%20Worksheet/CA%20Long-term%2008-18/FRCAFOR1109"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uarters"/>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uarters"/>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uarters"/>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uarters"/>
    </sheetNames>
    <sheetDataSet>
      <sheetData sheetId="0" refreshError="1"/>
    </sheetDataSet>
  </externalBook>
</externalLink>
</file>

<file path=xl/persons/person.xml><?xml version="1.0" encoding="utf-8"?>
<personList xmlns="http://schemas.microsoft.com/office/spreadsheetml/2018/threadedcomments" xmlns:x="http://schemas.openxmlformats.org/spreadsheetml/2006/main">
  <person displayName="Mike Steinhoff" id="{56A8699D-CAC7-4D5B-90C7-94BD796A81AF}" userId="S::mike@kimlundgrenassociates.com::4dc379aa-fae6-4910-a5c6-9ad9a28d3c68" providerId="AD"/>
  <person displayName="Andrew Pettit" id="{A351B280-B766-4510-AAB6-9DC4804F424A}" userId="S::andrew@kimlundgrenassociates.com::16f86e55-cbe7-43a1-b489-a6f983fee74f"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noFill/>
        <a:ln>
          <a:solidFill>
            <a:srgbClr val="FF0000"/>
          </a:solidFill>
        </a:ln>
      </a:spPr>
      <a:bodyPr vertOverflow="clip" horzOverflow="clip" rtlCol="0" anchor="t"/>
      <a:lstStyle>
        <a:defPPr algn="l">
          <a:defRPr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C4" dT="2022-01-12T21:48:14.59" personId="{A351B280-B766-4510-AAB6-9DC4804F424A}" id="{1B581CDB-4AB8-4B10-A0C9-A78750DE837D}">
    <text>2010 Census</text>
  </threadedComment>
</ThreadedComments>
</file>

<file path=xl/threadedComments/threadedComment2.xml><?xml version="1.0" encoding="utf-8"?>
<ThreadedComments xmlns="http://schemas.microsoft.com/office/spreadsheetml/2018/threadedcomments" xmlns:x="http://schemas.openxmlformats.org/spreadsheetml/2006/main">
  <threadedComment ref="G98" dT="2021-12-28T15:24:24.19" personId="{A351B280-B766-4510-AAB6-9DC4804F424A}" id="{E9F0D95D-D459-4A9C-AE1A-4A473BAD4A18}">
    <text>Diesel passenger cars reallocated to Gasoline passenger cars (12.28.21). KLA determination</text>
  </threadedComment>
</ThreadedComments>
</file>

<file path=xl/threadedComments/threadedComment3.xml><?xml version="1.0" encoding="utf-8"?>
<ThreadedComments xmlns="http://schemas.microsoft.com/office/spreadsheetml/2018/threadedcomments" xmlns:x="http://schemas.openxmlformats.org/spreadsheetml/2006/main">
  <threadedComment ref="Q35" dT="2022-06-15T14:29:46.80" personId="{56A8699D-CAC7-4D5B-90C7-94BD796A81AF}" id="{64810224-08E3-4D4D-9096-204DDD7E4FCD}">
    <text>updated to reflect distribution leakage only</text>
  </threadedComment>
  <threadedComment ref="B50" dT="2022-06-15T18:58:10.73" personId="{56A8699D-CAC7-4D5B-90C7-94BD796A81AF}" id="{74770D2B-2EDF-424C-B028-A9398B96DBC6}">
    <text>Recommend not using this comparison, relative percentages do not lead to any useful/informative conclusion for policy or performance.</text>
  </threadedComment>
  <threadedComment ref="Q109" dT="2022-02-22T21:12:34.23" personId="{A351B280-B766-4510-AAB6-9DC4804F424A}" id="{BA5B6090-51C2-4899-95FF-47D051DA27F8}">
    <text>2010 GHG Inv</text>
  </threadedComment>
  <threadedComment ref="R109" dT="2022-02-22T21:12:28.81" personId="{A351B280-B766-4510-AAB6-9DC4804F424A}" id="{36AD1B5A-66AD-4C84-9DB5-1BBE368FF0A4}">
    <text>census</text>
  </threadedComment>
</ThreadedComments>
</file>

<file path=xl/threadedComments/threadedComment4.xml><?xml version="1.0" encoding="utf-8"?>
<ThreadedComments xmlns="http://schemas.microsoft.com/office/spreadsheetml/2018/threadedcomments" xmlns:x="http://schemas.openxmlformats.org/spreadsheetml/2006/main">
  <threadedComment ref="F9" dT="2022-02-22T18:36:23.36" personId="{A351B280-B766-4510-AAB6-9DC4804F424A}" id="{3B42F420-7E75-40AE-AB06-3FB91FCB6E62}">
    <text>Subtracts EV electricity. Assumed half of EV electricity consumption comes from residential use.</text>
  </threadedComment>
  <threadedComment ref="F10" dT="2022-02-22T18:36:30.55" personId="{A351B280-B766-4510-AAB6-9DC4804F424A}" id="{8EC06927-4638-4F38-9756-890A8E3B9DD0}">
    <text>Subtracts EV electricity. Assumed half of EV electricity consumption comes from commercial use.</text>
  </threadedComment>
  <threadedComment ref="F15" dT="2021-12-21T15:53:31.02" personId="{A351B280-B766-4510-AAB6-9DC4804F424A}" id="{05FD3143-49D4-4763-AD66-E88ACD50523D}">
    <text>Includes Commercial &amp; Industrial</text>
  </threadedComment>
  <threadedComment ref="C202" dT="2022-02-22T18:47:14.86" personId="{A351B280-B766-4510-AAB6-9DC4804F424A}" id="{727823CC-D565-4293-AFDC-26A5CFFB8DC8}">
    <text>Assume 2019 Oil/Natural Gas split is consistent with 2009. Client does not want to estimate a commercial heating conversion rate between 2009 and 2019 (per conversation on 2.17.2022)</text>
  </threadedComment>
</ThreadedComments>
</file>

<file path=xl/threadedComments/threadedComment5.xml><?xml version="1.0" encoding="utf-8"?>
<ThreadedComments xmlns="http://schemas.microsoft.com/office/spreadsheetml/2018/threadedcomments" xmlns:x="http://schemas.openxmlformats.org/spreadsheetml/2006/main">
  <threadedComment ref="E13" dT="2021-12-28T22:24:46.61" personId="{A351B280-B766-4510-AAB6-9DC4804F424A}" id="{71F26E6F-7F6C-4651-AC69-62267EA817B7}">
    <text>Removed EV Mileage</text>
  </threadedComment>
  <threadedComment ref="E44" dT="2021-12-26T15:41:34.35" personId="{A351B280-B766-4510-AAB6-9DC4804F424A}" id="{670E46AB-8981-454E-AF51-C83C7FBDEDAD}">
    <text>Linked to 2019 On-Road Tab</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8" Type="http://schemas.openxmlformats.org/officeDocument/2006/relationships/hyperlink" Target="https://www.mass.gov/info-details/household-heating-costs" TargetMode="External"/><Relationship Id="rId13" Type="http://schemas.openxmlformats.org/officeDocument/2006/relationships/hyperlink" Target="https://www.mass.gov/info-details/household-heating-costs" TargetMode="External"/><Relationship Id="rId18" Type="http://schemas.openxmlformats.org/officeDocument/2006/relationships/drawing" Target="../drawings/drawing4.xml"/><Relationship Id="rId3" Type="http://schemas.openxmlformats.org/officeDocument/2006/relationships/hyperlink" Target="https://www.mass.gov/info-details/household-heating-costs" TargetMode="External"/><Relationship Id="rId21" Type="http://schemas.microsoft.com/office/2017/10/relationships/threadedComment" Target="../threadedComments/threadedComment4.xml"/><Relationship Id="rId7" Type="http://schemas.openxmlformats.org/officeDocument/2006/relationships/hyperlink" Target="https://www.epa.gov/sites/production/files/2018-03/documents/emission-factors_mar_2018_0.pdf" TargetMode="External"/><Relationship Id="rId12" Type="http://schemas.openxmlformats.org/officeDocument/2006/relationships/hyperlink" Target="https://www.mass.gov/info-details/household-heating-costs" TargetMode="External"/><Relationship Id="rId17" Type="http://schemas.openxmlformats.org/officeDocument/2006/relationships/printerSettings" Target="../printerSettings/printerSettings10.bin"/><Relationship Id="rId2" Type="http://schemas.openxmlformats.org/officeDocument/2006/relationships/hyperlink" Target="https://www.epa.gov/sites/production/files/2018-02/egrid2016_data.xlsx" TargetMode="External"/><Relationship Id="rId16" Type="http://schemas.openxmlformats.org/officeDocument/2006/relationships/hyperlink" Target="https://www.eia.gov/consumption/commercial/data/2018/index.php?view=consumption" TargetMode="External"/><Relationship Id="rId20" Type="http://schemas.openxmlformats.org/officeDocument/2006/relationships/comments" Target="../comments4.xml"/><Relationship Id="rId1" Type="http://schemas.openxmlformats.org/officeDocument/2006/relationships/hyperlink" Target="https://www.epa.gov/sites/production/files/2018-03/documents/emission-factors_mar_2018_0.pdf" TargetMode="External"/><Relationship Id="rId6" Type="http://schemas.openxmlformats.org/officeDocument/2006/relationships/hyperlink" Target="http://centerforenergyenvironmentalstudies.blogspot.com/2015/01/a-27-methane-leak-rate-represents-10-of.html" TargetMode="External"/><Relationship Id="rId11" Type="http://schemas.openxmlformats.org/officeDocument/2006/relationships/hyperlink" Target="https://www.mass.gov/info-details/household-heating-costs" TargetMode="External"/><Relationship Id="rId5" Type="http://schemas.openxmlformats.org/officeDocument/2006/relationships/hyperlink" Target="https://static1.squarespace.com/static/5936d98f6a4963bcd1ed94d3/t/5ceed28be5e5f0ccf6d107d3/1559155339091/Fixing+MA+gas+leaks+pays+for+itself_AEC_29May2019.pdf" TargetMode="External"/><Relationship Id="rId15" Type="http://schemas.openxmlformats.org/officeDocument/2006/relationships/hyperlink" Target="https://www.eia.gov/consumption/commercial/data/2012/c&amp;e/cfm/e2.php" TargetMode="External"/><Relationship Id="rId10" Type="http://schemas.openxmlformats.org/officeDocument/2006/relationships/hyperlink" Target="https://www.mass.gov/info-details/massachusetts-household-heating-costs" TargetMode="External"/><Relationship Id="rId19" Type="http://schemas.openxmlformats.org/officeDocument/2006/relationships/vmlDrawing" Target="../drawings/vmlDrawing4.vml"/><Relationship Id="rId4" Type="http://schemas.openxmlformats.org/officeDocument/2006/relationships/hyperlink" Target="https://www.epa.gov/sites/production/files/2018-03/documents/emission-factors_mar_2018_0.pdf" TargetMode="External"/><Relationship Id="rId9" Type="http://schemas.openxmlformats.org/officeDocument/2006/relationships/hyperlink" Target="https://www.mass.gov/info-details/massachusetts-household-heating-costs" TargetMode="External"/><Relationship Id="rId14" Type="http://schemas.openxmlformats.org/officeDocument/2006/relationships/hyperlink" Target="https://www.eia.gov/consumption/commercial/data/2012/c&amp;e/pdf/c35.pdf" TargetMode="External"/></Relationships>
</file>

<file path=xl/worksheets/_rels/sheet11.xml.rels><?xml version="1.0" encoding="UTF-8" standalone="yes"?>
<Relationships xmlns="http://schemas.openxmlformats.org/package/2006/relationships"><Relationship Id="rId8" Type="http://schemas.microsoft.com/office/2017/10/relationships/threadedComment" Target="../threadedComments/threadedComment5.xml"/><Relationship Id="rId3" Type="http://schemas.openxmlformats.org/officeDocument/2006/relationships/hyperlink" Target="https://www.cambridgema.gov/-/media/Files/CDD/FactsandMaps/transdata/mbta_bluebook_2010.pdf" TargetMode="External"/><Relationship Id="rId7" Type="http://schemas.openxmlformats.org/officeDocument/2006/relationships/comments" Target="../comments5.xml"/><Relationship Id="rId2" Type="http://schemas.openxmlformats.org/officeDocument/2006/relationships/hyperlink" Target="https://afdc.energy.gov/vehicles/electric_emissions_sources.html" TargetMode="External"/><Relationship Id="rId1" Type="http://schemas.openxmlformats.org/officeDocument/2006/relationships/hyperlink" Target="https://www.fhwa.dot.gov/policyinformation/travel_monitoring/tvt.cfm" TargetMode="External"/><Relationship Id="rId6" Type="http://schemas.openxmlformats.org/officeDocument/2006/relationships/vmlDrawing" Target="../drawings/vmlDrawing5.vml"/><Relationship Id="rId5" Type="http://schemas.openxmlformats.org/officeDocument/2006/relationships/drawing" Target="../drawings/drawing5.xml"/><Relationship Id="rId4"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12.bin"/><Relationship Id="rId1" Type="http://schemas.openxmlformats.org/officeDocument/2006/relationships/hyperlink" Target="https://gis.massdot.state.ma.us/DataViewers/vmt/" TargetMode="External"/></Relationships>
</file>

<file path=xl/worksheets/_rels/sheet13.xml.rels><?xml version="1.0" encoding="UTF-8" standalone="yes"?>
<Relationships xmlns="http://schemas.openxmlformats.org/package/2006/relationships"><Relationship Id="rId8" Type="http://schemas.openxmlformats.org/officeDocument/2006/relationships/printerSettings" Target="../printerSettings/printerSettings13.bin"/><Relationship Id="rId3" Type="http://schemas.openxmlformats.org/officeDocument/2006/relationships/hyperlink" Target="https://www2.calrecycle.ca.gov/Publications/Details/1184" TargetMode="External"/><Relationship Id="rId7" Type="http://schemas.openxmlformats.org/officeDocument/2006/relationships/hyperlink" Target="https://www2.calrecycle.ca.gov/Publications/Details/1184" TargetMode="External"/><Relationship Id="rId2" Type="http://schemas.openxmlformats.org/officeDocument/2006/relationships/hyperlink" Target="https://www.epa.gov/sites/production/files/2016-01/documents/rev_10-24-14_msw_residential_commercial_memorandum_7-30-13_508_fnl.pdf" TargetMode="External"/><Relationship Id="rId1" Type="http://schemas.openxmlformats.org/officeDocument/2006/relationships/hyperlink" Target="https://www2.calrecycle.ca.gov/Publications/Details/1184" TargetMode="External"/><Relationship Id="rId6" Type="http://schemas.openxmlformats.org/officeDocument/2006/relationships/hyperlink" Target="https://www2.calrecycle.ca.gov/Publications/Details/1184" TargetMode="External"/><Relationship Id="rId5" Type="http://schemas.openxmlformats.org/officeDocument/2006/relationships/hyperlink" Target="https://www2.calrecycle.ca.gov/Publications/Details/1184" TargetMode="External"/><Relationship Id="rId4" Type="http://schemas.openxmlformats.org/officeDocument/2006/relationships/hyperlink" Target="https://www2.calrecycle.ca.gov/Publications/Details/1184" TargetMode="External"/><Relationship Id="rId9" Type="http://schemas.openxmlformats.org/officeDocument/2006/relationships/drawing" Target="../drawings/drawing7.xml"/></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14.bin"/><Relationship Id="rId2" Type="http://schemas.openxmlformats.org/officeDocument/2006/relationships/hyperlink" Target="https://lmi.dua.eol.mass.gov/lmi/MunicipalEmploymentData/LmiTown?A=000093" TargetMode="External"/><Relationship Id="rId1" Type="http://schemas.openxmlformats.org/officeDocument/2006/relationships/hyperlink" Target="https://www2.calrecycle.ca.gov/WasteCharacterization/PubExtracts/2014/GenSummary.pdf" TargetMode="External"/><Relationship Id="rId4" Type="http://schemas.openxmlformats.org/officeDocument/2006/relationships/drawing" Target="../drawings/drawing8.xm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hyperlink" Target="http://www.worcesterma.gov/uploads/11/31/11313f0e1f1051b6495f519d7699d1c9/water-quality-report.pdf" TargetMode="External"/><Relationship Id="rId2" Type="http://schemas.openxmlformats.org/officeDocument/2006/relationships/hyperlink" Target="https://www.mwra.com/monthly/wsupdat/comwatusearchive/2019/1219.pdf" TargetMode="External"/><Relationship Id="rId1" Type="http://schemas.openxmlformats.org/officeDocument/2006/relationships/hyperlink" Target="https://www.mwra.com/monthly/wsupdat/comwatusearchive/2019/1219.pdf" TargetMode="External"/><Relationship Id="rId5" Type="http://schemas.openxmlformats.org/officeDocument/2006/relationships/drawing" Target="../drawings/drawing11.xml"/><Relationship Id="rId4"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19.bin"/><Relationship Id="rId1" Type="http://schemas.openxmlformats.org/officeDocument/2006/relationships/hyperlink" Target="https://www.census.gov/quickfacts/fact/table/bostoncitymassachusetts,US/HSD410220"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hyperlink" Target="https://www.census.gov/quickfacts/fact/table/worcestercitymassachusetts/PST045219" TargetMode="External"/><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20.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20.bin"/><Relationship Id="rId1" Type="http://schemas.openxmlformats.org/officeDocument/2006/relationships/hyperlink" Target="https://www.census.gov/quickfacts/fact/table/bostoncitymassachusetts,US/HSD410220"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portfoliomanager.energystar.gov/pdf/reference/Thermal%20Conversions.pdf"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https://www.csx.com/share/wwwcsx15/assets/File/Responsibility/CSX_ESG_Report_Final_7_30.pdf" TargetMode="External"/><Relationship Id="rId13" Type="http://schemas.openxmlformats.org/officeDocument/2006/relationships/hyperlink" Target="https://www.usdn.org/public/page/31/Energy" TargetMode="External"/><Relationship Id="rId18" Type="http://schemas.openxmlformats.org/officeDocument/2006/relationships/hyperlink" Target="https://www.epa.gov/sites/production/files/2021-02/documents/egrid2019_summary_tables.pdf" TargetMode="External"/><Relationship Id="rId26" Type="http://schemas.microsoft.com/office/2017/10/relationships/threadedComment" Target="../threadedComments/threadedComment2.xml"/><Relationship Id="rId3" Type="http://schemas.openxmlformats.org/officeDocument/2006/relationships/hyperlink" Target="https://www.epa.gov/climateleadership/ghg-emission-factors-hub" TargetMode="External"/><Relationship Id="rId21" Type="http://schemas.openxmlformats.org/officeDocument/2006/relationships/hyperlink" Target="https://www.epa.gov/climateleadership/ghg-emission-factors-hub" TargetMode="External"/><Relationship Id="rId7" Type="http://schemas.openxmlformats.org/officeDocument/2006/relationships/hyperlink" Target="https://www.ipcc-nggip.iges.or.jp/public/2019rf/index.html" TargetMode="External"/><Relationship Id="rId12" Type="http://schemas.openxmlformats.org/officeDocument/2006/relationships/hyperlink" Target="https://www2.calrecycle.ca.gov/wastecharacterization/general/rates" TargetMode="External"/><Relationship Id="rId17" Type="http://schemas.openxmlformats.org/officeDocument/2006/relationships/hyperlink" Target="https://www.csx.com/share/wwwcsx15/assets/File/Responsibility/CSX_ESG_Report_Final_7_30.pdf" TargetMode="External"/><Relationship Id="rId25" Type="http://schemas.openxmlformats.org/officeDocument/2006/relationships/comments" Target="../comments2.xml"/><Relationship Id="rId2" Type="http://schemas.openxmlformats.org/officeDocument/2006/relationships/hyperlink" Target="https://www.epa.gov/sites/production/files/2020-04/documents/ghg-emission-factors-hub.pdf" TargetMode="External"/><Relationship Id="rId16" Type="http://schemas.openxmlformats.org/officeDocument/2006/relationships/hyperlink" Target="https://www.epa.gov/climateleadership/ghg-emission-factors-hub" TargetMode="External"/><Relationship Id="rId20" Type="http://schemas.openxmlformats.org/officeDocument/2006/relationships/hyperlink" Target="https://www.epa.gov/sites/production/files/2021-02/documents/egrid2019_summary_tables.pdf" TargetMode="External"/><Relationship Id="rId1" Type="http://schemas.openxmlformats.org/officeDocument/2006/relationships/hyperlink" Target="https://water.usgs.gov/edu/qa-home-percapita.html" TargetMode="External"/><Relationship Id="rId6" Type="http://schemas.openxmlformats.org/officeDocument/2006/relationships/hyperlink" Target="https://www.epa.gov/climateleadership/ghg-emission-factors-hub" TargetMode="External"/><Relationship Id="rId11" Type="http://schemas.openxmlformats.org/officeDocument/2006/relationships/hyperlink" Target="https://www.epa.gov/climateleadership/ghg-emission-factors-hub" TargetMode="External"/><Relationship Id="rId24" Type="http://schemas.openxmlformats.org/officeDocument/2006/relationships/vmlDrawing" Target="../drawings/vmlDrawing2.vml"/><Relationship Id="rId5" Type="http://schemas.openxmlformats.org/officeDocument/2006/relationships/hyperlink" Target="https://www.epa.gov/climateleadership/ghg-emission-factors-hub" TargetMode="External"/><Relationship Id="rId15" Type="http://schemas.openxmlformats.org/officeDocument/2006/relationships/hyperlink" Target="https://www.epa.gov/climateleadership/ghg-emission-factors-hub" TargetMode="External"/><Relationship Id="rId23" Type="http://schemas.openxmlformats.org/officeDocument/2006/relationships/drawing" Target="../drawings/drawing1.xml"/><Relationship Id="rId10" Type="http://schemas.openxmlformats.org/officeDocument/2006/relationships/hyperlink" Target="https://www.epa.gov/climateleadership/ghg-emission-factors-hub" TargetMode="External"/><Relationship Id="rId19" Type="http://schemas.openxmlformats.org/officeDocument/2006/relationships/hyperlink" Target="https://www.iso-ne.com/static-assets/documents/2021/03/2019_air_emissions_report.pdf" TargetMode="External"/><Relationship Id="rId4" Type="http://schemas.openxmlformats.org/officeDocument/2006/relationships/hyperlink" Target="https://www.epa.gov/climateleadership/ghg-emission-factors-hub" TargetMode="External"/><Relationship Id="rId9" Type="http://schemas.openxmlformats.org/officeDocument/2006/relationships/hyperlink" Target="https://afdc.energy.gov/data/" TargetMode="External"/><Relationship Id="rId14" Type="http://schemas.openxmlformats.org/officeDocument/2006/relationships/hyperlink" Target="https://www.icao.int/environmental-protection/Documents/Publications/FINAL.Doc%209889.Corrigendum.en.PDF" TargetMode="External"/><Relationship Id="rId22"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8" Type="http://schemas.openxmlformats.org/officeDocument/2006/relationships/hyperlink" Target="https://lmi.dua.eol.mass.gov/lmi/MunicipalEmploymentData/LmiTown?A=000501" TargetMode="External"/><Relationship Id="rId3" Type="http://schemas.openxmlformats.org/officeDocument/2006/relationships/hyperlink" Target="https://www.epa.gov/sites/production/files/2018-03/documents/emission-factors_mar_2018_0.pdf" TargetMode="External"/><Relationship Id="rId7" Type="http://schemas.openxmlformats.org/officeDocument/2006/relationships/hyperlink" Target="https://www.mass.gov/lists/recycling-solid-waste-data-for-massachusetts-cities-towns" TargetMode="External"/><Relationship Id="rId2" Type="http://schemas.openxmlformats.org/officeDocument/2006/relationships/hyperlink" Target="https://www.afdc.energy.gov/data/categories/fuel-consumption-and-efficiency" TargetMode="External"/><Relationship Id="rId1" Type="http://schemas.openxmlformats.org/officeDocument/2006/relationships/hyperlink" Target="https://www.iso-ne.com/static-assets/documents/2020/05/2019_air_emissions_report.pdf" TargetMode="External"/><Relationship Id="rId6" Type="http://schemas.openxmlformats.org/officeDocument/2006/relationships/hyperlink" Target="https://www.eia.gov/consumption/commercial/data/2012/c&amp;e/pdf/c35.pdf" TargetMode="External"/><Relationship Id="rId5" Type="http://schemas.openxmlformats.org/officeDocument/2006/relationships/hyperlink" Target="https://www.mass.gov/info-details/household-heating-costs" TargetMode="External"/><Relationship Id="rId4" Type="http://schemas.openxmlformats.org/officeDocument/2006/relationships/hyperlink" Target="https://www.masssavedata.com/Public/GeographicSavings?view=C" TargetMode="External"/><Relationship Id="rId9"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s://www.mass.gov/info-details/ma-decarbonization-roadmap" TargetMode="External"/><Relationship Id="rId1" Type="http://schemas.openxmlformats.org/officeDocument/2006/relationships/hyperlink" Target="https://www.epa.gov/facts-and-figures-about-materials-waste-and-recycling/national-overview-facts-and-figures-materials" TargetMode="External"/><Relationship Id="rId4" Type="http://schemas.openxmlformats.org/officeDocument/2006/relationships/drawing" Target="../drawings/drawing2.xml"/></Relationships>
</file>

<file path=xl/worksheets/_rels/sheet8.xml.rels><?xml version="1.0" encoding="UTF-8" standalone="yes"?>
<Relationships xmlns="http://schemas.openxmlformats.org/package/2006/relationships"><Relationship Id="rId8" Type="http://schemas.microsoft.com/office/2017/10/relationships/threadedComment" Target="../threadedComments/threadedComment3.xml"/><Relationship Id="rId3" Type="http://schemas.openxmlformats.org/officeDocument/2006/relationships/hyperlink" Target="https://www.mass.gov/lists/massdep-emissions-inventories" TargetMode="External"/><Relationship Id="rId7" Type="http://schemas.openxmlformats.org/officeDocument/2006/relationships/comments" Target="../comments3.xml"/><Relationship Id="rId2" Type="http://schemas.openxmlformats.org/officeDocument/2006/relationships/hyperlink" Target="https://www.boston.gov/sites/default/files/file/2021/10/City%20of%20Boston%202005-2019%20GHG%20Inventory%20Report.pdf" TargetMode="External"/><Relationship Id="rId1" Type="http://schemas.openxmlformats.org/officeDocument/2006/relationships/hyperlink" Target="https://www.transit.dot.gov/sites/fta.dot.gov/files/transit_agency_profile_doc/2019/10014.pdf" TargetMode="External"/><Relationship Id="rId6" Type="http://schemas.openxmlformats.org/officeDocument/2006/relationships/vmlDrawing" Target="../drawings/vmlDrawing3.vml"/><Relationship Id="rId5" Type="http://schemas.openxmlformats.org/officeDocument/2006/relationships/drawing" Target="../drawings/drawing3.xml"/><Relationship Id="rId4"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2F0B0"/>
  </sheetPr>
  <dimension ref="B3:K13"/>
  <sheetViews>
    <sheetView workbookViewId="0">
      <selection activeCell="G36" sqref="G36"/>
    </sheetView>
  </sheetViews>
  <sheetFormatPr defaultColWidth="12.42578125" defaultRowHeight="15"/>
  <cols>
    <col min="1" max="1" width="7.28515625" style="1" customWidth="1"/>
    <col min="2" max="2" width="19.28515625" style="1" bestFit="1" customWidth="1"/>
    <col min="3" max="16384" width="12.42578125" style="1"/>
  </cols>
  <sheetData>
    <row r="3" spans="2:11" s="126" customFormat="1" ht="30" customHeight="1">
      <c r="B3" s="127" t="s">
        <v>0</v>
      </c>
      <c r="C3" s="128"/>
      <c r="D3" s="128"/>
      <c r="E3" s="129"/>
      <c r="F3" s="129"/>
      <c r="G3" s="129"/>
      <c r="H3" s="129"/>
      <c r="I3" s="129"/>
      <c r="J3" s="129"/>
      <c r="K3" s="129"/>
    </row>
    <row r="4" spans="2:11" s="126" customFormat="1" ht="30" customHeight="1">
      <c r="B4" s="127" t="s">
        <v>1</v>
      </c>
      <c r="C4" s="130"/>
      <c r="D4" s="128"/>
      <c r="E4" s="129"/>
      <c r="F4" s="129"/>
      <c r="G4" s="129"/>
      <c r="H4" s="129"/>
      <c r="I4" s="129"/>
      <c r="J4" s="129"/>
      <c r="K4" s="129"/>
    </row>
    <row r="5" spans="2:11" ht="15" customHeight="1">
      <c r="B5" s="123"/>
      <c r="C5" s="124"/>
      <c r="D5" s="124"/>
      <c r="E5" s="125"/>
      <c r="F5" s="125"/>
      <c r="G5" s="125"/>
      <c r="H5" s="125"/>
      <c r="I5" s="125"/>
      <c r="J5" s="125"/>
      <c r="K5" s="125"/>
    </row>
    <row r="6" spans="2:11" ht="15" customHeight="1">
      <c r="B6" s="123"/>
      <c r="C6" s="124"/>
      <c r="D6" s="124"/>
      <c r="E6" s="125"/>
      <c r="F6" s="125"/>
      <c r="G6" s="125"/>
      <c r="H6" s="125"/>
      <c r="I6" s="125"/>
      <c r="J6" s="125"/>
      <c r="K6" s="125"/>
    </row>
    <row r="7" spans="2:11" ht="15" customHeight="1">
      <c r="B7" s="1" t="s">
        <v>2</v>
      </c>
    </row>
    <row r="8" spans="2:11" ht="15" customHeight="1"/>
    <row r="9" spans="2:11" ht="15" customHeight="1"/>
    <row r="10" spans="2:11" ht="15" customHeight="1"/>
    <row r="11" spans="2:11" ht="15" customHeight="1"/>
    <row r="13" spans="2:11" ht="15" customHeight="1"/>
  </sheetData>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4">
    <tabColor theme="6" tint="0.39997558519241921"/>
  </sheetPr>
  <dimension ref="A1:Y247"/>
  <sheetViews>
    <sheetView showGridLines="0" zoomScale="70" zoomScaleNormal="70" zoomScalePageLayoutView="120" workbookViewId="0">
      <pane ySplit="1" topLeftCell="A162" activePane="bottomLeft" state="frozen"/>
      <selection pane="bottomLeft" activeCell="B237" sqref="B237:F247"/>
    </sheetView>
  </sheetViews>
  <sheetFormatPr defaultColWidth="8.7109375" defaultRowHeight="15"/>
  <cols>
    <col min="1" max="1" width="3.28515625" customWidth="1"/>
    <col min="2" max="2" width="27.7109375" customWidth="1"/>
    <col min="3" max="3" width="19.85546875" customWidth="1"/>
    <col min="4" max="7" width="17.7109375" customWidth="1"/>
    <col min="8" max="8" width="35.7109375" style="6" customWidth="1"/>
    <col min="9" max="11" width="17.7109375" style="6" customWidth="1"/>
    <col min="12" max="12" width="25.5703125" customWidth="1"/>
    <col min="13" max="16" width="17.7109375" customWidth="1"/>
    <col min="17" max="22" width="21.42578125" customWidth="1"/>
  </cols>
  <sheetData>
    <row r="1" spans="2:20" s="270" customFormat="1" ht="24" thickBot="1">
      <c r="B1" s="769" t="s">
        <v>886</v>
      </c>
      <c r="C1" s="269"/>
      <c r="H1" s="781"/>
      <c r="I1" s="781"/>
      <c r="J1" s="781"/>
      <c r="K1" s="781"/>
    </row>
    <row r="2" spans="2:20" ht="15" customHeight="1">
      <c r="B2" s="8"/>
      <c r="C2" s="8"/>
      <c r="F2" s="29" t="s">
        <v>887</v>
      </c>
      <c r="G2" s="1178">
        <f>(F4-F3)/F3</f>
        <v>-0.13882014217778155</v>
      </c>
      <c r="H2" s="29" t="s">
        <v>887</v>
      </c>
      <c r="I2" s="1178">
        <f>(H4-H3)/H3</f>
        <v>-0.34124371555071914</v>
      </c>
      <c r="K2" s="29"/>
      <c r="L2" s="1178">
        <f>(K4-K3)/K3</f>
        <v>0.1400508624653839</v>
      </c>
    </row>
    <row r="3" spans="2:20" ht="15" customHeight="1">
      <c r="B3" s="770" t="s">
        <v>888</v>
      </c>
      <c r="C3" s="770"/>
      <c r="F3" s="18">
        <f>SUM(F7:F8)</f>
        <v>1441109.7549999999</v>
      </c>
      <c r="G3" s="1178">
        <f>(F9-F7)/F7</f>
        <v>-2.6005542334521906E-2</v>
      </c>
      <c r="H3" s="18">
        <f>SUM(K7:K8)</f>
        <v>545035.69734844181</v>
      </c>
      <c r="I3" s="1178">
        <f>(H9-H7)/H7</f>
        <v>-0.25538829504559468</v>
      </c>
      <c r="K3" s="18">
        <f>SUM(K14:K15)</f>
        <v>490296.38020560006</v>
      </c>
      <c r="L3" s="1178">
        <f>(K16-K14)/K14</f>
        <v>8.6042438974186841E-2</v>
      </c>
    </row>
    <row r="4" spans="2:20" ht="15" customHeight="1">
      <c r="B4" s="110"/>
      <c r="C4" s="110"/>
      <c r="F4" s="18">
        <f>SUM(F9:F10)</f>
        <v>1241054.693917112</v>
      </c>
      <c r="G4" s="1178">
        <f>(F10-F8)/F8</f>
        <v>-0.18630270630042081</v>
      </c>
      <c r="H4" s="18">
        <f>SUM(K9:K10)</f>
        <v>359045.6908774823</v>
      </c>
      <c r="I4" s="1178">
        <f>(H10-H8)/H8</f>
        <v>-0.37793431532387239</v>
      </c>
      <c r="K4" s="18">
        <f>SUM(K16:K17)</f>
        <v>558962.81111705012</v>
      </c>
      <c r="L4" s="1178">
        <f>(K17-K15)/K15</f>
        <v>0.17504040626425948</v>
      </c>
      <c r="O4" s="19"/>
    </row>
    <row r="5" spans="2:20" s="108" customFormat="1" ht="15" customHeight="1">
      <c r="B5" s="109" t="s">
        <v>889</v>
      </c>
      <c r="C5" s="109"/>
      <c r="D5" s="120"/>
      <c r="E5" s="120"/>
      <c r="F5" s="120"/>
      <c r="G5" s="120"/>
      <c r="H5" s="121"/>
      <c r="I5" s="121"/>
      <c r="J5" s="121"/>
      <c r="K5" s="121"/>
      <c r="L5" s="121"/>
      <c r="M5" s="109"/>
      <c r="N5" s="120"/>
      <c r="O5" s="120"/>
      <c r="P5" s="120"/>
      <c r="Q5" s="120"/>
      <c r="R5" s="121"/>
      <c r="S5" s="121"/>
      <c r="T5" s="122"/>
    </row>
    <row r="6" spans="2:20" s="11" customFormat="1" ht="15" customHeight="1">
      <c r="B6" s="10" t="s">
        <v>816</v>
      </c>
      <c r="C6" s="10" t="s">
        <v>890</v>
      </c>
      <c r="D6" s="10" t="s">
        <v>232</v>
      </c>
      <c r="E6" s="10" t="s">
        <v>891</v>
      </c>
      <c r="F6" s="10" t="s">
        <v>892</v>
      </c>
      <c r="G6" s="12" t="s">
        <v>893</v>
      </c>
      <c r="H6" s="10" t="s">
        <v>894</v>
      </c>
      <c r="I6" s="10" t="s">
        <v>895</v>
      </c>
      <c r="J6" s="10" t="s">
        <v>896</v>
      </c>
      <c r="K6" s="10" t="s">
        <v>897</v>
      </c>
      <c r="L6" s="10" t="s">
        <v>524</v>
      </c>
      <c r="M6" s="10" t="s">
        <v>819</v>
      </c>
      <c r="N6" s="10" t="s">
        <v>898</v>
      </c>
      <c r="O6" s="10" t="s">
        <v>899</v>
      </c>
      <c r="P6" s="10" t="s">
        <v>521</v>
      </c>
      <c r="Q6" s="10" t="s">
        <v>900</v>
      </c>
      <c r="R6" s="13" t="s">
        <v>525</v>
      </c>
      <c r="S6" s="13" t="s">
        <v>901</v>
      </c>
    </row>
    <row r="7" spans="2:20" s="9" customFormat="1" ht="15" customHeight="1">
      <c r="B7" s="895" t="s">
        <v>643</v>
      </c>
      <c r="C7" s="895" t="s">
        <v>620</v>
      </c>
      <c r="D7" s="1073" t="s">
        <v>630</v>
      </c>
      <c r="E7" s="1073">
        <v>2009</v>
      </c>
      <c r="F7" s="921">
        <f>C63/1000</f>
        <v>426879.58199999999</v>
      </c>
      <c r="G7" s="1221">
        <f>F7*Conversions!$F$12*Conversions!$H$22</f>
        <v>1456513.1337840001</v>
      </c>
      <c r="H7" s="1222">
        <f>F7*Factors!$G$23</f>
        <v>160326.72316792162</v>
      </c>
      <c r="I7" s="1223">
        <f>F7*Factors!$H$23</f>
        <v>14.654017402594574</v>
      </c>
      <c r="J7" s="1223">
        <f>F7*Factors!$I$23</f>
        <v>2.6837299312891227</v>
      </c>
      <c r="K7" s="1222">
        <f>F7*Factors!$J$23</f>
        <v>161448.22408698589</v>
      </c>
      <c r="L7" s="1224" t="s">
        <v>902</v>
      </c>
      <c r="M7" s="895" t="s">
        <v>826</v>
      </c>
      <c r="N7" s="895" t="s">
        <v>620</v>
      </c>
      <c r="O7" s="1073" t="s">
        <v>829</v>
      </c>
      <c r="P7" s="1073">
        <v>2</v>
      </c>
      <c r="Q7" s="1073"/>
      <c r="R7" s="1319" t="s">
        <v>903</v>
      </c>
      <c r="S7" s="1225" t="s">
        <v>904</v>
      </c>
    </row>
    <row r="8" spans="2:20" s="9" customFormat="1" ht="15" customHeight="1">
      <c r="B8" s="771" t="s">
        <v>646</v>
      </c>
      <c r="C8" s="771" t="s">
        <v>905</v>
      </c>
      <c r="D8" s="772" t="s">
        <v>630</v>
      </c>
      <c r="E8" s="772">
        <v>2009</v>
      </c>
      <c r="F8" s="879">
        <f>E63/1000</f>
        <v>1014230.173</v>
      </c>
      <c r="G8" s="773">
        <f>F8*Conversions!$F$12*Conversions!$H$22</f>
        <v>3460553.3502759999</v>
      </c>
      <c r="H8" s="1127">
        <f>F8*Factors!$G$23</f>
        <v>380922.8809053796</v>
      </c>
      <c r="I8" s="1128">
        <f>F8*Factors!$H$23</f>
        <v>34.816719356182524</v>
      </c>
      <c r="J8" s="1128">
        <f>F8*Factors!$I$23</f>
        <v>6.3763177890683114</v>
      </c>
      <c r="K8" s="1127">
        <f>F8*Factors!$J$23</f>
        <v>383587.47326145589</v>
      </c>
      <c r="L8" s="776" t="s">
        <v>902</v>
      </c>
      <c r="M8" s="771" t="s">
        <v>826</v>
      </c>
      <c r="N8" s="771" t="s">
        <v>906</v>
      </c>
      <c r="O8" s="772" t="s">
        <v>907</v>
      </c>
      <c r="P8" s="772">
        <v>2</v>
      </c>
      <c r="Q8" s="772"/>
      <c r="R8" s="1320"/>
      <c r="S8" s="775" t="s">
        <v>908</v>
      </c>
    </row>
    <row r="9" spans="2:20" s="9" customFormat="1" ht="15" customHeight="1">
      <c r="B9" s="895" t="s">
        <v>643</v>
      </c>
      <c r="C9" s="895" t="s">
        <v>620</v>
      </c>
      <c r="D9" s="1073" t="s">
        <v>630</v>
      </c>
      <c r="E9" s="11">
        <v>2019</v>
      </c>
      <c r="F9" s="880">
        <f>P48-((Transport!$F$16/1000)/2)</f>
        <v>415778.34695855598</v>
      </c>
      <c r="G9" s="1221">
        <f>F9*Conversions!$F$12*Conversions!$H$22</f>
        <v>1418635.719822593</v>
      </c>
      <c r="H9" s="1139">
        <f>F9*Factors!$B$23</f>
        <v>119381.15468781907</v>
      </c>
      <c r="I9" s="1226">
        <f>F9*Factors!$C$23</f>
        <v>14.521878216369776</v>
      </c>
      <c r="J9" s="1226">
        <f>F9*Factors!$D$23</f>
        <v>1.8859582099181531</v>
      </c>
      <c r="K9" s="1139">
        <f>F9*Factors!$E$23</f>
        <v>120287.54620350574</v>
      </c>
      <c r="L9" s="1227" t="s">
        <v>533</v>
      </c>
      <c r="M9" s="895" t="s">
        <v>826</v>
      </c>
      <c r="N9" s="895" t="s">
        <v>620</v>
      </c>
      <c r="O9" s="1073" t="s">
        <v>829</v>
      </c>
      <c r="P9" s="1073">
        <v>2</v>
      </c>
      <c r="Q9" s="1073"/>
      <c r="R9" s="1319" t="s">
        <v>903</v>
      </c>
      <c r="S9" s="775" t="s">
        <v>908</v>
      </c>
    </row>
    <row r="10" spans="2:20" s="9" customFormat="1" ht="15" customHeight="1">
      <c r="B10" s="771" t="s">
        <v>646</v>
      </c>
      <c r="C10" s="771" t="s">
        <v>905</v>
      </c>
      <c r="D10" s="772" t="s">
        <v>630</v>
      </c>
      <c r="E10" s="772">
        <v>2019</v>
      </c>
      <c r="F10" s="879">
        <f>P49-((Transport!$F$16/1000)/2)</f>
        <v>825276.34695855598</v>
      </c>
      <c r="G10" s="773">
        <f>F10*Conversions!$F$12*Conversions!$H$22</f>
        <v>2815842.895822593</v>
      </c>
      <c r="H10" s="782">
        <f>F10*Factors!$B$23</f>
        <v>236959.05271920798</v>
      </c>
      <c r="I10" s="783">
        <f>F10*Factors!$C$23</f>
        <v>28.824402937407605</v>
      </c>
      <c r="J10" s="783">
        <f>F10*Factors!$D$23</f>
        <v>3.743428952910079</v>
      </c>
      <c r="K10" s="782">
        <f>F10*Factors!$E$23</f>
        <v>238758.14467397658</v>
      </c>
      <c r="L10" s="776" t="s">
        <v>533</v>
      </c>
      <c r="M10" s="771" t="s">
        <v>826</v>
      </c>
      <c r="N10" s="771" t="s">
        <v>906</v>
      </c>
      <c r="O10" s="772" t="s">
        <v>907</v>
      </c>
      <c r="P10" s="772">
        <v>2</v>
      </c>
      <c r="Q10" s="772"/>
      <c r="R10" s="1320"/>
      <c r="S10" s="775" t="s">
        <v>908</v>
      </c>
    </row>
    <row r="11" spans="2:20" s="9" customFormat="1" ht="15" customHeight="1">
      <c r="B11" s="25"/>
      <c r="D11" s="11"/>
      <c r="F11" s="11"/>
      <c r="G11" s="93"/>
      <c r="H11" s="784"/>
      <c r="I11" s="785"/>
      <c r="J11" s="786"/>
      <c r="K11" s="786"/>
      <c r="M11" s="25"/>
      <c r="P11" s="11"/>
      <c r="Q11" s="11"/>
    </row>
    <row r="12" spans="2:20" s="9" customFormat="1" ht="15" customHeight="1">
      <c r="B12" s="109" t="s">
        <v>909</v>
      </c>
      <c r="C12" s="102"/>
      <c r="D12" s="103"/>
      <c r="E12" s="102"/>
      <c r="F12" s="103"/>
      <c r="G12" s="104"/>
      <c r="H12" s="787"/>
      <c r="I12" s="788"/>
      <c r="J12" s="789"/>
      <c r="K12" s="789"/>
      <c r="L12" s="102"/>
      <c r="M12" s="101"/>
      <c r="N12" s="102"/>
      <c r="O12" s="102"/>
      <c r="P12" s="103"/>
      <c r="Q12" s="103"/>
      <c r="R12" s="102"/>
      <c r="S12" s="102"/>
    </row>
    <row r="13" spans="2:20" s="11" customFormat="1" ht="15" customHeight="1">
      <c r="B13" s="10" t="s">
        <v>816</v>
      </c>
      <c r="C13" s="10" t="s">
        <v>890</v>
      </c>
      <c r="D13" s="10" t="s">
        <v>232</v>
      </c>
      <c r="E13" s="10" t="s">
        <v>891</v>
      </c>
      <c r="F13" s="10" t="s">
        <v>910</v>
      </c>
      <c r="G13" s="12" t="s">
        <v>893</v>
      </c>
      <c r="H13" s="10" t="s">
        <v>894</v>
      </c>
      <c r="I13" s="10" t="s">
        <v>895</v>
      </c>
      <c r="J13" s="10" t="s">
        <v>896</v>
      </c>
      <c r="K13" s="10" t="s">
        <v>897</v>
      </c>
      <c r="L13" s="10" t="s">
        <v>524</v>
      </c>
      <c r="M13" s="10" t="s">
        <v>819</v>
      </c>
      <c r="N13" s="10" t="s">
        <v>898</v>
      </c>
      <c r="O13" s="10" t="s">
        <v>899</v>
      </c>
      <c r="P13" s="10" t="s">
        <v>521</v>
      </c>
      <c r="Q13" s="10" t="s">
        <v>900</v>
      </c>
      <c r="R13" s="13" t="s">
        <v>525</v>
      </c>
      <c r="S13" s="13" t="s">
        <v>901</v>
      </c>
    </row>
    <row r="14" spans="2:20" s="11" customFormat="1" ht="15" customHeight="1">
      <c r="B14" s="895" t="s">
        <v>643</v>
      </c>
      <c r="C14" s="895" t="s">
        <v>620</v>
      </c>
      <c r="D14" s="1073" t="s">
        <v>161</v>
      </c>
      <c r="E14" s="1073">
        <v>2009</v>
      </c>
      <c r="F14" s="921">
        <f>O79</f>
        <v>36291405</v>
      </c>
      <c r="G14" s="1140">
        <f>F14*Conversions!$C$27</f>
        <v>3629140.5</v>
      </c>
      <c r="H14" s="1139">
        <f>F14*Factors!B$32</f>
        <v>192562.19493000003</v>
      </c>
      <c r="I14" s="1226">
        <f>F14*Factors!C$32</f>
        <v>3.6291404999999997</v>
      </c>
      <c r="J14" s="1226">
        <f>F14*Factors!D$32</f>
        <v>0.36291405000000004</v>
      </c>
      <c r="K14" s="1139">
        <f>F14*Factors!E$32</f>
        <v>192759.98308725003</v>
      </c>
      <c r="L14" s="1266" t="s">
        <v>911</v>
      </c>
      <c r="M14" s="895" t="s">
        <v>826</v>
      </c>
      <c r="N14" s="895" t="s">
        <v>620</v>
      </c>
      <c r="O14" s="1073" t="s">
        <v>834</v>
      </c>
      <c r="P14" s="1073">
        <v>1</v>
      </c>
      <c r="Q14" s="1073"/>
      <c r="R14" s="912"/>
      <c r="S14" s="1228" t="s">
        <v>578</v>
      </c>
    </row>
    <row r="15" spans="2:20" s="11" customFormat="1" ht="15" customHeight="1">
      <c r="B15" s="771" t="s">
        <v>646</v>
      </c>
      <c r="C15" s="771" t="s">
        <v>905</v>
      </c>
      <c r="D15" s="772" t="s">
        <v>161</v>
      </c>
      <c r="E15" s="772">
        <v>2009</v>
      </c>
      <c r="F15" s="879">
        <f>O80</f>
        <v>56017923</v>
      </c>
      <c r="G15" s="774">
        <f>F15*Conversions!$C$27</f>
        <v>5601792.3000000007</v>
      </c>
      <c r="H15" s="782">
        <f>F15*Factors!B$32</f>
        <v>297231.09943800006</v>
      </c>
      <c r="I15" s="783">
        <f>F15*Factors!C$32</f>
        <v>5.6017922999999996</v>
      </c>
      <c r="J15" s="783">
        <f>F15*Factors!D$32</f>
        <v>0.56017923000000014</v>
      </c>
      <c r="K15" s="782">
        <f>F15*Factors!E$32</f>
        <v>297536.39711835003</v>
      </c>
      <c r="L15" s="776" t="s">
        <v>911</v>
      </c>
      <c r="M15" s="771" t="s">
        <v>826</v>
      </c>
      <c r="N15" s="771" t="s">
        <v>906</v>
      </c>
      <c r="O15" s="772" t="s">
        <v>912</v>
      </c>
      <c r="P15" s="772">
        <v>1</v>
      </c>
      <c r="Q15" s="772"/>
      <c r="R15" s="777" t="s">
        <v>903</v>
      </c>
      <c r="S15" s="778" t="s">
        <v>535</v>
      </c>
    </row>
    <row r="16" spans="2:20" s="11" customFormat="1" ht="15" customHeight="1">
      <c r="B16" s="895" t="s">
        <v>643</v>
      </c>
      <c r="C16" s="895" t="s">
        <v>620</v>
      </c>
      <c r="D16" s="1073" t="s">
        <v>161</v>
      </c>
      <c r="E16" s="11">
        <v>2019</v>
      </c>
      <c r="F16" s="921">
        <f>P72</f>
        <v>39414006</v>
      </c>
      <c r="G16" s="1140">
        <f>F16*Conversions!$C$27</f>
        <v>3941400.6</v>
      </c>
      <c r="H16" s="1139">
        <f>F16*Factors!B$32</f>
        <v>209130.71583600005</v>
      </c>
      <c r="I16" s="1226">
        <f>F16*Factors!C$32</f>
        <v>3.9414005999999997</v>
      </c>
      <c r="J16" s="1226">
        <f>F16*Factors!D$32</f>
        <v>0.39414006000000007</v>
      </c>
      <c r="K16" s="1139">
        <f>F16*Factors!E$32</f>
        <v>209345.52216870003</v>
      </c>
      <c r="L16" s="1227" t="s">
        <v>911</v>
      </c>
      <c r="M16" s="895" t="s">
        <v>826</v>
      </c>
      <c r="N16" s="895" t="s">
        <v>620</v>
      </c>
      <c r="O16" s="1073" t="s">
        <v>834</v>
      </c>
      <c r="P16" s="1073">
        <v>1</v>
      </c>
      <c r="Q16" s="1073"/>
      <c r="R16" s="1319"/>
      <c r="S16" s="775" t="s">
        <v>908</v>
      </c>
    </row>
    <row r="17" spans="2:19" s="11" customFormat="1" ht="15" customHeight="1">
      <c r="B17" s="771" t="s">
        <v>646</v>
      </c>
      <c r="C17" s="771" t="s">
        <v>905</v>
      </c>
      <c r="D17" s="772" t="s">
        <v>161</v>
      </c>
      <c r="E17" s="772">
        <v>2019</v>
      </c>
      <c r="F17" s="879">
        <f>P73</f>
        <v>65823323</v>
      </c>
      <c r="G17" s="774">
        <f>F17*Conversions!$C$27</f>
        <v>6582332.3000000007</v>
      </c>
      <c r="H17" s="782">
        <f>F17*Factors!B$32</f>
        <v>349258.55183800007</v>
      </c>
      <c r="I17" s="783">
        <f>F17*Factors!C$32</f>
        <v>6.5823323</v>
      </c>
      <c r="J17" s="783">
        <f>F17*Factors!D$32</f>
        <v>0.65823323000000011</v>
      </c>
      <c r="K17" s="782">
        <f>F17*Factors!E$32</f>
        <v>349617.28894835006</v>
      </c>
      <c r="L17" s="776" t="s">
        <v>911</v>
      </c>
      <c r="M17" s="771" t="s">
        <v>826</v>
      </c>
      <c r="N17" s="771" t="s">
        <v>906</v>
      </c>
      <c r="O17" s="772" t="s">
        <v>912</v>
      </c>
      <c r="P17" s="772">
        <v>1</v>
      </c>
      <c r="Q17" s="772"/>
      <c r="R17" s="1320" t="s">
        <v>903</v>
      </c>
      <c r="S17" s="775" t="s">
        <v>908</v>
      </c>
    </row>
    <row r="18" spans="2:19" s="9" customFormat="1" ht="15" customHeight="1">
      <c r="B18" s="95"/>
      <c r="D18" s="11"/>
      <c r="H18" s="11"/>
      <c r="I18" s="11"/>
      <c r="J18" s="11"/>
      <c r="K18" s="11"/>
      <c r="M18" s="95"/>
    </row>
    <row r="19" spans="2:19" s="9" customFormat="1" ht="15" customHeight="1">
      <c r="B19" s="109" t="s">
        <v>913</v>
      </c>
      <c r="C19" s="102"/>
      <c r="D19" s="103"/>
      <c r="E19" s="102"/>
      <c r="F19" s="102"/>
      <c r="G19" s="102"/>
      <c r="H19" s="103"/>
      <c r="I19" s="103"/>
      <c r="J19" s="103"/>
      <c r="K19" s="103"/>
      <c r="L19" s="102"/>
      <c r="M19" s="101"/>
      <c r="N19" s="102"/>
      <c r="O19" s="102"/>
      <c r="P19" s="102"/>
      <c r="Q19" s="102"/>
      <c r="R19" s="102"/>
      <c r="S19" s="102"/>
    </row>
    <row r="20" spans="2:19" s="9" customFormat="1" ht="15" customHeight="1">
      <c r="B20" s="10" t="s">
        <v>816</v>
      </c>
      <c r="C20" s="10" t="s">
        <v>890</v>
      </c>
      <c r="D20" s="10" t="s">
        <v>232</v>
      </c>
      <c r="E20" s="10" t="s">
        <v>891</v>
      </c>
      <c r="F20" s="10" t="s">
        <v>910</v>
      </c>
      <c r="G20" s="12" t="s">
        <v>893</v>
      </c>
      <c r="H20" s="10" t="s">
        <v>894</v>
      </c>
      <c r="I20" s="10" t="s">
        <v>895</v>
      </c>
      <c r="J20" s="10" t="s">
        <v>896</v>
      </c>
      <c r="K20" s="10" t="s">
        <v>897</v>
      </c>
      <c r="L20" s="10" t="s">
        <v>524</v>
      </c>
      <c r="M20" s="10" t="s">
        <v>819</v>
      </c>
      <c r="N20" s="10" t="s">
        <v>898</v>
      </c>
      <c r="O20" s="10" t="s">
        <v>899</v>
      </c>
      <c r="P20" s="10" t="s">
        <v>521</v>
      </c>
      <c r="Q20" s="10" t="s">
        <v>900</v>
      </c>
      <c r="R20" s="13" t="s">
        <v>525</v>
      </c>
      <c r="S20" s="13" t="s">
        <v>901</v>
      </c>
    </row>
    <row r="21" spans="2:19" s="9" customFormat="1" ht="15" customHeight="1">
      <c r="B21" s="895" t="s">
        <v>914</v>
      </c>
      <c r="C21" s="895" t="s">
        <v>620</v>
      </c>
      <c r="D21" s="1073" t="s">
        <v>161</v>
      </c>
      <c r="E21" s="1073">
        <v>2009</v>
      </c>
      <c r="F21" s="1226" t="s">
        <v>536</v>
      </c>
      <c r="G21" s="1226" t="s">
        <v>536</v>
      </c>
      <c r="H21" s="1139" t="s">
        <v>536</v>
      </c>
      <c r="I21" s="1229">
        <f>C100</f>
        <v>2050.8027328475996</v>
      </c>
      <c r="J21" s="1226" t="s">
        <v>536</v>
      </c>
      <c r="K21" s="1230">
        <f>C105</f>
        <v>57422.476519732787</v>
      </c>
      <c r="L21" s="1266" t="s">
        <v>915</v>
      </c>
      <c r="M21" s="895" t="s">
        <v>826</v>
      </c>
      <c r="N21" s="895" t="s">
        <v>916</v>
      </c>
      <c r="O21" s="1073" t="s">
        <v>838</v>
      </c>
      <c r="P21" s="1073">
        <v>1</v>
      </c>
      <c r="Q21" s="1073"/>
      <c r="R21" s="912" t="s">
        <v>917</v>
      </c>
      <c r="S21" s="1228" t="s">
        <v>918</v>
      </c>
    </row>
    <row r="22" spans="2:19" s="9" customFormat="1" ht="15" customHeight="1">
      <c r="B22" s="771" t="s">
        <v>914</v>
      </c>
      <c r="C22" s="771" t="s">
        <v>905</v>
      </c>
      <c r="D22" s="772" t="s">
        <v>161</v>
      </c>
      <c r="E22" s="772">
        <v>2009</v>
      </c>
      <c r="F22" s="783" t="s">
        <v>536</v>
      </c>
      <c r="G22" s="783" t="s">
        <v>536</v>
      </c>
      <c r="H22" s="782" t="s">
        <v>536</v>
      </c>
      <c r="I22" s="866">
        <f>C101</f>
        <v>3165.5349132073115</v>
      </c>
      <c r="J22" s="783" t="s">
        <v>536</v>
      </c>
      <c r="K22" s="867">
        <f>C106</f>
        <v>88634.977569804731</v>
      </c>
      <c r="L22" s="776" t="s">
        <v>915</v>
      </c>
      <c r="M22" s="771" t="s">
        <v>826</v>
      </c>
      <c r="N22" s="771" t="s">
        <v>916</v>
      </c>
      <c r="O22" s="772" t="s">
        <v>838</v>
      </c>
      <c r="P22" s="772">
        <v>1</v>
      </c>
      <c r="Q22" s="772"/>
      <c r="R22" s="777"/>
      <c r="S22" s="778"/>
    </row>
    <row r="23" spans="2:19" s="9" customFormat="1" ht="15" customHeight="1">
      <c r="B23" s="895" t="s">
        <v>914</v>
      </c>
      <c r="C23" s="895" t="s">
        <v>620</v>
      </c>
      <c r="D23" s="1073" t="s">
        <v>161</v>
      </c>
      <c r="E23" s="11">
        <v>2019</v>
      </c>
      <c r="F23" s="1226" t="s">
        <v>536</v>
      </c>
      <c r="G23" s="1226" t="s">
        <v>536</v>
      </c>
      <c r="H23" s="1139" t="s">
        <v>536</v>
      </c>
      <c r="I23" s="1229">
        <f>D100</f>
        <v>2227.2588018367346</v>
      </c>
      <c r="J23" s="1226" t="s">
        <v>536</v>
      </c>
      <c r="K23" s="1230">
        <f>D105</f>
        <v>62363.246451428568</v>
      </c>
      <c r="L23" s="1227" t="s">
        <v>915</v>
      </c>
      <c r="M23" s="895" t="s">
        <v>826</v>
      </c>
      <c r="N23" s="895" t="s">
        <v>916</v>
      </c>
      <c r="O23" s="1073" t="s">
        <v>838</v>
      </c>
      <c r="P23" s="1073">
        <v>1</v>
      </c>
      <c r="Q23" s="1073"/>
      <c r="R23" s="1319"/>
      <c r="S23" s="775"/>
    </row>
    <row r="24" spans="2:19" s="9" customFormat="1" ht="15" customHeight="1">
      <c r="B24" s="771" t="s">
        <v>914</v>
      </c>
      <c r="C24" s="771" t="s">
        <v>905</v>
      </c>
      <c r="D24" s="772" t="s">
        <v>161</v>
      </c>
      <c r="E24" s="772">
        <v>2019</v>
      </c>
      <c r="F24" s="783" t="s">
        <v>536</v>
      </c>
      <c r="G24" s="783" t="s">
        <v>536</v>
      </c>
      <c r="H24" s="782" t="s">
        <v>536</v>
      </c>
      <c r="I24" s="866">
        <f>D101</f>
        <v>3719.6314304588168</v>
      </c>
      <c r="J24" s="783" t="s">
        <v>536</v>
      </c>
      <c r="K24" s="867">
        <f>D106</f>
        <v>104149.68005284687</v>
      </c>
      <c r="L24" s="776" t="s">
        <v>915</v>
      </c>
      <c r="M24" s="771" t="s">
        <v>826</v>
      </c>
      <c r="N24" s="771" t="s">
        <v>916</v>
      </c>
      <c r="O24" s="772" t="s">
        <v>838</v>
      </c>
      <c r="P24" s="772">
        <v>1</v>
      </c>
      <c r="Q24" s="772"/>
      <c r="R24" s="1320" t="s">
        <v>917</v>
      </c>
      <c r="S24" s="775" t="s">
        <v>918</v>
      </c>
    </row>
    <row r="25" spans="2:19" s="9" customFormat="1" ht="15" customHeight="1">
      <c r="B25" s="105"/>
      <c r="C25" s="105"/>
      <c r="D25" s="106"/>
      <c r="E25" s="11"/>
      <c r="F25" s="92"/>
      <c r="G25" s="348"/>
      <c r="H25" s="790"/>
      <c r="I25" s="790"/>
      <c r="J25" s="790"/>
      <c r="K25" s="790"/>
      <c r="L25"/>
      <c r="N25" s="105"/>
      <c r="O25" s="106"/>
      <c r="P25" s="106"/>
      <c r="Q25" s="106"/>
      <c r="R25" s="370"/>
      <c r="S25" s="404"/>
    </row>
    <row r="26" spans="2:19" s="9" customFormat="1" ht="15" customHeight="1">
      <c r="B26" s="109" t="s">
        <v>919</v>
      </c>
      <c r="C26" s="102"/>
      <c r="D26" s="103"/>
      <c r="E26" s="102"/>
      <c r="F26" s="103"/>
      <c r="G26" s="104"/>
      <c r="H26" s="787"/>
      <c r="I26" s="788"/>
      <c r="J26" s="789"/>
      <c r="K26" s="789"/>
      <c r="L26" s="102"/>
      <c r="M26" s="101"/>
      <c r="N26" s="102"/>
      <c r="O26" s="102"/>
      <c r="P26" s="103"/>
      <c r="Q26" s="103"/>
      <c r="R26" s="102"/>
      <c r="S26" s="102"/>
    </row>
    <row r="27" spans="2:19" s="11" customFormat="1" ht="15" customHeight="1">
      <c r="B27" s="10" t="s">
        <v>816</v>
      </c>
      <c r="C27" s="10" t="s">
        <v>890</v>
      </c>
      <c r="D27" s="10" t="s">
        <v>232</v>
      </c>
      <c r="E27" s="10" t="s">
        <v>891</v>
      </c>
      <c r="F27" s="10" t="s">
        <v>920</v>
      </c>
      <c r="G27" s="12" t="s">
        <v>893</v>
      </c>
      <c r="H27" s="10" t="s">
        <v>894</v>
      </c>
      <c r="I27" s="10" t="s">
        <v>895</v>
      </c>
      <c r="J27" s="10" t="s">
        <v>896</v>
      </c>
      <c r="K27" s="10" t="s">
        <v>897</v>
      </c>
      <c r="L27" s="10" t="s">
        <v>524</v>
      </c>
      <c r="M27" s="10" t="s">
        <v>819</v>
      </c>
      <c r="N27" s="10" t="s">
        <v>898</v>
      </c>
      <c r="O27" s="10" t="s">
        <v>899</v>
      </c>
      <c r="P27" s="10" t="s">
        <v>521</v>
      </c>
      <c r="Q27" s="10" t="s">
        <v>900</v>
      </c>
      <c r="R27" s="13" t="s">
        <v>525</v>
      </c>
      <c r="S27" s="13" t="s">
        <v>901</v>
      </c>
    </row>
    <row r="28" spans="2:19" s="9" customFormat="1" ht="15" customHeight="1">
      <c r="B28" s="1060" t="s">
        <v>643</v>
      </c>
      <c r="C28" s="1060" t="s">
        <v>620</v>
      </c>
      <c r="D28" s="1061" t="s">
        <v>206</v>
      </c>
      <c r="E28" s="1062">
        <v>2009</v>
      </c>
      <c r="F28" s="1063">
        <f>G205</f>
        <v>301170.13298042741</v>
      </c>
      <c r="G28" s="1064">
        <f>F28*Conversions!$C$27</f>
        <v>30117.013298042744</v>
      </c>
      <c r="H28" s="1061">
        <f>F28*Factors!B$71</f>
        <v>1722.6931606480448</v>
      </c>
      <c r="I28" s="1065">
        <f>F28*Factors!C$71</f>
        <v>8.1315935904715406E-2</v>
      </c>
      <c r="J28" s="1065">
        <f>F28*Factors!D$71</f>
        <v>1.5058506649021371E-2</v>
      </c>
      <c r="K28" s="1061">
        <f>F28*Factors!E$71</f>
        <v>1728.9605111153678</v>
      </c>
      <c r="L28" s="1069" t="s">
        <v>921</v>
      </c>
      <c r="M28" s="1060" t="s">
        <v>826</v>
      </c>
      <c r="N28" s="1060" t="s">
        <v>620</v>
      </c>
      <c r="O28" s="1062" t="s">
        <v>834</v>
      </c>
      <c r="P28" s="1062">
        <v>1</v>
      </c>
      <c r="Q28" s="1062"/>
      <c r="R28" s="1323"/>
      <c r="S28" s="1324" t="s">
        <v>578</v>
      </c>
    </row>
    <row r="29" spans="2:19" s="9" customFormat="1" ht="15" customHeight="1">
      <c r="B29" s="1060" t="s">
        <v>643</v>
      </c>
      <c r="C29" s="1060" t="s">
        <v>620</v>
      </c>
      <c r="D29" s="1061" t="s">
        <v>206</v>
      </c>
      <c r="E29" s="1062">
        <v>2019</v>
      </c>
      <c r="F29" s="1063">
        <f>G190</f>
        <v>301170.13298042741</v>
      </c>
      <c r="G29" s="1064">
        <f>F29*Conversions!$C$27</f>
        <v>30117.013298042744</v>
      </c>
      <c r="H29" s="1061">
        <f>F29*Factors!B$71</f>
        <v>1722.6931606480448</v>
      </c>
      <c r="I29" s="1065">
        <f>F29*Factors!C$71</f>
        <v>8.1315935904715406E-2</v>
      </c>
      <c r="J29" s="1065">
        <f>F29*Factors!D$71</f>
        <v>1.5058506649021371E-2</v>
      </c>
      <c r="K29" s="1061">
        <f>F29*Factors!E$71</f>
        <v>1728.9605111153678</v>
      </c>
      <c r="L29" s="418" t="s">
        <v>921</v>
      </c>
      <c r="M29" s="1060" t="s">
        <v>826</v>
      </c>
      <c r="N29" s="1060" t="s">
        <v>620</v>
      </c>
      <c r="O29" s="1062" t="s">
        <v>834</v>
      </c>
      <c r="P29" s="1062">
        <v>1</v>
      </c>
      <c r="Q29" s="1062"/>
      <c r="R29" s="1323"/>
      <c r="S29" s="1325" t="s">
        <v>578</v>
      </c>
    </row>
    <row r="30" spans="2:19" s="9" customFormat="1" ht="15" customHeight="1">
      <c r="B30" s="95"/>
      <c r="D30" s="11"/>
      <c r="H30" s="11"/>
      <c r="I30" s="11"/>
      <c r="J30" s="11"/>
      <c r="K30" s="11"/>
      <c r="M30" s="95"/>
    </row>
    <row r="31" spans="2:19" s="9" customFormat="1" ht="15" customHeight="1">
      <c r="B31" s="109" t="s">
        <v>922</v>
      </c>
      <c r="C31" s="102"/>
      <c r="D31" s="103"/>
      <c r="E31" s="102"/>
      <c r="F31" s="102"/>
      <c r="G31" s="102"/>
      <c r="H31" s="103"/>
      <c r="I31" s="103"/>
      <c r="J31" s="103"/>
      <c r="K31" s="103"/>
      <c r="L31" s="102"/>
      <c r="M31" s="101"/>
      <c r="N31" s="102"/>
      <c r="O31" s="102"/>
      <c r="P31" s="102"/>
      <c r="Q31" s="102"/>
      <c r="R31" s="102"/>
      <c r="S31" s="102"/>
    </row>
    <row r="32" spans="2:19" s="11" customFormat="1" ht="15" customHeight="1">
      <c r="B32" s="10" t="s">
        <v>816</v>
      </c>
      <c r="C32" s="10" t="s">
        <v>890</v>
      </c>
      <c r="D32" s="10" t="s">
        <v>232</v>
      </c>
      <c r="E32" s="10" t="s">
        <v>891</v>
      </c>
      <c r="F32" s="10" t="s">
        <v>923</v>
      </c>
      <c r="G32" s="12" t="s">
        <v>893</v>
      </c>
      <c r="H32" s="10" t="s">
        <v>894</v>
      </c>
      <c r="I32" s="10" t="s">
        <v>895</v>
      </c>
      <c r="J32" s="10" t="s">
        <v>896</v>
      </c>
      <c r="K32" s="10" t="s">
        <v>897</v>
      </c>
      <c r="L32" s="10" t="s">
        <v>524</v>
      </c>
      <c r="M32" s="10" t="s">
        <v>819</v>
      </c>
      <c r="N32" s="10" t="s">
        <v>898</v>
      </c>
      <c r="O32" s="10" t="s">
        <v>899</v>
      </c>
      <c r="P32" s="10" t="s">
        <v>521</v>
      </c>
      <c r="Q32" s="10" t="s">
        <v>900</v>
      </c>
      <c r="R32" s="13" t="s">
        <v>525</v>
      </c>
      <c r="S32" s="13" t="s">
        <v>901</v>
      </c>
    </row>
    <row r="33" spans="2:19" s="9" customFormat="1" ht="15" customHeight="1">
      <c r="B33" s="895" t="s">
        <v>643</v>
      </c>
      <c r="C33" s="895" t="s">
        <v>620</v>
      </c>
      <c r="D33" s="1139" t="s">
        <v>631</v>
      </c>
      <c r="E33" s="1073">
        <v>2009</v>
      </c>
      <c r="F33" s="921">
        <f>G201</f>
        <v>7764570.5476038232</v>
      </c>
      <c r="G33" s="1140">
        <f>F33*Factors!$E$51</f>
        <v>1079275.3061169316</v>
      </c>
      <c r="H33" s="1139">
        <f>$F33*Factors!B55</f>
        <v>79043.328174606926</v>
      </c>
      <c r="I33" s="1141">
        <f>$F33*Factors!C55</f>
        <v>3.2611196299936052</v>
      </c>
      <c r="J33" s="1141">
        <f>$F33*Factors!D55</f>
        <v>0.62116564380830586</v>
      </c>
      <c r="K33" s="1139">
        <f>$F33*Factors!E$55</f>
        <v>79299.24841985594</v>
      </c>
      <c r="L33" s="915" t="s">
        <v>924</v>
      </c>
      <c r="M33" s="895" t="s">
        <v>826</v>
      </c>
      <c r="N33" s="895" t="s">
        <v>620</v>
      </c>
      <c r="O33" s="1073" t="s">
        <v>834</v>
      </c>
      <c r="P33" s="1073">
        <v>1</v>
      </c>
      <c r="Q33" s="1073"/>
      <c r="R33" s="1315" t="s">
        <v>925</v>
      </c>
      <c r="S33" s="1317" t="s">
        <v>926</v>
      </c>
    </row>
    <row r="34" spans="2:19" s="9" customFormat="1" ht="15" customHeight="1">
      <c r="B34" s="9" t="s">
        <v>646</v>
      </c>
      <c r="C34" s="9" t="s">
        <v>621</v>
      </c>
      <c r="D34" s="780" t="s">
        <v>631</v>
      </c>
      <c r="E34" s="11">
        <v>2009</v>
      </c>
      <c r="F34" s="879">
        <f>C205</f>
        <v>1201624.0951994923</v>
      </c>
      <c r="G34" s="93">
        <f>F34*Factors!$E$51</f>
        <v>167025.74923272943</v>
      </c>
      <c r="H34" s="780">
        <f>$F34*Factors!B55</f>
        <v>12232.533289130832</v>
      </c>
      <c r="I34" s="791">
        <f>$F34*Factors!C55</f>
        <v>0.50468211998378665</v>
      </c>
      <c r="J34" s="791">
        <f>$F34*Factors!D55</f>
        <v>9.6129927615959385E-2</v>
      </c>
      <c r="K34" s="780">
        <f>$F34*Factors!E$55</f>
        <v>12272.138819308608</v>
      </c>
      <c r="L34" s="1259" t="s">
        <v>927</v>
      </c>
      <c r="M34" s="9" t="s">
        <v>826</v>
      </c>
      <c r="N34" s="9" t="s">
        <v>928</v>
      </c>
      <c r="O34" s="11" t="s">
        <v>912</v>
      </c>
      <c r="P34" s="11">
        <v>1</v>
      </c>
      <c r="Q34" s="11"/>
      <c r="R34" s="1321"/>
      <c r="S34" s="1322"/>
    </row>
    <row r="35" spans="2:19" s="9" customFormat="1" ht="15" customHeight="1">
      <c r="B35" s="895" t="s">
        <v>643</v>
      </c>
      <c r="C35" s="895" t="s">
        <v>620</v>
      </c>
      <c r="D35" s="1139" t="s">
        <v>631</v>
      </c>
      <c r="E35" s="1073">
        <v>2019</v>
      </c>
      <c r="F35" s="921">
        <f>G186</f>
        <v>6238004.9815609455</v>
      </c>
      <c r="G35" s="1140">
        <f>F35*Factors!$E$51</f>
        <v>867082.69243697147</v>
      </c>
      <c r="H35" s="1139">
        <f>$F35*Factors!B64</f>
        <v>0</v>
      </c>
      <c r="I35" s="1141">
        <f>$F35*Factors!C64</f>
        <v>0</v>
      </c>
      <c r="J35" s="1141">
        <f>$F35*Factors!D64</f>
        <v>0</v>
      </c>
      <c r="K35" s="1139">
        <f>$F35*Factors!E$55</f>
        <v>63708.495356482672</v>
      </c>
      <c r="L35" s="915" t="s">
        <v>929</v>
      </c>
      <c r="M35" s="895" t="s">
        <v>826</v>
      </c>
      <c r="N35" s="895" t="s">
        <v>620</v>
      </c>
      <c r="O35" s="1073" t="s">
        <v>834</v>
      </c>
      <c r="P35" s="1073">
        <v>1</v>
      </c>
      <c r="Q35" s="1073"/>
      <c r="R35" s="1315" t="s">
        <v>925</v>
      </c>
      <c r="S35" s="1317" t="s">
        <v>926</v>
      </c>
    </row>
    <row r="36" spans="2:19" s="9" customFormat="1" ht="15" customHeight="1">
      <c r="B36" s="771" t="s">
        <v>646</v>
      </c>
      <c r="C36" s="771" t="s">
        <v>621</v>
      </c>
      <c r="D36" s="782" t="s">
        <v>631</v>
      </c>
      <c r="E36" s="772">
        <v>2019</v>
      </c>
      <c r="F36" s="879">
        <f>C189</f>
        <v>1245240.739039666</v>
      </c>
      <c r="G36" s="774">
        <f>F36*Factors!$E$51</f>
        <v>173088.46272651359</v>
      </c>
      <c r="H36" s="782">
        <f>$F36*Factors!B64</f>
        <v>0</v>
      </c>
      <c r="I36" s="1142">
        <f>$F36*Factors!C64</f>
        <v>0</v>
      </c>
      <c r="J36" s="1142">
        <f>$F36*Factors!D64</f>
        <v>0</v>
      </c>
      <c r="K36" s="782">
        <f>$F36*Factors!E$55</f>
        <v>12717.593858182547</v>
      </c>
      <c r="L36" s="1143" t="s">
        <v>927</v>
      </c>
      <c r="M36" s="771" t="s">
        <v>826</v>
      </c>
      <c r="N36" s="771" t="s">
        <v>928</v>
      </c>
      <c r="O36" s="772" t="s">
        <v>912</v>
      </c>
      <c r="P36" s="772">
        <v>1</v>
      </c>
      <c r="Q36" s="772"/>
      <c r="R36" s="1316"/>
      <c r="S36" s="1318"/>
    </row>
    <row r="38" spans="2:19" s="767" customFormat="1">
      <c r="H38" s="792"/>
      <c r="I38" s="792"/>
      <c r="J38" s="792"/>
      <c r="K38" s="792"/>
    </row>
    <row r="39" spans="2:19" s="767" customFormat="1">
      <c r="H39" s="792"/>
      <c r="I39" s="792"/>
      <c r="J39" s="792"/>
      <c r="K39" s="792"/>
    </row>
    <row r="42" spans="2:19" s="1249" customFormat="1" ht="14.65" customHeight="1">
      <c r="B42" s="1250" t="s">
        <v>930</v>
      </c>
    </row>
    <row r="43" spans="2:19">
      <c r="H43"/>
      <c r="I43"/>
      <c r="J43"/>
      <c r="K43"/>
    </row>
    <row r="44" spans="2:19" ht="14.65" customHeight="1">
      <c r="B44" s="875" t="s">
        <v>931</v>
      </c>
      <c r="C44" s="876" t="s">
        <v>816</v>
      </c>
      <c r="D44" s="877" t="s">
        <v>932</v>
      </c>
      <c r="E44" s="877" t="s">
        <v>933</v>
      </c>
      <c r="F44" s="877" t="s">
        <v>934</v>
      </c>
      <c r="G44" s="877" t="s">
        <v>935</v>
      </c>
      <c r="H44" s="877" t="s">
        <v>936</v>
      </c>
      <c r="I44" s="877" t="s">
        <v>937</v>
      </c>
      <c r="J44" s="877" t="s">
        <v>938</v>
      </c>
      <c r="K44" s="877" t="s">
        <v>939</v>
      </c>
      <c r="L44" s="877" t="s">
        <v>940</v>
      </c>
      <c r="M44" s="877" t="s">
        <v>941</v>
      </c>
      <c r="N44" s="877" t="s">
        <v>942</v>
      </c>
      <c r="O44" s="877" t="s">
        <v>943</v>
      </c>
      <c r="P44" s="877" t="s">
        <v>944</v>
      </c>
    </row>
    <row r="45" spans="2:19" s="7" customFormat="1" ht="14.65" customHeight="1">
      <c r="B45" s="848" t="s">
        <v>945</v>
      </c>
      <c r="C45" s="849" t="s">
        <v>643</v>
      </c>
      <c r="D45" s="850">
        <v>1584704</v>
      </c>
      <c r="E45" s="850">
        <v>1331744</v>
      </c>
      <c r="F45" s="850">
        <v>1306395</v>
      </c>
      <c r="G45" s="850">
        <v>1063853</v>
      </c>
      <c r="H45" s="850">
        <v>1060432</v>
      </c>
      <c r="I45" s="850">
        <v>1248774</v>
      </c>
      <c r="J45" s="850">
        <v>1752811</v>
      </c>
      <c r="K45" s="850">
        <v>1594237</v>
      </c>
      <c r="L45" s="850">
        <v>1159787</v>
      </c>
      <c r="M45" s="850">
        <v>1105794</v>
      </c>
      <c r="N45" s="850">
        <v>1256412</v>
      </c>
      <c r="O45" s="850">
        <v>1467466</v>
      </c>
      <c r="P45" s="850">
        <v>15932410</v>
      </c>
      <c r="Q45" s="1259"/>
      <c r="R45" s="1259"/>
      <c r="S45" s="1259"/>
    </row>
    <row r="46" spans="2:19" ht="14.65" customHeight="1">
      <c r="B46" s="848" t="s">
        <v>945</v>
      </c>
      <c r="C46" s="849" t="s">
        <v>946</v>
      </c>
      <c r="D46" s="850">
        <v>2362608</v>
      </c>
      <c r="E46" s="850">
        <v>2113969</v>
      </c>
      <c r="F46" s="850">
        <v>2243206</v>
      </c>
      <c r="G46" s="850">
        <v>2062117</v>
      </c>
      <c r="H46" s="850">
        <v>2122356</v>
      </c>
      <c r="I46" s="850">
        <v>2230081</v>
      </c>
      <c r="J46" s="850">
        <v>2572841</v>
      </c>
      <c r="K46" s="850">
        <v>2504570</v>
      </c>
      <c r="L46" s="850">
        <v>2201133</v>
      </c>
      <c r="M46" s="850">
        <v>2139838</v>
      </c>
      <c r="N46" s="850">
        <v>2109506</v>
      </c>
      <c r="O46" s="850">
        <v>2224277</v>
      </c>
      <c r="P46" s="850">
        <v>26886501</v>
      </c>
    </row>
    <row r="47" spans="2:19" ht="14.65" customHeight="1">
      <c r="B47" s="848" t="s">
        <v>945</v>
      </c>
      <c r="C47" s="849" t="s">
        <v>647</v>
      </c>
      <c r="D47" s="850">
        <v>3947313</v>
      </c>
      <c r="E47" s="850">
        <v>3445713</v>
      </c>
      <c r="F47" s="850">
        <v>3549601</v>
      </c>
      <c r="G47" s="850">
        <v>3125971</v>
      </c>
      <c r="H47" s="850">
        <v>3182787</v>
      </c>
      <c r="I47" s="850">
        <v>3478854</v>
      </c>
      <c r="J47" s="850">
        <v>4325652</v>
      </c>
      <c r="K47" s="850">
        <v>4098807</v>
      </c>
      <c r="L47" s="850">
        <v>3360920</v>
      </c>
      <c r="M47" s="850">
        <v>3245632</v>
      </c>
      <c r="N47" s="850">
        <v>3365919</v>
      </c>
      <c r="O47" s="850">
        <v>3691743</v>
      </c>
      <c r="P47" s="850">
        <v>42818910</v>
      </c>
    </row>
    <row r="48" spans="2:19" ht="14.65" customHeight="1">
      <c r="B48" s="848" t="s">
        <v>758</v>
      </c>
      <c r="C48" s="849" t="s">
        <v>643</v>
      </c>
      <c r="D48" s="850">
        <v>47503</v>
      </c>
      <c r="E48" s="850">
        <v>38546</v>
      </c>
      <c r="F48" s="850">
        <v>37734</v>
      </c>
      <c r="G48" s="850">
        <v>29215</v>
      </c>
      <c r="H48" s="850">
        <v>27135</v>
      </c>
      <c r="I48" s="850">
        <v>29650</v>
      </c>
      <c r="J48" s="850">
        <v>38969</v>
      </c>
      <c r="K48" s="850">
        <v>35742</v>
      </c>
      <c r="L48" s="850">
        <v>27690</v>
      </c>
      <c r="M48" s="850">
        <v>28912</v>
      </c>
      <c r="N48" s="850">
        <v>34996</v>
      </c>
      <c r="O48" s="850">
        <v>40380</v>
      </c>
      <c r="P48" s="862">
        <v>416471</v>
      </c>
    </row>
    <row r="49" spans="2:19" ht="14.65" customHeight="1">
      <c r="B49" s="848" t="s">
        <v>758</v>
      </c>
      <c r="C49" s="849" t="s">
        <v>946</v>
      </c>
      <c r="D49" s="850">
        <v>71357</v>
      </c>
      <c r="E49" s="850">
        <v>63431</v>
      </c>
      <c r="F49" s="850">
        <v>68320</v>
      </c>
      <c r="G49" s="850">
        <v>62967</v>
      </c>
      <c r="H49" s="850">
        <v>67357</v>
      </c>
      <c r="I49" s="850">
        <v>70282</v>
      </c>
      <c r="J49" s="850">
        <v>79885</v>
      </c>
      <c r="K49" s="850">
        <v>77764</v>
      </c>
      <c r="L49" s="850">
        <v>68954</v>
      </c>
      <c r="M49" s="850">
        <v>64894</v>
      </c>
      <c r="N49" s="850">
        <v>63967</v>
      </c>
      <c r="O49" s="850">
        <v>66790</v>
      </c>
      <c r="P49" s="862">
        <v>825969</v>
      </c>
      <c r="Q49" s="56"/>
      <c r="S49" s="19"/>
    </row>
    <row r="50" spans="2:19" s="4" customFormat="1" ht="14.65" customHeight="1">
      <c r="B50" s="876" t="s">
        <v>758</v>
      </c>
      <c r="C50" s="877" t="s">
        <v>647</v>
      </c>
      <c r="D50" s="878">
        <v>118861</v>
      </c>
      <c r="E50" s="878">
        <v>101977</v>
      </c>
      <c r="F50" s="878">
        <v>106054</v>
      </c>
      <c r="G50" s="878">
        <v>92182</v>
      </c>
      <c r="H50" s="878">
        <v>94493</v>
      </c>
      <c r="I50" s="878">
        <v>99932</v>
      </c>
      <c r="J50" s="878">
        <v>118853</v>
      </c>
      <c r="K50" s="878">
        <v>113506</v>
      </c>
      <c r="L50" s="878">
        <v>96644</v>
      </c>
      <c r="M50" s="878">
        <v>93805</v>
      </c>
      <c r="N50" s="878">
        <v>98963</v>
      </c>
      <c r="O50" s="878">
        <v>107170</v>
      </c>
      <c r="P50" s="878">
        <v>1242441</v>
      </c>
    </row>
    <row r="51" spans="2:19">
      <c r="B51" s="841" t="s">
        <v>947</v>
      </c>
      <c r="C51" s="459"/>
      <c r="D51" s="840"/>
      <c r="E51" s="840"/>
      <c r="F51" s="840"/>
      <c r="G51" s="840"/>
      <c r="H51" s="840"/>
      <c r="I51" s="840"/>
      <c r="J51" s="840"/>
      <c r="K51" s="840"/>
      <c r="L51" s="840"/>
      <c r="M51" s="840"/>
      <c r="N51" s="840"/>
      <c r="O51" s="840"/>
      <c r="P51" s="840"/>
    </row>
    <row r="52" spans="2:19">
      <c r="B52" s="841"/>
      <c r="C52" s="459"/>
      <c r="D52" s="840"/>
      <c r="E52" s="840"/>
      <c r="F52" s="840"/>
      <c r="G52" s="840"/>
      <c r="H52" s="840"/>
      <c r="I52" s="840"/>
      <c r="J52" s="840"/>
      <c r="K52" s="840"/>
      <c r="L52" s="840"/>
      <c r="M52" s="840"/>
      <c r="N52" s="840"/>
      <c r="O52" s="840"/>
      <c r="P52" s="840"/>
    </row>
    <row r="53" spans="2:19">
      <c r="B53" s="846" t="s">
        <v>948</v>
      </c>
      <c r="C53" s="858"/>
      <c r="D53" s="858"/>
      <c r="E53" s="858"/>
      <c r="F53" s="858"/>
      <c r="G53" s="858"/>
      <c r="H53" s="858"/>
      <c r="I53" s="858"/>
      <c r="J53" s="858"/>
      <c r="K53"/>
    </row>
    <row r="54" spans="2:19">
      <c r="B54" s="856"/>
      <c r="C54" s="857"/>
      <c r="D54" s="857"/>
      <c r="E54" s="857"/>
      <c r="F54" s="857"/>
      <c r="G54" s="857"/>
      <c r="H54" s="857"/>
      <c r="I54" s="857"/>
      <c r="J54" s="857"/>
      <c r="K54"/>
    </row>
    <row r="55" spans="2:19">
      <c r="B55" s="874" t="s">
        <v>891</v>
      </c>
      <c r="C55" s="874" t="s">
        <v>643</v>
      </c>
      <c r="D55" s="874" t="s">
        <v>949</v>
      </c>
      <c r="E55" s="874" t="s">
        <v>946</v>
      </c>
      <c r="F55" s="874" t="s">
        <v>949</v>
      </c>
      <c r="G55" s="874" t="s">
        <v>950</v>
      </c>
      <c r="H55" s="874" t="s">
        <v>949</v>
      </c>
      <c r="I55" s="874" t="s">
        <v>647</v>
      </c>
      <c r="J55" s="874" t="s">
        <v>949</v>
      </c>
      <c r="K55"/>
      <c r="L55" t="s">
        <v>816</v>
      </c>
      <c r="M55" s="863" t="s">
        <v>891</v>
      </c>
      <c r="N55" t="s">
        <v>951</v>
      </c>
      <c r="O55" t="s">
        <v>952</v>
      </c>
      <c r="P55" t="s">
        <v>953</v>
      </c>
    </row>
    <row r="56" spans="2:19">
      <c r="B56" s="851">
        <v>2002</v>
      </c>
      <c r="C56" s="852">
        <v>403821151</v>
      </c>
      <c r="D56" s="852"/>
      <c r="E56" s="852">
        <v>1061263316</v>
      </c>
      <c r="F56" s="852"/>
      <c r="G56" s="852">
        <v>10807759</v>
      </c>
      <c r="H56" s="852"/>
      <c r="I56" s="852">
        <v>1475892226</v>
      </c>
      <c r="J56" s="852"/>
      <c r="K56"/>
      <c r="L56" s="59" t="s">
        <v>643</v>
      </c>
      <c r="M56" s="59">
        <v>2019</v>
      </c>
      <c r="N56" s="60">
        <f>F16</f>
        <v>39414006</v>
      </c>
      <c r="O56" s="60">
        <f>F9</f>
        <v>415778.34695855598</v>
      </c>
      <c r="P56" s="364">
        <f>N56/N58</f>
        <v>0.37452495587378504</v>
      </c>
    </row>
    <row r="57" spans="2:19">
      <c r="B57" s="851">
        <v>2003</v>
      </c>
      <c r="C57" s="852">
        <v>421863933</v>
      </c>
      <c r="D57" s="853">
        <v>4.4680131180152127E-2</v>
      </c>
      <c r="E57" s="852">
        <v>1058601007</v>
      </c>
      <c r="F57" s="853">
        <v>-2.5086224689594427E-3</v>
      </c>
      <c r="G57" s="852">
        <v>10847788</v>
      </c>
      <c r="H57" s="853">
        <v>3.7037280346461365E-3</v>
      </c>
      <c r="I57" s="852">
        <v>1491312728</v>
      </c>
      <c r="J57" s="853">
        <v>1.0448257486790125E-2</v>
      </c>
      <c r="K57"/>
      <c r="L57" s="59" t="s">
        <v>644</v>
      </c>
      <c r="M57" s="59">
        <v>2019</v>
      </c>
      <c r="N57" s="60">
        <f>F17</f>
        <v>65823323</v>
      </c>
      <c r="O57" s="60">
        <f>F10</f>
        <v>825276.34695855598</v>
      </c>
      <c r="P57" s="364">
        <f>N57/N58</f>
        <v>0.62547504412621491</v>
      </c>
    </row>
    <row r="58" spans="2:19">
      <c r="B58" s="851">
        <v>2004</v>
      </c>
      <c r="C58" s="852">
        <v>421756132</v>
      </c>
      <c r="D58" s="853">
        <v>-2.5553499971753268E-4</v>
      </c>
      <c r="E58" s="852">
        <v>1074254322</v>
      </c>
      <c r="F58" s="853">
        <v>1.4786793982333624E-2</v>
      </c>
      <c r="G58" s="852">
        <v>10857922</v>
      </c>
      <c r="H58" s="853">
        <v>9.3419967278118854E-4</v>
      </c>
      <c r="I58" s="852">
        <v>1506868376</v>
      </c>
      <c r="J58" s="853">
        <v>1.0430842376609739E-2</v>
      </c>
      <c r="K58"/>
      <c r="M58" s="18"/>
      <c r="N58" s="18">
        <f>SUM(N56:N57)</f>
        <v>105237329</v>
      </c>
    </row>
    <row r="59" spans="2:19">
      <c r="B59" s="851">
        <v>2005</v>
      </c>
      <c r="C59" s="852">
        <v>444678666</v>
      </c>
      <c r="D59" s="853">
        <v>5.4350209186762921E-2</v>
      </c>
      <c r="E59" s="852">
        <v>1090841357</v>
      </c>
      <c r="F59" s="853">
        <v>1.5440510371062866E-2</v>
      </c>
      <c r="G59" s="852">
        <v>10700737</v>
      </c>
      <c r="H59" s="853">
        <v>-1.4476526908187459E-2</v>
      </c>
      <c r="I59" s="852">
        <v>1546220760</v>
      </c>
      <c r="J59" s="853">
        <v>2.6115342671442443E-2</v>
      </c>
      <c r="K59"/>
      <c r="L59" t="s">
        <v>816</v>
      </c>
      <c r="M59" s="863" t="s">
        <v>891</v>
      </c>
      <c r="N59" t="s">
        <v>951</v>
      </c>
      <c r="O59" t="s">
        <v>952</v>
      </c>
      <c r="P59" t="s">
        <v>953</v>
      </c>
    </row>
    <row r="60" spans="2:19">
      <c r="B60" s="851">
        <v>2006</v>
      </c>
      <c r="C60" s="852">
        <v>421503397</v>
      </c>
      <c r="D60" s="853">
        <v>-5.2116889727289006E-2</v>
      </c>
      <c r="E60" s="852">
        <v>1070347056</v>
      </c>
      <c r="F60" s="853">
        <v>-1.8787609095022639E-2</v>
      </c>
      <c r="G60" s="852">
        <v>10630780</v>
      </c>
      <c r="H60" s="853">
        <v>-6.537587083955021E-3</v>
      </c>
      <c r="I60" s="852">
        <v>1502481233</v>
      </c>
      <c r="J60" s="853">
        <v>-2.8288022080365849E-2</v>
      </c>
      <c r="K60"/>
      <c r="L60" s="59" t="s">
        <v>643</v>
      </c>
      <c r="M60" s="59">
        <v>2009</v>
      </c>
      <c r="N60" s="60">
        <f>F14</f>
        <v>36291405</v>
      </c>
      <c r="O60" s="60">
        <f>F7</f>
        <v>426879.58199999999</v>
      </c>
      <c r="P60" s="364">
        <f>N60/N62</f>
        <v>0.39314992088340195</v>
      </c>
    </row>
    <row r="61" spans="2:19">
      <c r="B61" s="851">
        <v>2007</v>
      </c>
      <c r="C61" s="852">
        <v>431943974</v>
      </c>
      <c r="D61" s="853">
        <v>2.4769852566573825E-2</v>
      </c>
      <c r="E61" s="852">
        <v>1092701046</v>
      </c>
      <c r="F61" s="853">
        <v>2.0884805423335484E-2</v>
      </c>
      <c r="G61" s="852">
        <v>10703108</v>
      </c>
      <c r="H61" s="853">
        <v>6.8036399963125049E-3</v>
      </c>
      <c r="I61" s="852">
        <v>1535348128</v>
      </c>
      <c r="J61" s="853">
        <v>2.187507855547377E-2</v>
      </c>
      <c r="K61"/>
      <c r="L61" s="59" t="s">
        <v>644</v>
      </c>
      <c r="M61" s="59">
        <v>2009</v>
      </c>
      <c r="N61" s="60">
        <f>F15</f>
        <v>56017923</v>
      </c>
      <c r="O61" s="60">
        <f>F8</f>
        <v>1014230.173</v>
      </c>
      <c r="P61" s="364">
        <f>N61/N62</f>
        <v>0.60685007911659805</v>
      </c>
    </row>
    <row r="62" spans="2:19">
      <c r="B62" s="854">
        <v>2008</v>
      </c>
      <c r="C62" s="855">
        <v>437364015.82437968</v>
      </c>
      <c r="D62" s="853">
        <v>1.2548020462439968E-2</v>
      </c>
      <c r="E62" s="855">
        <v>1063700719.1756203</v>
      </c>
      <c r="F62" s="853">
        <v>-2.6540037579848463E-2</v>
      </c>
      <c r="G62" s="855">
        <v>10910492</v>
      </c>
      <c r="H62" s="853">
        <v>1.9376054133061205E-2</v>
      </c>
      <c r="I62" s="855">
        <v>1511975227</v>
      </c>
      <c r="J62" s="853">
        <v>-1.5223193081588815E-2</v>
      </c>
      <c r="K62"/>
      <c r="M62" s="18"/>
      <c r="N62" s="18">
        <f>SUM(N60:N61)</f>
        <v>92309328</v>
      </c>
    </row>
    <row r="63" spans="2:19">
      <c r="B63" s="860">
        <v>2009</v>
      </c>
      <c r="C63" s="861">
        <v>426879582</v>
      </c>
      <c r="D63" s="859">
        <v>-2.3971871130316402E-2</v>
      </c>
      <c r="E63" s="861">
        <v>1014230173</v>
      </c>
      <c r="F63" s="859">
        <v>-4.6507955935162437E-2</v>
      </c>
      <c r="G63" s="855">
        <v>10818016</v>
      </c>
      <c r="H63" s="859">
        <v>-8.4758780813917189E-3</v>
      </c>
      <c r="I63" s="855">
        <v>1451927771</v>
      </c>
      <c r="J63" s="859">
        <v>-3.9714576619845676E-2</v>
      </c>
      <c r="K63"/>
    </row>
    <row r="64" spans="2:19">
      <c r="B64" s="854">
        <v>2010</v>
      </c>
      <c r="C64" s="855">
        <v>452652830</v>
      </c>
      <c r="D64" s="853">
        <v>6.0375921188940751E-2</v>
      </c>
      <c r="E64" s="855">
        <v>1040566201</v>
      </c>
      <c r="F64" s="853">
        <v>2.5966519929199627E-2</v>
      </c>
      <c r="G64" s="855">
        <v>10609725</v>
      </c>
      <c r="H64" s="853">
        <v>-1.9254085037404223E-2</v>
      </c>
      <c r="I64" s="855">
        <v>1503828756</v>
      </c>
      <c r="J64" s="853">
        <v>3.5746258206944992E-2</v>
      </c>
      <c r="K64"/>
    </row>
    <row r="65" spans="1:18">
      <c r="B65" s="459"/>
      <c r="C65" s="459"/>
      <c r="D65" s="840"/>
      <c r="E65" s="840"/>
      <c r="F65" s="840"/>
      <c r="G65" s="840"/>
      <c r="H65" s="840"/>
      <c r="I65" s="840"/>
      <c r="J65" s="840"/>
      <c r="K65" s="840"/>
      <c r="L65" s="840"/>
      <c r="M65" s="840"/>
      <c r="N65" s="840"/>
      <c r="O65" s="840"/>
      <c r="P65" s="840"/>
    </row>
    <row r="66" spans="1:18" s="1249" customFormat="1" ht="14.65" customHeight="1">
      <c r="B66" s="1250" t="s">
        <v>954</v>
      </c>
      <c r="C66" s="1251"/>
      <c r="D66" s="1252"/>
      <c r="E66" s="1252"/>
      <c r="F66" s="1252"/>
      <c r="G66" s="1252"/>
      <c r="H66" s="1252"/>
      <c r="I66" s="1252"/>
      <c r="J66" s="1252"/>
      <c r="K66" s="1252"/>
      <c r="L66" s="1252"/>
      <c r="M66" s="1252"/>
      <c r="N66" s="1252"/>
      <c r="O66" s="1252"/>
      <c r="P66" s="1252"/>
      <c r="R66" s="1253"/>
    </row>
    <row r="67" spans="1:18">
      <c r="B67" s="459"/>
      <c r="C67" s="459"/>
      <c r="D67" s="840"/>
      <c r="E67" s="840"/>
      <c r="F67" s="840"/>
      <c r="G67" s="840"/>
      <c r="H67" s="840"/>
      <c r="I67" s="840"/>
      <c r="J67" s="840"/>
      <c r="K67" s="840"/>
      <c r="L67" s="840"/>
      <c r="M67" s="840"/>
      <c r="N67" s="840"/>
      <c r="O67" s="840"/>
      <c r="P67" s="840"/>
      <c r="R67" s="18"/>
    </row>
    <row r="68" spans="1:18" ht="14.65" customHeight="1">
      <c r="B68" s="875" t="s">
        <v>931</v>
      </c>
      <c r="C68" s="876" t="s">
        <v>816</v>
      </c>
      <c r="D68" s="877" t="s">
        <v>932</v>
      </c>
      <c r="E68" s="877" t="s">
        <v>933</v>
      </c>
      <c r="F68" s="877" t="s">
        <v>934</v>
      </c>
      <c r="G68" s="877" t="s">
        <v>935</v>
      </c>
      <c r="H68" s="877" t="s">
        <v>936</v>
      </c>
      <c r="I68" s="877" t="s">
        <v>937</v>
      </c>
      <c r="J68" s="877" t="s">
        <v>938</v>
      </c>
      <c r="K68" s="877" t="s">
        <v>939</v>
      </c>
      <c r="L68" s="877" t="s">
        <v>940</v>
      </c>
      <c r="M68" s="877" t="s">
        <v>941</v>
      </c>
      <c r="N68" s="877" t="s">
        <v>942</v>
      </c>
      <c r="O68" s="877" t="s">
        <v>943</v>
      </c>
      <c r="P68" s="877" t="s">
        <v>944</v>
      </c>
    </row>
    <row r="69" spans="1:18" ht="14.65" customHeight="1">
      <c r="B69" s="848" t="s">
        <v>945</v>
      </c>
      <c r="C69" s="849" t="s">
        <v>643</v>
      </c>
      <c r="D69" s="850">
        <v>239594118</v>
      </c>
      <c r="E69" s="850">
        <v>206050270</v>
      </c>
      <c r="F69" s="850">
        <v>180042946</v>
      </c>
      <c r="G69" s="850">
        <v>98338739</v>
      </c>
      <c r="H69" s="850">
        <v>59747117</v>
      </c>
      <c r="I69" s="850">
        <v>31774994</v>
      </c>
      <c r="J69" s="850">
        <v>24655295</v>
      </c>
      <c r="K69" s="850">
        <v>24367112</v>
      </c>
      <c r="L69" s="850">
        <v>30112984</v>
      </c>
      <c r="M69" s="850">
        <v>67200846</v>
      </c>
      <c r="N69" s="850">
        <v>146004049</v>
      </c>
      <c r="O69" s="850">
        <v>193688338</v>
      </c>
      <c r="P69" s="850">
        <v>1301576807</v>
      </c>
    </row>
    <row r="70" spans="1:18" ht="14.65" customHeight="1">
      <c r="B70" s="848" t="s">
        <v>945</v>
      </c>
      <c r="C70" s="849" t="s">
        <v>946</v>
      </c>
      <c r="D70" s="850">
        <v>226253404</v>
      </c>
      <c r="E70" s="850">
        <v>194273119</v>
      </c>
      <c r="F70" s="850">
        <v>184924821</v>
      </c>
      <c r="G70" s="850">
        <v>123009337</v>
      </c>
      <c r="H70" s="850">
        <v>89440019</v>
      </c>
      <c r="I70" s="850">
        <v>69698725</v>
      </c>
      <c r="J70" s="850">
        <v>61535525</v>
      </c>
      <c r="K70" s="850">
        <v>64425565</v>
      </c>
      <c r="L70" s="850">
        <v>69392439</v>
      </c>
      <c r="M70" s="850">
        <v>98718698</v>
      </c>
      <c r="N70" s="850">
        <v>153552487</v>
      </c>
      <c r="O70" s="850">
        <v>190119419</v>
      </c>
      <c r="P70" s="850">
        <v>1525343559</v>
      </c>
    </row>
    <row r="71" spans="1:18" ht="14.65" customHeight="1">
      <c r="B71" s="848" t="s">
        <v>945</v>
      </c>
      <c r="C71" s="849" t="s">
        <v>647</v>
      </c>
      <c r="D71" s="850">
        <v>465847522</v>
      </c>
      <c r="E71" s="850">
        <v>400323389</v>
      </c>
      <c r="F71" s="850">
        <v>364967767</v>
      </c>
      <c r="G71" s="850">
        <v>221348076</v>
      </c>
      <c r="H71" s="850">
        <v>149187136</v>
      </c>
      <c r="I71" s="850">
        <v>101473718</v>
      </c>
      <c r="J71" s="850">
        <v>86190820</v>
      </c>
      <c r="K71" s="850">
        <v>88792677</v>
      </c>
      <c r="L71" s="850">
        <v>99505423</v>
      </c>
      <c r="M71" s="850">
        <v>165919544</v>
      </c>
      <c r="N71" s="850">
        <v>299556536</v>
      </c>
      <c r="O71" s="850">
        <v>383807757</v>
      </c>
      <c r="P71" s="850">
        <v>2826920366</v>
      </c>
    </row>
    <row r="72" spans="1:18" ht="14.65" customHeight="1">
      <c r="B72" s="848" t="s">
        <v>758</v>
      </c>
      <c r="C72" s="849" t="s">
        <v>643</v>
      </c>
      <c r="D72" s="850">
        <v>7064310</v>
      </c>
      <c r="E72" s="850">
        <v>6520305</v>
      </c>
      <c r="F72" s="850">
        <v>5600696</v>
      </c>
      <c r="G72" s="850">
        <v>3137839</v>
      </c>
      <c r="H72" s="850">
        <v>1680349</v>
      </c>
      <c r="I72" s="850">
        <v>889180</v>
      </c>
      <c r="J72" s="850">
        <v>638950</v>
      </c>
      <c r="K72" s="850">
        <v>619813</v>
      </c>
      <c r="L72" s="850">
        <v>881115</v>
      </c>
      <c r="M72" s="850">
        <v>2174097</v>
      </c>
      <c r="N72" s="850">
        <v>4422730</v>
      </c>
      <c r="O72" s="850">
        <v>5784622</v>
      </c>
      <c r="P72" s="862">
        <v>39414006</v>
      </c>
    </row>
    <row r="73" spans="1:18" ht="14.65" customHeight="1">
      <c r="B73" s="848" t="s">
        <v>758</v>
      </c>
      <c r="C73" s="849" t="s">
        <v>946</v>
      </c>
      <c r="D73" s="850">
        <v>9154000</v>
      </c>
      <c r="E73" s="850">
        <v>7996951</v>
      </c>
      <c r="F73" s="850">
        <v>7780417</v>
      </c>
      <c r="G73" s="850">
        <v>5438450</v>
      </c>
      <c r="H73" s="850">
        <v>3915388</v>
      </c>
      <c r="I73" s="850">
        <v>3080356</v>
      </c>
      <c r="J73" s="850">
        <v>2828222</v>
      </c>
      <c r="K73" s="850">
        <v>3007855</v>
      </c>
      <c r="L73" s="850">
        <v>3083777</v>
      </c>
      <c r="M73" s="850">
        <v>4695661</v>
      </c>
      <c r="N73" s="850">
        <v>6599054</v>
      </c>
      <c r="O73" s="850">
        <v>8243192</v>
      </c>
      <c r="P73" s="862">
        <v>65823323</v>
      </c>
      <c r="Q73" s="1162">
        <v>3775</v>
      </c>
    </row>
    <row r="74" spans="1:18" s="4" customFormat="1" ht="14.65" customHeight="1">
      <c r="A74"/>
      <c r="B74" s="876" t="s">
        <v>647</v>
      </c>
      <c r="C74" s="877"/>
      <c r="D74" s="878">
        <f>SUM(D72:D73)</f>
        <v>16218310</v>
      </c>
      <c r="E74" s="878">
        <f t="shared" ref="E74" si="0">SUM(E72:E73)</f>
        <v>14517256</v>
      </c>
      <c r="F74" s="878">
        <f t="shared" ref="F74" si="1">SUM(F72:F73)</f>
        <v>13381113</v>
      </c>
      <c r="G74" s="878">
        <f t="shared" ref="G74" si="2">SUM(G72:G73)</f>
        <v>8576289</v>
      </c>
      <c r="H74" s="878">
        <f t="shared" ref="H74" si="3">SUM(H72:H73)</f>
        <v>5595737</v>
      </c>
      <c r="I74" s="878">
        <f t="shared" ref="I74" si="4">SUM(I72:I73)</f>
        <v>3969536</v>
      </c>
      <c r="J74" s="878">
        <f t="shared" ref="J74" si="5">SUM(J72:J73)</f>
        <v>3467172</v>
      </c>
      <c r="K74" s="878">
        <f t="shared" ref="K74" si="6">SUM(K72:K73)</f>
        <v>3627668</v>
      </c>
      <c r="L74" s="878">
        <f t="shared" ref="L74" si="7">SUM(L72:L73)</f>
        <v>3964892</v>
      </c>
      <c r="M74" s="878">
        <f t="shared" ref="M74" si="8">SUM(M72:M73)</f>
        <v>6869758</v>
      </c>
      <c r="N74" s="878">
        <f t="shared" ref="N74" si="9">SUM(N72:N73)</f>
        <v>11021784</v>
      </c>
      <c r="O74" s="878">
        <f t="shared" ref="O74" si="10">SUM(O72:O73)</f>
        <v>14027814</v>
      </c>
      <c r="P74" s="878">
        <f t="shared" ref="P74" si="11">SUM(P72:P73)</f>
        <v>105237329</v>
      </c>
    </row>
    <row r="75" spans="1:18">
      <c r="B75" s="459"/>
      <c r="C75" s="459"/>
      <c r="D75" s="459"/>
      <c r="E75" s="459"/>
      <c r="F75" s="459"/>
      <c r="G75" s="459"/>
      <c r="H75" s="459"/>
      <c r="I75" s="459"/>
      <c r="J75" s="459"/>
      <c r="K75" s="459"/>
      <c r="L75" s="459"/>
      <c r="M75" s="459"/>
      <c r="N75" s="459"/>
      <c r="O75" s="459"/>
      <c r="P75" s="459"/>
    </row>
    <row r="76" spans="1:18">
      <c r="B76" s="846" t="s">
        <v>955</v>
      </c>
      <c r="H76"/>
      <c r="I76"/>
      <c r="J76"/>
      <c r="K76"/>
    </row>
    <row r="77" spans="1:18">
      <c r="B77" s="842"/>
      <c r="C77" s="843"/>
      <c r="D77" s="872"/>
      <c r="E77" s="873"/>
      <c r="F77" s="843"/>
      <c r="G77" s="844"/>
      <c r="H77" s="844"/>
      <c r="I77" s="844"/>
      <c r="J77" s="843"/>
      <c r="K77" s="872"/>
      <c r="L77" s="873"/>
      <c r="M77" s="845"/>
    </row>
    <row r="78" spans="1:18" ht="14.65" customHeight="1">
      <c r="B78" s="875" t="s">
        <v>816</v>
      </c>
      <c r="C78" s="1049">
        <v>39814</v>
      </c>
      <c r="D78" s="1049">
        <v>39845</v>
      </c>
      <c r="E78" s="1049">
        <v>39873</v>
      </c>
      <c r="F78" s="1049">
        <v>39904</v>
      </c>
      <c r="G78" s="1049">
        <v>39934</v>
      </c>
      <c r="H78" s="1049">
        <v>39965</v>
      </c>
      <c r="I78" s="1049">
        <v>39995</v>
      </c>
      <c r="J78" s="1049">
        <v>40026</v>
      </c>
      <c r="K78" s="1049">
        <v>40057</v>
      </c>
      <c r="L78" s="1049">
        <v>40087</v>
      </c>
      <c r="M78" s="1049">
        <v>40118</v>
      </c>
      <c r="N78" s="1049">
        <v>40148</v>
      </c>
      <c r="O78" s="1049" t="s">
        <v>956</v>
      </c>
      <c r="P78" s="1049" t="s">
        <v>957</v>
      </c>
    </row>
    <row r="79" spans="1:18" ht="14.65" customHeight="1">
      <c r="B79" s="848" t="s">
        <v>643</v>
      </c>
      <c r="C79" s="1046">
        <v>6589421</v>
      </c>
      <c r="D79" s="1047">
        <v>7623535</v>
      </c>
      <c r="E79" s="1047">
        <v>5599411</v>
      </c>
      <c r="F79" s="1047">
        <v>3628469</v>
      </c>
      <c r="G79" s="1047">
        <v>1868836</v>
      </c>
      <c r="H79" s="1047">
        <v>1068774</v>
      </c>
      <c r="I79" s="1047">
        <v>800489</v>
      </c>
      <c r="J79" s="1047">
        <v>670521</v>
      </c>
      <c r="K79" s="1047">
        <v>707705</v>
      </c>
      <c r="L79" s="1047">
        <v>1222703</v>
      </c>
      <c r="M79" s="1047">
        <v>2744483</v>
      </c>
      <c r="N79" s="1047">
        <v>3767058</v>
      </c>
      <c r="O79" s="1048">
        <f>SUM(C79:N79)</f>
        <v>36291405</v>
      </c>
      <c r="P79" s="850">
        <v>38262.25</v>
      </c>
    </row>
    <row r="80" spans="1:18" ht="14.65" customHeight="1">
      <c r="B80" s="848" t="s">
        <v>958</v>
      </c>
      <c r="C80" s="1046">
        <v>7522323</v>
      </c>
      <c r="D80" s="1047">
        <v>9781754</v>
      </c>
      <c r="E80" s="1047">
        <v>4622370</v>
      </c>
      <c r="F80" s="1047">
        <v>4664522</v>
      </c>
      <c r="G80" s="1047">
        <v>4545063</v>
      </c>
      <c r="H80" s="1047">
        <v>9057261</v>
      </c>
      <c r="I80" s="1047">
        <v>2098700</v>
      </c>
      <c r="J80" s="1047">
        <v>1520987</v>
      </c>
      <c r="K80" s="1047">
        <v>2050644</v>
      </c>
      <c r="L80" s="1047">
        <v>2387601</v>
      </c>
      <c r="M80" s="1047">
        <v>2866025</v>
      </c>
      <c r="N80" s="1047">
        <v>4900673</v>
      </c>
      <c r="O80" s="1048">
        <f t="shared" ref="O80" si="12">SUM(C80:N80)</f>
        <v>56017923</v>
      </c>
      <c r="P80" s="850">
        <v>3865.0833333333358</v>
      </c>
    </row>
    <row r="81" spans="2:17" ht="14.65" customHeight="1">
      <c r="B81" s="848" t="s">
        <v>647</v>
      </c>
      <c r="C81" s="1046">
        <v>14111744</v>
      </c>
      <c r="D81" s="1047">
        <v>17405289</v>
      </c>
      <c r="E81" s="1047">
        <v>10221781</v>
      </c>
      <c r="F81" s="1047">
        <v>8292991</v>
      </c>
      <c r="G81" s="1047">
        <v>6413899</v>
      </c>
      <c r="H81" s="1047">
        <v>10126035</v>
      </c>
      <c r="I81" s="1047">
        <v>2899189</v>
      </c>
      <c r="J81" s="1047">
        <v>2191508</v>
      </c>
      <c r="K81" s="1047">
        <v>2758349</v>
      </c>
      <c r="L81" s="1047">
        <v>3610304</v>
      </c>
      <c r="M81" s="1047">
        <v>5610508</v>
      </c>
      <c r="N81" s="1047">
        <v>8667731</v>
      </c>
      <c r="O81" s="1047">
        <f>O79+O80</f>
        <v>92309328</v>
      </c>
      <c r="P81" s="850">
        <v>42127.333333333336</v>
      </c>
    </row>
    <row r="82" spans="2:17">
      <c r="H82"/>
      <c r="I82"/>
      <c r="J82"/>
      <c r="K82"/>
    </row>
    <row r="83" spans="2:17">
      <c r="H83"/>
      <c r="I83"/>
      <c r="J83"/>
      <c r="K83"/>
    </row>
    <row r="84" spans="2:17" ht="14.65" customHeight="1">
      <c r="B84" s="847" t="s">
        <v>959</v>
      </c>
      <c r="H84"/>
      <c r="I84"/>
      <c r="J84"/>
      <c r="K84"/>
    </row>
    <row r="86" spans="2:17">
      <c r="B86" s="4" t="s">
        <v>551</v>
      </c>
      <c r="C86">
        <v>2009</v>
      </c>
      <c r="D86">
        <v>2019</v>
      </c>
    </row>
    <row r="87" spans="2:17">
      <c r="B87" s="59" t="s">
        <v>960</v>
      </c>
      <c r="C87" s="870">
        <v>2.7E-2</v>
      </c>
      <c r="D87" s="870">
        <f>C87</f>
        <v>2.7E-2</v>
      </c>
      <c r="Q87" s="36"/>
    </row>
    <row r="88" spans="2:17">
      <c r="B88" s="59" t="s">
        <v>961</v>
      </c>
      <c r="C88" s="865">
        <f>(F14/(1-C87))*C87</f>
        <v>1007058.5149023639</v>
      </c>
      <c r="D88" s="865">
        <f>(F16/(1-D87))*D87</f>
        <v>1093708.2857142857</v>
      </c>
      <c r="E88" s="36"/>
      <c r="F88" s="18"/>
      <c r="Q88" s="36"/>
    </row>
    <row r="89" spans="2:17">
      <c r="B89" s="59" t="s">
        <v>962</v>
      </c>
      <c r="C89" s="865">
        <f>(F15/(1-C87))*C87</f>
        <v>1554454.1839671121</v>
      </c>
      <c r="D89" s="865">
        <f>(F17/(1-D87))*D87</f>
        <v>1826546.4758478932</v>
      </c>
      <c r="E89" s="237"/>
    </row>
    <row r="90" spans="2:17">
      <c r="C90" s="36"/>
      <c r="D90" s="36"/>
    </row>
    <row r="91" spans="2:17">
      <c r="B91" s="59" t="s">
        <v>963</v>
      </c>
      <c r="C91" s="60">
        <f>C88*Conversions!$C$28</f>
        <v>2871123.8259866396</v>
      </c>
      <c r="D91" s="60">
        <f>D88*Conversions!$C$28</f>
        <v>3118162.3225714285</v>
      </c>
    </row>
    <row r="92" spans="2:17">
      <c r="B92" s="59" t="s">
        <v>964</v>
      </c>
      <c r="C92" s="60">
        <f>C89*Conversions!$C$28</f>
        <v>4431748.8784902366</v>
      </c>
      <c r="D92" s="60">
        <f>D89*Conversions!$C$28</f>
        <v>5207484.0026423438</v>
      </c>
    </row>
    <row r="94" spans="2:17">
      <c r="B94" s="59" t="s">
        <v>965</v>
      </c>
      <c r="C94" s="60">
        <f>C91*Conversions!$E$54</f>
        <v>2871123825.9866395</v>
      </c>
      <c r="D94" s="60">
        <f>D91*Conversions!$E$54</f>
        <v>3118162322.5714283</v>
      </c>
      <c r="H94" s="793"/>
    </row>
    <row r="95" spans="2:17">
      <c r="B95" s="59" t="s">
        <v>966</v>
      </c>
      <c r="C95" s="60">
        <f>C92*Conversions!$E$54</f>
        <v>4431748878.4902363</v>
      </c>
      <c r="D95" s="60">
        <f>D92*Conversions!$E$54</f>
        <v>5207484002.6423435</v>
      </c>
    </row>
    <row r="97" spans="2:5">
      <c r="B97" s="59" t="s">
        <v>967</v>
      </c>
      <c r="C97" s="871">
        <v>22.4</v>
      </c>
      <c r="D97" s="871">
        <v>22.4</v>
      </c>
      <c r="E97" s="17" t="s">
        <v>968</v>
      </c>
    </row>
    <row r="98" spans="2:5">
      <c r="B98" s="59" t="s">
        <v>969</v>
      </c>
      <c r="C98" s="755">
        <v>16</v>
      </c>
      <c r="D98" s="755">
        <v>16</v>
      </c>
      <c r="E98" t="s">
        <v>968</v>
      </c>
    </row>
    <row r="100" spans="2:5">
      <c r="B100" s="59" t="s">
        <v>970</v>
      </c>
      <c r="C100" s="60">
        <f>C94/C97*C98*Conversions!$G$43</f>
        <v>2050.8027328475996</v>
      </c>
      <c r="D100" s="60">
        <f>D94/D97*D98*Conversions!$G$43</f>
        <v>2227.2588018367346</v>
      </c>
    </row>
    <row r="101" spans="2:5">
      <c r="B101" s="59" t="s">
        <v>971</v>
      </c>
      <c r="C101" s="60">
        <f>C95/C97*C98*Conversions!$G$43</f>
        <v>3165.5349132073115</v>
      </c>
      <c r="D101" s="60">
        <f>D95/D97*D98*Conversions!$G$43</f>
        <v>3719.6314304588168</v>
      </c>
    </row>
    <row r="103" spans="2:5">
      <c r="B103" s="59" t="s">
        <v>972</v>
      </c>
      <c r="C103" s="60">
        <f>GWP_CH4</f>
        <v>28</v>
      </c>
      <c r="D103" s="60">
        <f>GWP_CH4</f>
        <v>28</v>
      </c>
    </row>
    <row r="105" spans="2:5">
      <c r="B105" s="59" t="s">
        <v>973</v>
      </c>
      <c r="C105" s="864">
        <f>C100*C103</f>
        <v>57422.476519732787</v>
      </c>
      <c r="D105" s="864">
        <f>D100*D103</f>
        <v>62363.246451428568</v>
      </c>
    </row>
    <row r="106" spans="2:5">
      <c r="B106" s="59" t="s">
        <v>974</v>
      </c>
      <c r="C106" s="864">
        <f>C101*C103</f>
        <v>88634.977569804731</v>
      </c>
      <c r="D106" s="864">
        <f>D101*D103</f>
        <v>104149.68005284687</v>
      </c>
    </row>
    <row r="108" spans="2:5">
      <c r="B108" t="s">
        <v>975</v>
      </c>
    </row>
    <row r="109" spans="2:5">
      <c r="B109" t="s">
        <v>976</v>
      </c>
    </row>
    <row r="110" spans="2:5">
      <c r="B110" s="17" t="s">
        <v>977</v>
      </c>
    </row>
    <row r="139" spans="2:5">
      <c r="B139" t="s">
        <v>978</v>
      </c>
    </row>
    <row r="141" spans="2:5">
      <c r="B141" s="4"/>
    </row>
    <row r="143" spans="2:5">
      <c r="C143" s="18"/>
      <c r="E143" s="18"/>
    </row>
    <row r="144" spans="2:5">
      <c r="C144" s="18"/>
      <c r="E144" s="18"/>
    </row>
    <row r="145" spans="2:12">
      <c r="E145" s="18"/>
      <c r="F145" s="3"/>
    </row>
    <row r="147" spans="2:12" s="1249" customFormat="1">
      <c r="B147" s="1255" t="s">
        <v>979</v>
      </c>
      <c r="H147" s="1254"/>
      <c r="I147" s="1254"/>
      <c r="J147" s="1254"/>
      <c r="K147" s="1254"/>
    </row>
    <row r="149" spans="2:12">
      <c r="B149" t="s">
        <v>980</v>
      </c>
      <c r="C149" t="s">
        <v>981</v>
      </c>
      <c r="D149" s="4">
        <v>18721</v>
      </c>
      <c r="F149" t="s">
        <v>982</v>
      </c>
      <c r="G149" s="710" t="s">
        <v>983</v>
      </c>
      <c r="I149" s="61" t="s">
        <v>984</v>
      </c>
      <c r="J149" s="61" t="s">
        <v>985</v>
      </c>
      <c r="K149" s="61" t="s">
        <v>986</v>
      </c>
      <c r="L149" s="61" t="s">
        <v>987</v>
      </c>
    </row>
    <row r="150" spans="2:12">
      <c r="B150" t="s">
        <v>980</v>
      </c>
      <c r="C150" t="s">
        <v>988</v>
      </c>
      <c r="D150">
        <v>1</v>
      </c>
      <c r="E150" s="3">
        <f>D150/SUM($D$150:$D$158)</f>
        <v>1.4343086632243257E-4</v>
      </c>
      <c r="F150" s="16">
        <f>E150*$D$149</f>
        <v>2.6851692484222602</v>
      </c>
      <c r="G150" s="16">
        <f t="shared" ref="G150:G158" si="13">F150*$L$150</f>
        <v>4155.7640100688877</v>
      </c>
      <c r="I150" s="6" t="s">
        <v>980</v>
      </c>
      <c r="J150" s="1051">
        <v>39764363</v>
      </c>
      <c r="K150" s="1051">
        <v>25693</v>
      </c>
      <c r="L150" s="1051">
        <v>1547.6730237807963</v>
      </c>
    </row>
    <row r="151" spans="2:12">
      <c r="B151" t="s">
        <v>980</v>
      </c>
      <c r="C151" t="s">
        <v>989</v>
      </c>
      <c r="D151">
        <v>6</v>
      </c>
      <c r="E151" s="3">
        <f t="shared" ref="E151:E158" si="14">D151/SUM($D$150:$D$158)</f>
        <v>8.6058519793459555E-4</v>
      </c>
      <c r="F151" s="16">
        <f t="shared" ref="F151:F158" si="15">E151*$D$149</f>
        <v>16.111015490533564</v>
      </c>
      <c r="G151" s="16">
        <f t="shared" si="13"/>
        <v>24934.58406041333</v>
      </c>
      <c r="I151" s="6" t="s">
        <v>990</v>
      </c>
      <c r="J151" s="1051">
        <v>8453815</v>
      </c>
      <c r="K151" s="1051">
        <v>3643</v>
      </c>
      <c r="L151" s="1051">
        <v>2320.5640955256658</v>
      </c>
    </row>
    <row r="152" spans="2:12">
      <c r="B152" t="s">
        <v>980</v>
      </c>
      <c r="C152" t="s">
        <v>725</v>
      </c>
      <c r="D152">
        <v>374</v>
      </c>
      <c r="E152" s="3">
        <f t="shared" si="14"/>
        <v>5.3643144004589791E-2</v>
      </c>
      <c r="F152" s="16">
        <f t="shared" si="15"/>
        <v>1004.2532989099254</v>
      </c>
      <c r="G152" s="16">
        <f t="shared" si="13"/>
        <v>1554255.7397657642</v>
      </c>
      <c r="I152" s="6" t="s">
        <v>646</v>
      </c>
      <c r="J152" s="1051">
        <v>90651701</v>
      </c>
      <c r="K152" s="1051">
        <v>4293</v>
      </c>
      <c r="L152" s="1051">
        <v>21116.166084323319</v>
      </c>
    </row>
    <row r="153" spans="2:12">
      <c r="B153" t="s">
        <v>980</v>
      </c>
      <c r="C153" t="s">
        <v>991</v>
      </c>
      <c r="D153">
        <v>4041</v>
      </c>
      <c r="E153" s="3">
        <f t="shared" si="14"/>
        <v>0.57960413080895012</v>
      </c>
      <c r="F153" s="16">
        <f t="shared" si="15"/>
        <v>10850.768932874355</v>
      </c>
      <c r="G153" s="16">
        <f t="shared" si="13"/>
        <v>16793442.364688378</v>
      </c>
      <c r="I153" s="6" t="s">
        <v>992</v>
      </c>
      <c r="J153" s="1051">
        <v>397024</v>
      </c>
      <c r="K153" s="1051">
        <v>18</v>
      </c>
      <c r="L153" s="1051">
        <v>22056.888888888891</v>
      </c>
    </row>
    <row r="154" spans="2:12">
      <c r="B154" t="s">
        <v>980</v>
      </c>
      <c r="C154" t="s">
        <v>993</v>
      </c>
      <c r="D154">
        <v>5</v>
      </c>
      <c r="E154" s="3">
        <f t="shared" si="14"/>
        <v>7.1715433161216298E-4</v>
      </c>
      <c r="F154" s="16">
        <f t="shared" si="15"/>
        <v>13.425846242111303</v>
      </c>
      <c r="G154" s="16">
        <f t="shared" si="13"/>
        <v>20778.820050344442</v>
      </c>
      <c r="I154" s="6" t="s">
        <v>994</v>
      </c>
      <c r="J154" s="1051">
        <v>1232</v>
      </c>
      <c r="K154" s="1051">
        <v>1</v>
      </c>
      <c r="L154" s="1051">
        <v>1232</v>
      </c>
    </row>
    <row r="155" spans="2:12">
      <c r="B155" t="s">
        <v>980</v>
      </c>
      <c r="C155" t="s">
        <v>723</v>
      </c>
      <c r="D155">
        <v>2369</v>
      </c>
      <c r="E155" s="3">
        <f t="shared" si="14"/>
        <v>0.33978772231784282</v>
      </c>
      <c r="F155" s="16">
        <f>E155*$D$149</f>
        <v>6361.1659495123358</v>
      </c>
      <c r="G155" s="1052">
        <f>F155*$L$150</f>
        <v>9845004.939853197</v>
      </c>
      <c r="I155" s="6" t="s">
        <v>995</v>
      </c>
      <c r="J155" s="1051">
        <v>5424786</v>
      </c>
      <c r="K155" s="1051">
        <v>1273</v>
      </c>
      <c r="L155" s="1051">
        <v>4261.418695993716</v>
      </c>
    </row>
    <row r="156" spans="2:12">
      <c r="B156" t="s">
        <v>980</v>
      </c>
      <c r="C156" t="s">
        <v>206</v>
      </c>
      <c r="D156">
        <v>174</v>
      </c>
      <c r="E156" s="3">
        <f t="shared" si="14"/>
        <v>2.4956970740103269E-2</v>
      </c>
      <c r="F156" s="16">
        <f t="shared" si="15"/>
        <v>467.21944922547328</v>
      </c>
      <c r="G156" s="1052">
        <f t="shared" si="13"/>
        <v>723102.93775198644</v>
      </c>
      <c r="I156" s="6" t="s">
        <v>996</v>
      </c>
      <c r="J156" s="1051">
        <v>17877277</v>
      </c>
      <c r="K156" s="1051">
        <v>4927</v>
      </c>
      <c r="L156" s="1051">
        <v>3628.4304850822</v>
      </c>
    </row>
    <row r="157" spans="2:12">
      <c r="B157" t="s">
        <v>980</v>
      </c>
      <c r="C157" t="s">
        <v>997</v>
      </c>
      <c r="D157">
        <v>1</v>
      </c>
      <c r="E157" s="3">
        <f t="shared" si="14"/>
        <v>1.4343086632243257E-4</v>
      </c>
      <c r="F157" s="16">
        <f t="shared" si="15"/>
        <v>2.6851692484222602</v>
      </c>
      <c r="G157" s="16">
        <f t="shared" si="13"/>
        <v>4155.7640100688877</v>
      </c>
      <c r="I157" s="6" t="s">
        <v>998</v>
      </c>
      <c r="J157" s="1051">
        <v>0</v>
      </c>
      <c r="K157" s="1051">
        <v>3112</v>
      </c>
      <c r="L157" s="1051">
        <v>0</v>
      </c>
    </row>
    <row r="158" spans="2:12">
      <c r="B158" t="s">
        <v>980</v>
      </c>
      <c r="C158" t="s">
        <v>999</v>
      </c>
      <c r="D158">
        <v>1</v>
      </c>
      <c r="E158" s="3">
        <f t="shared" si="14"/>
        <v>1.4343086632243257E-4</v>
      </c>
      <c r="F158" s="16">
        <f t="shared" si="15"/>
        <v>2.6851692484222602</v>
      </c>
      <c r="G158" s="16">
        <f t="shared" si="13"/>
        <v>4155.7640100688877</v>
      </c>
      <c r="I158" s="6" t="s">
        <v>1000</v>
      </c>
      <c r="J158" s="1051">
        <v>6012875</v>
      </c>
      <c r="K158" s="1051">
        <v>5013</v>
      </c>
      <c r="L158" s="1051">
        <v>1199.4564133253541</v>
      </c>
    </row>
    <row r="159" spans="2:12">
      <c r="B159" t="s">
        <v>980</v>
      </c>
      <c r="D159" s="4">
        <v>6972</v>
      </c>
      <c r="E159" s="3"/>
      <c r="I159" s="6" t="s">
        <v>1001</v>
      </c>
      <c r="J159" s="1051">
        <v>716222</v>
      </c>
      <c r="K159" s="1051">
        <v>221</v>
      </c>
      <c r="L159" s="1051">
        <v>3240.8235294117649</v>
      </c>
    </row>
    <row r="160" spans="2:12">
      <c r="B160" t="s">
        <v>996</v>
      </c>
      <c r="C160" t="s">
        <v>725</v>
      </c>
      <c r="D160">
        <v>15</v>
      </c>
      <c r="E160" s="3">
        <f>D160/SUM($D$160:$D$164)</f>
        <v>2.0604395604395604E-2</v>
      </c>
      <c r="F160" s="16">
        <f>E160*$D$159</f>
        <v>143.65384615384616</v>
      </c>
      <c r="G160" s="16">
        <f>F160*$L$156</f>
        <v>521237.99468392378</v>
      </c>
    </row>
    <row r="161" spans="2:25">
      <c r="B161" t="s">
        <v>996</v>
      </c>
      <c r="C161" t="s">
        <v>991</v>
      </c>
      <c r="D161">
        <v>568</v>
      </c>
      <c r="E161" s="3">
        <f t="shared" ref="E161:E164" si="16">D161/SUM($D$160:$D$164)</f>
        <v>0.78021978021978022</v>
      </c>
      <c r="F161" s="16">
        <f t="shared" ref="F161:F164" si="17">E161*$D$159</f>
        <v>5439.6923076923076</v>
      </c>
      <c r="G161" s="16">
        <f t="shared" ref="G161:G164" si="18">F161*$L$156</f>
        <v>19737545.398697913</v>
      </c>
    </row>
    <row r="162" spans="2:25">
      <c r="B162" t="s">
        <v>996</v>
      </c>
      <c r="C162" t="s">
        <v>993</v>
      </c>
      <c r="D162">
        <v>3</v>
      </c>
      <c r="E162" s="3">
        <f t="shared" si="16"/>
        <v>4.120879120879121E-3</v>
      </c>
      <c r="F162" s="16">
        <f t="shared" si="17"/>
        <v>28.73076923076923</v>
      </c>
      <c r="G162" s="16">
        <f t="shared" si="18"/>
        <v>104247.59893678474</v>
      </c>
    </row>
    <row r="163" spans="2:25">
      <c r="B163" t="s">
        <v>996</v>
      </c>
      <c r="C163" t="s">
        <v>723</v>
      </c>
      <c r="D163">
        <v>140</v>
      </c>
      <c r="E163" s="3">
        <f t="shared" si="16"/>
        <v>0.19230769230769232</v>
      </c>
      <c r="F163" s="16">
        <f t="shared" si="17"/>
        <v>1340.7692307692309</v>
      </c>
      <c r="G163" s="1052">
        <f>F163*$L$156</f>
        <v>4864887.9503832888</v>
      </c>
    </row>
    <row r="164" spans="2:25">
      <c r="B164" t="s">
        <v>996</v>
      </c>
      <c r="C164" t="s">
        <v>206</v>
      </c>
      <c r="D164">
        <v>2</v>
      </c>
      <c r="E164" s="3">
        <f t="shared" si="16"/>
        <v>2.7472527472527475E-3</v>
      </c>
      <c r="F164" s="16">
        <f t="shared" si="17"/>
        <v>19.153846153846157</v>
      </c>
      <c r="G164" s="1052">
        <f t="shared" si="18"/>
        <v>69498.399291189839</v>
      </c>
    </row>
    <row r="165" spans="2:25">
      <c r="B165" t="s">
        <v>996</v>
      </c>
      <c r="D165">
        <v>0</v>
      </c>
      <c r="E165" s="3"/>
    </row>
    <row r="166" spans="2:25">
      <c r="B166" t="s">
        <v>990</v>
      </c>
      <c r="C166" t="s">
        <v>981</v>
      </c>
      <c r="D166" s="4">
        <v>2923</v>
      </c>
      <c r="E166" s="3"/>
    </row>
    <row r="167" spans="2:25">
      <c r="B167" t="s">
        <v>990</v>
      </c>
      <c r="C167" t="s">
        <v>988</v>
      </c>
      <c r="D167">
        <v>1</v>
      </c>
      <c r="E167" s="3">
        <f>D167/SUM($D$167:$D$172)</f>
        <v>1.3888888888888889E-3</v>
      </c>
      <c r="F167" s="16">
        <f>E167*$D$166</f>
        <v>4.0597222222222227</v>
      </c>
      <c r="G167" s="16">
        <f>F167*$L$151</f>
        <v>9420.8456266965586</v>
      </c>
    </row>
    <row r="168" spans="2:25">
      <c r="B168" t="s">
        <v>990</v>
      </c>
      <c r="C168" t="s">
        <v>989</v>
      </c>
      <c r="D168">
        <v>1</v>
      </c>
      <c r="E168" s="3">
        <f t="shared" ref="E168:E172" si="19">D168/SUM($D$167:$D$172)</f>
        <v>1.3888888888888889E-3</v>
      </c>
      <c r="F168" s="16">
        <f>E168*$D$166</f>
        <v>4.0597222222222227</v>
      </c>
      <c r="G168" s="16">
        <f t="shared" ref="G168:G172" si="20">F168*$L$151</f>
        <v>9420.8456266965586</v>
      </c>
    </row>
    <row r="169" spans="2:25">
      <c r="B169" t="s">
        <v>990</v>
      </c>
      <c r="C169" t="s">
        <v>725</v>
      </c>
      <c r="D169">
        <v>39</v>
      </c>
      <c r="E169" s="3">
        <f t="shared" si="19"/>
        <v>5.4166666666666669E-2</v>
      </c>
      <c r="F169" s="16">
        <f t="shared" ref="F169:F172" si="21">E169*$D$166</f>
        <v>158.32916666666668</v>
      </c>
      <c r="G169" s="16">
        <f t="shared" si="20"/>
        <v>367412.97944116575</v>
      </c>
    </row>
    <row r="170" spans="2:25">
      <c r="B170" t="s">
        <v>990</v>
      </c>
      <c r="C170" t="s">
        <v>991</v>
      </c>
      <c r="D170">
        <v>479</v>
      </c>
      <c r="E170" s="3">
        <f t="shared" si="19"/>
        <v>0.66527777777777775</v>
      </c>
      <c r="F170" s="16">
        <f t="shared" si="21"/>
        <v>1944.6069444444443</v>
      </c>
      <c r="G170" s="16">
        <f t="shared" si="20"/>
        <v>4512585.05518765</v>
      </c>
      <c r="W170" t="s">
        <v>1002</v>
      </c>
    </row>
    <row r="171" spans="2:25">
      <c r="B171" t="s">
        <v>990</v>
      </c>
      <c r="C171" t="s">
        <v>723</v>
      </c>
      <c r="D171">
        <v>196</v>
      </c>
      <c r="E171" s="3">
        <f>D171/SUM($D$167:$D$172)</f>
        <v>0.2722222222222222</v>
      </c>
      <c r="F171" s="16">
        <f t="shared" si="21"/>
        <v>795.70555555555552</v>
      </c>
      <c r="G171" s="1052">
        <f t="shared" si="20"/>
        <v>1846485.7428325252</v>
      </c>
      <c r="R171" t="s">
        <v>1003</v>
      </c>
    </row>
    <row r="172" spans="2:25">
      <c r="B172" t="s">
        <v>990</v>
      </c>
      <c r="C172" t="s">
        <v>206</v>
      </c>
      <c r="D172">
        <v>4</v>
      </c>
      <c r="E172" s="3">
        <f t="shared" si="19"/>
        <v>5.5555555555555558E-3</v>
      </c>
      <c r="F172" s="16">
        <f t="shared" si="21"/>
        <v>16.238888888888891</v>
      </c>
      <c r="G172" s="1052">
        <f t="shared" si="20"/>
        <v>37683.382506786234</v>
      </c>
      <c r="S172" t="s">
        <v>1004</v>
      </c>
      <c r="T172" t="s">
        <v>1005</v>
      </c>
      <c r="W172" t="s">
        <v>1004</v>
      </c>
      <c r="X172" t="s">
        <v>1005</v>
      </c>
    </row>
    <row r="173" spans="2:25">
      <c r="B173" t="s">
        <v>990</v>
      </c>
      <c r="G173" s="16"/>
      <c r="R173" t="s">
        <v>1006</v>
      </c>
      <c r="S173">
        <v>69125</v>
      </c>
      <c r="T173">
        <v>2617</v>
      </c>
      <c r="U173" s="3"/>
      <c r="W173">
        <v>69278</v>
      </c>
      <c r="X173">
        <v>3430</v>
      </c>
    </row>
    <row r="174" spans="2:25">
      <c r="B174" t="s">
        <v>1007</v>
      </c>
      <c r="R174" t="s">
        <v>1008</v>
      </c>
      <c r="S174">
        <v>36868</v>
      </c>
      <c r="T174">
        <v>2376</v>
      </c>
      <c r="U174" s="3">
        <f>S174/S$173</f>
        <v>0.53335262206148282</v>
      </c>
      <c r="W174">
        <v>36703</v>
      </c>
      <c r="X174">
        <v>2711</v>
      </c>
      <c r="Y174" s="3">
        <f>W174/W$173</f>
        <v>0.52979300788128991</v>
      </c>
    </row>
    <row r="175" spans="2:25">
      <c r="R175" t="s">
        <v>1009</v>
      </c>
      <c r="S175">
        <v>1340</v>
      </c>
      <c r="T175">
        <v>563</v>
      </c>
      <c r="U175" s="3">
        <f>S175/S$173</f>
        <v>1.9385171790235082E-2</v>
      </c>
      <c r="W175">
        <v>1272</v>
      </c>
      <c r="X175">
        <v>468</v>
      </c>
      <c r="Y175" s="3">
        <f>W175/W$173</f>
        <v>1.8360807182655387E-2</v>
      </c>
    </row>
    <row r="176" spans="2:25" ht="15.75" thickBot="1">
      <c r="B176" t="s">
        <v>1010</v>
      </c>
      <c r="C176" s="1052">
        <v>1903</v>
      </c>
      <c r="D176" s="17" t="s">
        <v>1011</v>
      </c>
      <c r="G176" s="1053">
        <v>717</v>
      </c>
      <c r="H176" s="6" t="s">
        <v>1012</v>
      </c>
      <c r="I176" s="1057">
        <f>G176/C176</f>
        <v>0.37677351550183918</v>
      </c>
      <c r="J176" s="6" t="s">
        <v>1013</v>
      </c>
      <c r="R176" t="s">
        <v>1014</v>
      </c>
      <c r="S176">
        <v>18454</v>
      </c>
      <c r="T176">
        <v>2294</v>
      </c>
      <c r="U176" s="3">
        <f>S176/S$173</f>
        <v>0.26696564195298372</v>
      </c>
      <c r="W176">
        <v>16483</v>
      </c>
      <c r="X176">
        <v>1932</v>
      </c>
      <c r="Y176" s="3">
        <f>W176/W$173</f>
        <v>0.2379254597419094</v>
      </c>
    </row>
    <row r="177" spans="2:25" ht="15.75" thickBot="1">
      <c r="B177" t="s">
        <v>1015</v>
      </c>
      <c r="C177" s="1052">
        <v>2109</v>
      </c>
      <c r="D177" s="17" t="s">
        <v>1011</v>
      </c>
      <c r="G177" s="1054">
        <v>765</v>
      </c>
      <c r="H177" s="6" t="s">
        <v>1012</v>
      </c>
      <c r="I177" s="1057">
        <f>G177/C177</f>
        <v>0.36273115220483643</v>
      </c>
      <c r="J177" s="6" t="s">
        <v>1013</v>
      </c>
      <c r="R177" s="40" t="s">
        <v>1016</v>
      </c>
      <c r="S177" s="40">
        <v>11189</v>
      </c>
      <c r="T177" s="40">
        <v>1611</v>
      </c>
      <c r="U177" s="1137">
        <f>S177/S$173</f>
        <v>0.16186618444846293</v>
      </c>
      <c r="W177">
        <v>13958</v>
      </c>
      <c r="X177">
        <v>1772</v>
      </c>
      <c r="Y177" s="1137">
        <f>W177/W$173</f>
        <v>0.20147810271659111</v>
      </c>
    </row>
    <row r="178" spans="2:25">
      <c r="R178" t="s">
        <v>1017</v>
      </c>
      <c r="S178">
        <v>64</v>
      </c>
      <c r="T178">
        <v>105</v>
      </c>
      <c r="U178" s="3">
        <f>S178/S$173</f>
        <v>9.2585895117540688E-4</v>
      </c>
      <c r="W178">
        <v>0</v>
      </c>
      <c r="X178">
        <v>285</v>
      </c>
      <c r="Y178" s="3">
        <f>W178/W$173</f>
        <v>0</v>
      </c>
    </row>
    <row r="179" spans="2:25">
      <c r="U179" s="3"/>
      <c r="Y179" s="3"/>
    </row>
    <row r="180" spans="2:25">
      <c r="U180" s="3"/>
      <c r="Y180" s="3"/>
    </row>
    <row r="181" spans="2:25">
      <c r="B181">
        <v>2019</v>
      </c>
      <c r="R181" t="s">
        <v>1018</v>
      </c>
      <c r="S181">
        <v>280</v>
      </c>
      <c r="T181">
        <v>236</v>
      </c>
      <c r="U181" s="3">
        <f>S181/S$173</f>
        <v>4.0506329113924053E-3</v>
      </c>
      <c r="W181">
        <v>195</v>
      </c>
      <c r="X181">
        <v>162</v>
      </c>
      <c r="Y181" s="3">
        <f>W181/W$173</f>
        <v>2.814746384133491E-3</v>
      </c>
    </row>
    <row r="182" spans="2:25">
      <c r="B182" t="s">
        <v>1019</v>
      </c>
      <c r="C182" s="1055">
        <v>0.11</v>
      </c>
      <c r="D182" t="s">
        <v>1020</v>
      </c>
      <c r="F182">
        <v>2019</v>
      </c>
      <c r="R182" t="s">
        <v>1021</v>
      </c>
      <c r="S182">
        <v>0</v>
      </c>
      <c r="T182">
        <v>216</v>
      </c>
      <c r="U182" s="3">
        <f>S182/S$173</f>
        <v>0</v>
      </c>
      <c r="W182">
        <v>0</v>
      </c>
      <c r="X182">
        <v>285</v>
      </c>
      <c r="Y182" s="3">
        <f>W182/W$173</f>
        <v>0</v>
      </c>
    </row>
    <row r="183" spans="2:25">
      <c r="B183" t="s">
        <v>1022</v>
      </c>
      <c r="C183" s="935">
        <v>3775</v>
      </c>
      <c r="D183" t="s">
        <v>1023</v>
      </c>
      <c r="F183" t="s">
        <v>643</v>
      </c>
      <c r="R183" t="s">
        <v>1024</v>
      </c>
      <c r="S183">
        <v>551</v>
      </c>
      <c r="T183">
        <v>302</v>
      </c>
      <c r="U183" s="3">
        <f>S183/S$173</f>
        <v>7.9710669077757684E-3</v>
      </c>
      <c r="W183">
        <v>347</v>
      </c>
      <c r="X183">
        <v>254</v>
      </c>
      <c r="Y183" s="3">
        <f>W183/W$173</f>
        <v>5.0088051040734433E-3</v>
      </c>
    </row>
    <row r="184" spans="2:25">
      <c r="B184" t="s">
        <v>1025</v>
      </c>
      <c r="C184" s="1059">
        <f>SUM(C185:C186)</f>
        <v>4311</v>
      </c>
      <c r="F184" s="2" t="s">
        <v>1026</v>
      </c>
      <c r="G184" s="935">
        <f>SUM(G155,G163,G171)</f>
        <v>16556378.63306901</v>
      </c>
      <c r="R184" t="s">
        <v>1027</v>
      </c>
      <c r="S184">
        <v>379</v>
      </c>
      <c r="T184">
        <v>260</v>
      </c>
      <c r="U184" s="3">
        <f>S184/S$173</f>
        <v>5.4828209764918624E-3</v>
      </c>
      <c r="W184">
        <v>320</v>
      </c>
      <c r="X184">
        <v>260</v>
      </c>
      <c r="Y184" s="3">
        <f>W184/W$173</f>
        <v>4.6190709893472676E-3</v>
      </c>
    </row>
    <row r="185" spans="2:25">
      <c r="B185" s="1058" t="s">
        <v>646</v>
      </c>
      <c r="C185" s="935">
        <v>4293</v>
      </c>
      <c r="F185" s="2" t="s">
        <v>1028</v>
      </c>
      <c r="G185" s="1050">
        <f>G184/C176</f>
        <v>8700.1464177976941</v>
      </c>
      <c r="S185">
        <f>SUM(S173:S184)</f>
        <v>138250</v>
      </c>
    </row>
    <row r="186" spans="2:25">
      <c r="B186" s="1058" t="s">
        <v>992</v>
      </c>
      <c r="C186" s="935">
        <v>18</v>
      </c>
      <c r="F186" s="2" t="s">
        <v>1029</v>
      </c>
      <c r="G186" s="1056">
        <f>G184*I176</f>
        <v>6238004.9815609455</v>
      </c>
      <c r="H186" s="2" t="s">
        <v>346</v>
      </c>
    </row>
    <row r="187" spans="2:25">
      <c r="B187" t="s">
        <v>1030</v>
      </c>
      <c r="C187" s="935">
        <f>C184-C183</f>
        <v>536</v>
      </c>
      <c r="D187" s="1138">
        <f>C187/C184</f>
        <v>0.12433310136859198</v>
      </c>
      <c r="F187" s="1066" t="s">
        <v>636</v>
      </c>
      <c r="G187" s="1050">
        <f>G186-(G184*I176)</f>
        <v>0</v>
      </c>
      <c r="U187" t="s">
        <v>1031</v>
      </c>
    </row>
    <row r="188" spans="2:25">
      <c r="B188" t="s">
        <v>1032</v>
      </c>
      <c r="C188" s="935">
        <f>SUM(J152:J153)/SUM(K152:K153)</f>
        <v>21120.093945720251</v>
      </c>
      <c r="F188" s="2" t="s">
        <v>1033</v>
      </c>
      <c r="G188" s="935">
        <f>SUM(G156,G164,G172)</f>
        <v>830284.71954996255</v>
      </c>
      <c r="U188">
        <f>((Y177-U177)/U177)</f>
        <v>0.24472015821649482</v>
      </c>
    </row>
    <row r="189" spans="2:25">
      <c r="B189" t="s">
        <v>1034</v>
      </c>
      <c r="C189" s="1056">
        <f>C182*C187*C188</f>
        <v>1245240.739039666</v>
      </c>
      <c r="D189" t="s">
        <v>849</v>
      </c>
      <c r="F189" s="2" t="s">
        <v>1028</v>
      </c>
      <c r="G189" s="1050">
        <f>G188/C177</f>
        <v>393.68644834042794</v>
      </c>
    </row>
    <row r="190" spans="2:25">
      <c r="F190" s="2" t="s">
        <v>1029</v>
      </c>
      <c r="G190" s="1056">
        <f>G188*I177</f>
        <v>301170.13298042741</v>
      </c>
      <c r="H190" s="2" t="s">
        <v>346</v>
      </c>
    </row>
    <row r="191" spans="2:25">
      <c r="F191" s="1066" t="s">
        <v>636</v>
      </c>
      <c r="G191" s="1050">
        <f>G190-(G188*I177)</f>
        <v>0</v>
      </c>
    </row>
    <row r="192" spans="2:25">
      <c r="F192" s="1066"/>
      <c r="G192" s="1050"/>
    </row>
    <row r="193" spans="2:14">
      <c r="F193" s="1066"/>
      <c r="G193" s="1050"/>
    </row>
    <row r="194" spans="2:14">
      <c r="F194" s="1066"/>
      <c r="G194" s="1050"/>
    </row>
    <row r="195" spans="2:14">
      <c r="F195" s="1066"/>
      <c r="G195" s="1050"/>
    </row>
    <row r="196" spans="2:14">
      <c r="F196" s="1066"/>
      <c r="G196" s="1050"/>
    </row>
    <row r="197" spans="2:14">
      <c r="K197" t="s">
        <v>1035</v>
      </c>
      <c r="M197" s="6"/>
      <c r="N197" s="6"/>
    </row>
    <row r="198" spans="2:14">
      <c r="B198">
        <v>2009</v>
      </c>
      <c r="F198">
        <v>2009</v>
      </c>
      <c r="K198" t="s">
        <v>984</v>
      </c>
      <c r="L198" t="s">
        <v>985</v>
      </c>
      <c r="M198" s="6" t="s">
        <v>986</v>
      </c>
      <c r="N198" s="6" t="s">
        <v>988</v>
      </c>
    </row>
    <row r="199" spans="2:14">
      <c r="B199" t="s">
        <v>1036</v>
      </c>
      <c r="C199" s="1059">
        <f>SUM(C200:C201)</f>
        <v>4160</v>
      </c>
      <c r="F199" s="2" t="s">
        <v>1026</v>
      </c>
      <c r="G199" s="935">
        <f>G184+(G184*U$188)</f>
        <v>20608058.231645852</v>
      </c>
      <c r="H199" s="6" t="s">
        <v>1037</v>
      </c>
      <c r="K199" t="s">
        <v>980</v>
      </c>
      <c r="L199">
        <v>38316681</v>
      </c>
      <c r="M199" s="6">
        <v>24857</v>
      </c>
      <c r="N199" s="6">
        <v>1541.4845315202961</v>
      </c>
    </row>
    <row r="200" spans="2:14">
      <c r="B200" s="1058" t="s">
        <v>646</v>
      </c>
      <c r="C200" s="6">
        <v>4146</v>
      </c>
      <c r="F200" s="2" t="s">
        <v>1028</v>
      </c>
      <c r="G200" s="935">
        <f>G185+(G185*U$188)</f>
        <v>10829.247625667816</v>
      </c>
      <c r="K200" t="s">
        <v>990</v>
      </c>
      <c r="L200">
        <v>8398110</v>
      </c>
      <c r="M200" s="6">
        <v>3623</v>
      </c>
      <c r="N200" s="6">
        <v>2317.9988959425891</v>
      </c>
    </row>
    <row r="201" spans="2:14">
      <c r="B201" s="1058" t="s">
        <v>992</v>
      </c>
      <c r="C201" s="6">
        <v>14</v>
      </c>
      <c r="F201" s="2" t="s">
        <v>1029</v>
      </c>
      <c r="G201" s="1056">
        <f>G199*I176</f>
        <v>7764570.5476038232</v>
      </c>
      <c r="H201" s="2" t="s">
        <v>346</v>
      </c>
      <c r="K201" t="s">
        <v>646</v>
      </c>
      <c r="L201">
        <v>85280816</v>
      </c>
      <c r="M201" s="6">
        <v>4146</v>
      </c>
      <c r="N201" s="6">
        <v>20569.420164013507</v>
      </c>
    </row>
    <row r="202" spans="2:14">
      <c r="B202" t="s">
        <v>1038</v>
      </c>
      <c r="C202" s="1137">
        <f>D187</f>
        <v>0.12433310136859198</v>
      </c>
      <c r="D202" t="s">
        <v>1039</v>
      </c>
      <c r="F202" s="1066" t="s">
        <v>636</v>
      </c>
      <c r="G202" s="1050">
        <f>G201-(G199*I176)</f>
        <v>0</v>
      </c>
      <c r="K202" t="s">
        <v>992</v>
      </c>
      <c r="L202">
        <v>296000</v>
      </c>
      <c r="M202" s="6">
        <v>14</v>
      </c>
      <c r="N202" s="6">
        <v>21142.857142857141</v>
      </c>
    </row>
    <row r="203" spans="2:14">
      <c r="B203" t="s">
        <v>1030</v>
      </c>
      <c r="C203" s="19">
        <f>C199*C202</f>
        <v>517.22570169334267</v>
      </c>
      <c r="F203" s="2" t="s">
        <v>1033</v>
      </c>
      <c r="G203" s="935">
        <f>G188</f>
        <v>830284.71954996255</v>
      </c>
      <c r="H203" s="6" t="s">
        <v>1040</v>
      </c>
      <c r="K203" t="s">
        <v>994</v>
      </c>
      <c r="L203">
        <v>1232</v>
      </c>
      <c r="M203" s="6">
        <v>1</v>
      </c>
      <c r="N203" s="6">
        <v>1232</v>
      </c>
    </row>
    <row r="204" spans="2:14">
      <c r="B204" t="s">
        <v>1032</v>
      </c>
      <c r="C204" s="935">
        <f>C188</f>
        <v>21120.093945720251</v>
      </c>
      <c r="F204" s="2" t="s">
        <v>1028</v>
      </c>
      <c r="G204" s="935">
        <f>G189</f>
        <v>393.68644834042794</v>
      </c>
      <c r="K204" t="s">
        <v>995</v>
      </c>
      <c r="L204">
        <v>5378274</v>
      </c>
      <c r="M204" s="6">
        <v>1263</v>
      </c>
      <c r="N204" s="6">
        <v>4258.3325415676964</v>
      </c>
    </row>
    <row r="205" spans="2:14">
      <c r="B205" t="s">
        <v>1034</v>
      </c>
      <c r="C205" s="1056">
        <f>C182*C203*C204</f>
        <v>1201624.0951994923</v>
      </c>
      <c r="D205" t="s">
        <v>849</v>
      </c>
      <c r="F205" s="2" t="s">
        <v>1029</v>
      </c>
      <c r="G205" s="1056">
        <f>G203*I177</f>
        <v>301170.13298042741</v>
      </c>
      <c r="H205" s="2" t="s">
        <v>346</v>
      </c>
      <c r="K205" t="s">
        <v>996</v>
      </c>
      <c r="L205">
        <v>17842770</v>
      </c>
      <c r="M205" s="6">
        <v>4919</v>
      </c>
      <c r="N205" s="6">
        <v>3627.3165277495427</v>
      </c>
    </row>
    <row r="206" spans="2:14">
      <c r="F206" s="1066" t="s">
        <v>636</v>
      </c>
      <c r="G206" s="1050">
        <f>G205-(G203*I177)</f>
        <v>0</v>
      </c>
      <c r="K206" t="s">
        <v>998</v>
      </c>
      <c r="L206">
        <v>0</v>
      </c>
      <c r="M206" s="6">
        <v>1784</v>
      </c>
      <c r="N206" s="6">
        <v>0</v>
      </c>
    </row>
    <row r="207" spans="2:14">
      <c r="K207" t="s">
        <v>1000</v>
      </c>
      <c r="L207">
        <v>5711368</v>
      </c>
      <c r="M207" s="6">
        <v>4823</v>
      </c>
      <c r="N207" s="6">
        <v>1184.1940700808625</v>
      </c>
    </row>
    <row r="208" spans="2:14">
      <c r="K208" t="s">
        <v>1001</v>
      </c>
      <c r="L208">
        <v>716222</v>
      </c>
      <c r="M208" s="6">
        <v>221</v>
      </c>
      <c r="N208" s="6">
        <v>3240.8235294117649</v>
      </c>
    </row>
    <row r="217" spans="2:10">
      <c r="B217" s="689"/>
      <c r="C217" s="1231"/>
      <c r="D217" s="1231"/>
      <c r="E217" s="1231"/>
      <c r="F217" s="690"/>
      <c r="H217"/>
      <c r="I217"/>
      <c r="J217"/>
    </row>
    <row r="218" spans="2:10">
      <c r="B218" s="691" t="s">
        <v>1041</v>
      </c>
      <c r="C218" s="692"/>
      <c r="D218" s="692"/>
      <c r="E218" s="692"/>
      <c r="F218" s="693"/>
      <c r="G218" t="s">
        <v>1042</v>
      </c>
      <c r="H218"/>
      <c r="I218"/>
      <c r="J218"/>
    </row>
    <row r="219" spans="2:10">
      <c r="B219" s="694"/>
      <c r="C219" s="61" t="s">
        <v>1043</v>
      </c>
      <c r="D219" s="61" t="s">
        <v>1044</v>
      </c>
      <c r="E219" s="6"/>
      <c r="F219" s="695"/>
      <c r="G219" s="17" t="s">
        <v>1045</v>
      </c>
      <c r="H219"/>
      <c r="I219"/>
      <c r="J219"/>
    </row>
    <row r="220" spans="2:10">
      <c r="B220" s="696" t="s">
        <v>723</v>
      </c>
      <c r="C220" s="697" t="s">
        <v>988</v>
      </c>
      <c r="D220" s="697">
        <v>0.11</v>
      </c>
      <c r="E220" s="698"/>
      <c r="F220" s="695"/>
      <c r="H220"/>
      <c r="I220"/>
      <c r="J220"/>
    </row>
    <row r="221" spans="2:10">
      <c r="B221" s="697"/>
      <c r="C221" s="697" t="s">
        <v>1046</v>
      </c>
      <c r="D221" s="697">
        <v>0.27</v>
      </c>
      <c r="E221" s="605"/>
      <c r="F221" s="695"/>
      <c r="H221"/>
      <c r="I221"/>
      <c r="J221"/>
    </row>
    <row r="222" spans="2:10">
      <c r="B222" s="697"/>
      <c r="C222" s="697" t="s">
        <v>1047</v>
      </c>
      <c r="D222" s="697">
        <v>0.14000000000000001</v>
      </c>
      <c r="E222" s="605"/>
      <c r="F222" s="695"/>
      <c r="H222"/>
      <c r="I222"/>
      <c r="J222"/>
    </row>
    <row r="223" spans="2:10">
      <c r="B223" s="697"/>
      <c r="C223" s="697" t="s">
        <v>1048</v>
      </c>
      <c r="D223" s="697">
        <v>0.06</v>
      </c>
      <c r="E223" s="605"/>
      <c r="F223" s="695"/>
      <c r="H223"/>
      <c r="I223"/>
      <c r="J223"/>
    </row>
    <row r="224" spans="2:10">
      <c r="B224" s="698" t="s">
        <v>561</v>
      </c>
      <c r="C224" s="6"/>
      <c r="D224" s="6"/>
      <c r="E224" s="6"/>
      <c r="F224" s="695"/>
      <c r="H224"/>
      <c r="I224"/>
      <c r="J224"/>
    </row>
    <row r="225" spans="2:10">
      <c r="B225" s="699"/>
      <c r="C225" s="6"/>
      <c r="D225" s="6"/>
      <c r="E225" s="6"/>
      <c r="F225" s="695"/>
      <c r="H225"/>
      <c r="I225"/>
      <c r="J225"/>
    </row>
    <row r="226" spans="2:10">
      <c r="B226" s="699"/>
      <c r="C226" s="6"/>
      <c r="D226" s="6"/>
      <c r="E226" s="6"/>
      <c r="F226" s="695"/>
      <c r="H226"/>
      <c r="I226"/>
      <c r="J226"/>
    </row>
    <row r="227" spans="2:10">
      <c r="B227" s="694"/>
      <c r="C227" s="61" t="s">
        <v>1049</v>
      </c>
      <c r="D227" s="6"/>
      <c r="E227" s="6"/>
      <c r="F227" s="695"/>
      <c r="H227"/>
      <c r="I227"/>
      <c r="J227"/>
    </row>
    <row r="228" spans="2:10">
      <c r="B228" s="696" t="s">
        <v>206</v>
      </c>
      <c r="C228" s="697">
        <v>32.299999999999997</v>
      </c>
      <c r="D228" s="6"/>
      <c r="E228" s="6"/>
      <c r="F228" s="695"/>
      <c r="H228"/>
      <c r="I228"/>
      <c r="J228"/>
    </row>
    <row r="229" spans="2:10">
      <c r="B229" s="700" t="s">
        <v>1050</v>
      </c>
      <c r="C229" s="1231"/>
      <c r="D229" s="6"/>
      <c r="E229" s="6"/>
      <c r="F229" s="695"/>
      <c r="H229"/>
      <c r="I229"/>
      <c r="J229"/>
    </row>
    <row r="230" spans="2:10">
      <c r="B230" s="698" t="s">
        <v>1051</v>
      </c>
      <c r="C230" s="6"/>
      <c r="D230" s="6"/>
      <c r="E230" s="6"/>
      <c r="F230" s="695"/>
      <c r="H230"/>
      <c r="I230"/>
      <c r="J230"/>
    </row>
    <row r="231" spans="2:10">
      <c r="B231" s="701"/>
      <c r="C231" s="702"/>
      <c r="D231" s="702"/>
      <c r="E231" s="702"/>
      <c r="F231" s="703"/>
      <c r="H231"/>
      <c r="I231"/>
      <c r="J231"/>
    </row>
    <row r="232" spans="2:10">
      <c r="B232" s="6"/>
      <c r="C232" s="6"/>
      <c r="D232" s="6"/>
      <c r="E232" s="6"/>
      <c r="F232" s="6"/>
      <c r="H232"/>
      <c r="I232"/>
      <c r="J232"/>
    </row>
    <row r="237" spans="2:10">
      <c r="B237" s="689"/>
      <c r="C237" s="1231"/>
      <c r="D237" s="1231"/>
      <c r="E237" s="1231"/>
      <c r="F237" s="690"/>
    </row>
    <row r="238" spans="2:10">
      <c r="B238" s="704" t="s">
        <v>1052</v>
      </c>
      <c r="C238" s="705"/>
      <c r="D238" s="705"/>
      <c r="E238" s="705"/>
      <c r="F238" s="706"/>
    </row>
    <row r="239" spans="2:10">
      <c r="B239" s="694"/>
      <c r="C239" s="61" t="s">
        <v>1053</v>
      </c>
      <c r="D239" s="68"/>
      <c r="E239" s="6"/>
      <c r="F239" s="695"/>
    </row>
    <row r="240" spans="2:10">
      <c r="B240" s="696" t="s">
        <v>723</v>
      </c>
      <c r="C240" s="697">
        <v>717</v>
      </c>
      <c r="D240" s="699"/>
      <c r="E240" s="58"/>
      <c r="F240" s="695"/>
    </row>
    <row r="241" spans="2:6">
      <c r="B241" s="698" t="s">
        <v>558</v>
      </c>
      <c r="C241" s="6"/>
      <c r="D241" s="6"/>
      <c r="E241" s="6"/>
      <c r="F241" s="695"/>
    </row>
    <row r="242" spans="2:6">
      <c r="B242" s="698" t="s">
        <v>1054</v>
      </c>
      <c r="C242" s="6"/>
      <c r="D242" s="6"/>
      <c r="E242" s="6"/>
      <c r="F242" s="695"/>
    </row>
    <row r="243" spans="2:6">
      <c r="B243" s="707"/>
      <c r="C243" s="6"/>
      <c r="D243" s="6"/>
      <c r="E243" s="6"/>
      <c r="F243" s="695"/>
    </row>
    <row r="244" spans="2:6">
      <c r="B244" s="694"/>
      <c r="C244" s="61" t="s">
        <v>1053</v>
      </c>
      <c r="D244" s="6"/>
      <c r="E244" s="6"/>
      <c r="F244" s="695"/>
    </row>
    <row r="245" spans="2:6">
      <c r="B245" s="696" t="s">
        <v>206</v>
      </c>
      <c r="C245" s="697">
        <v>765</v>
      </c>
      <c r="D245" s="6"/>
      <c r="E245" s="6"/>
      <c r="F245" s="695"/>
    </row>
    <row r="246" spans="2:6">
      <c r="B246" s="708" t="s">
        <v>558</v>
      </c>
      <c r="C246" s="1231"/>
      <c r="D246" s="6"/>
      <c r="E246" s="6"/>
      <c r="F246" s="695"/>
    </row>
    <row r="247" spans="2:6">
      <c r="B247" s="709"/>
      <c r="C247" s="702"/>
      <c r="D247" s="702"/>
      <c r="E247" s="702"/>
      <c r="F247" s="703"/>
    </row>
  </sheetData>
  <mergeCells count="10">
    <mergeCell ref="R35:R36"/>
    <mergeCell ref="S35:S36"/>
    <mergeCell ref="R7:R8"/>
    <mergeCell ref="R33:R34"/>
    <mergeCell ref="S33:S34"/>
    <mergeCell ref="R9:R10"/>
    <mergeCell ref="R16:R17"/>
    <mergeCell ref="R23:R24"/>
    <mergeCell ref="R28:R29"/>
    <mergeCell ref="S28:S29"/>
  </mergeCells>
  <phoneticPr fontId="48" type="noConversion"/>
  <hyperlinks>
    <hyperlink ref="S14" r:id="rId1" xr:uid="{00000000-0004-0000-0900-000000000000}"/>
    <hyperlink ref="S7" r:id="rId2" xr:uid="{00000000-0004-0000-0900-000001000000}"/>
    <hyperlink ref="S33" r:id="rId3" display="https://www.mass.gov/info-details/household-heating-costs" xr:uid="{00000000-0004-0000-0900-000002000000}"/>
    <hyperlink ref="S28" r:id="rId4" xr:uid="{00000000-0004-0000-0900-000003000000}"/>
    <hyperlink ref="B110" r:id="rId5" xr:uid="{00000000-0004-0000-0900-000004000000}"/>
    <hyperlink ref="E97" r:id="rId6" xr:uid="{00000000-0004-0000-0900-000005000000}"/>
    <hyperlink ref="S29" r:id="rId7" xr:uid="{00000000-0004-0000-0900-000006000000}"/>
    <hyperlink ref="S35" r:id="rId8" display="https://www.mass.gov/info-details/household-heating-costs" xr:uid="{00000000-0004-0000-0900-000007000000}"/>
    <hyperlink ref="D176" r:id="rId9" location="forecast-of-winter-conditions-and-expected-energy-use-" xr:uid="{00000000-0004-0000-0900-000008000000}"/>
    <hyperlink ref="D177" r:id="rId10" location="forecast-of-winter-conditions-and-expected-energy-use-" xr:uid="{00000000-0004-0000-0900-000009000000}"/>
    <hyperlink ref="B241" r:id="rId11" xr:uid="{00000000-0004-0000-0900-00000A000000}"/>
    <hyperlink ref="B242" r:id="rId12" location="projected-household-heating-costs-for-2019/2020-by-average-consumption-for-each-fuel-" xr:uid="{00000000-0004-0000-0900-00000B000000}"/>
    <hyperlink ref="B246" r:id="rId13" xr:uid="{00000000-0004-0000-0900-00000C000000}"/>
    <hyperlink ref="B224" r:id="rId14" xr:uid="{00000000-0004-0000-0900-00000D000000}"/>
    <hyperlink ref="B230" r:id="rId15" xr:uid="{00000000-0004-0000-0900-00000E000000}"/>
    <hyperlink ref="G219" r:id="rId16" xr:uid="{00000000-0004-0000-0900-00000F000000}"/>
  </hyperlinks>
  <pageMargins left="0.7" right="0.7" top="0.75" bottom="0.75" header="0.3" footer="0.3"/>
  <pageSetup orientation="portrait" r:id="rId17"/>
  <drawing r:id="rId18"/>
  <legacyDrawing r:id="rId19"/>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9">
    <tabColor theme="5"/>
  </sheetPr>
  <dimension ref="B1:AN303"/>
  <sheetViews>
    <sheetView showGridLines="0" zoomScale="70" zoomScaleNormal="70" zoomScalePageLayoutView="120" workbookViewId="0">
      <pane ySplit="1" topLeftCell="A2" activePane="bottomLeft" state="frozen"/>
      <selection pane="bottomLeft" activeCell="L51" sqref="L51"/>
    </sheetView>
  </sheetViews>
  <sheetFormatPr defaultColWidth="8.7109375" defaultRowHeight="15"/>
  <cols>
    <col min="1" max="1" width="5.28515625" customWidth="1"/>
    <col min="2" max="2" width="24.42578125" customWidth="1"/>
    <col min="3" max="4" width="16.42578125" customWidth="1"/>
    <col min="5" max="5" width="17.28515625" customWidth="1"/>
    <col min="6" max="11" width="19.85546875" customWidth="1"/>
    <col min="12" max="12" width="20.42578125" customWidth="1"/>
    <col min="13" max="13" width="13.42578125" customWidth="1"/>
    <col min="14" max="14" width="11.7109375" bestFit="1" customWidth="1"/>
    <col min="15" max="15" width="13.28515625" customWidth="1"/>
    <col min="16" max="16" width="27" customWidth="1"/>
    <col min="17" max="17" width="45.7109375" customWidth="1"/>
    <col min="18" max="18" width="42.42578125" customWidth="1"/>
    <col min="19" max="19" width="74.7109375" customWidth="1"/>
    <col min="20" max="20" width="8.42578125" customWidth="1"/>
    <col min="21" max="25" width="12.7109375" customWidth="1"/>
    <col min="30" max="30" width="11.7109375" customWidth="1"/>
    <col min="31" max="31" width="16.28515625" bestFit="1" customWidth="1"/>
    <col min="40" max="40" width="10.42578125" bestFit="1" customWidth="1"/>
  </cols>
  <sheetData>
    <row r="1" spans="2:19" s="271" customFormat="1" ht="27" thickBot="1">
      <c r="B1" s="805" t="s">
        <v>565</v>
      </c>
    </row>
    <row r="2" spans="2:19" ht="15" customHeight="1">
      <c r="B2" s="8"/>
      <c r="G2" s="18">
        <v>847621170</v>
      </c>
      <c r="M2" s="18"/>
      <c r="N2" s="49"/>
    </row>
    <row r="3" spans="2:19" ht="15" customHeight="1">
      <c r="B3" s="770" t="s">
        <v>888</v>
      </c>
      <c r="C3" s="770"/>
      <c r="D3" s="770"/>
      <c r="G3" s="18">
        <v>1001586270</v>
      </c>
      <c r="H3" s="1178">
        <f>(G3-G2)/G2</f>
        <v>0.18164376427738349</v>
      </c>
      <c r="I3" s="49"/>
      <c r="M3" s="18"/>
      <c r="N3" s="49"/>
    </row>
    <row r="4" spans="2:19" ht="15" customHeight="1">
      <c r="B4" s="8"/>
      <c r="E4" s="18">
        <f>SUM(E12:E13,E15)</f>
        <v>956335030.04097497</v>
      </c>
      <c r="F4" s="18">
        <f>SUM(E12:E15)</f>
        <v>1011172093.490975</v>
      </c>
    </row>
    <row r="5" spans="2:19" s="9" customFormat="1" ht="15" customHeight="1">
      <c r="B5" s="100" t="s">
        <v>1055</v>
      </c>
      <c r="C5" s="90"/>
      <c r="D5" s="90"/>
      <c r="E5" s="90"/>
      <c r="F5" s="90"/>
      <c r="G5" s="90"/>
      <c r="H5" s="90"/>
      <c r="I5" s="90"/>
      <c r="J5" s="90"/>
      <c r="K5" s="90"/>
      <c r="L5" s="90"/>
      <c r="M5" s="90"/>
      <c r="N5" s="90"/>
      <c r="O5" s="90"/>
      <c r="P5" s="99"/>
      <c r="Q5" s="90"/>
      <c r="R5" s="90"/>
      <c r="S5" s="90"/>
    </row>
    <row r="6" spans="2:19" s="9" customFormat="1" ht="15" customHeight="1">
      <c r="B6" s="714" t="s">
        <v>324</v>
      </c>
      <c r="C6" s="894" t="s">
        <v>233</v>
      </c>
      <c r="D6" s="10" t="s">
        <v>891</v>
      </c>
      <c r="E6" s="10" t="s">
        <v>1056</v>
      </c>
      <c r="F6" s="904" t="s">
        <v>1057</v>
      </c>
      <c r="G6" s="904"/>
      <c r="H6" s="904" t="s">
        <v>894</v>
      </c>
      <c r="I6" s="904" t="s">
        <v>895</v>
      </c>
      <c r="J6" s="904" t="s">
        <v>896</v>
      </c>
      <c r="K6" s="904" t="s">
        <v>897</v>
      </c>
      <c r="L6" s="10" t="s">
        <v>1058</v>
      </c>
      <c r="M6" s="10" t="s">
        <v>819</v>
      </c>
      <c r="N6" s="10" t="s">
        <v>898</v>
      </c>
      <c r="O6" s="10" t="s">
        <v>899</v>
      </c>
      <c r="P6" s="10" t="s">
        <v>521</v>
      </c>
      <c r="Q6" s="10" t="s">
        <v>900</v>
      </c>
      <c r="R6" s="10" t="s">
        <v>525</v>
      </c>
      <c r="S6" s="10" t="s">
        <v>901</v>
      </c>
    </row>
    <row r="7" spans="2:19" s="9" customFormat="1" ht="15" customHeight="1">
      <c r="B7" s="882" t="s">
        <v>236</v>
      </c>
      <c r="C7" s="895" t="s">
        <v>237</v>
      </c>
      <c r="D7" s="1232">
        <v>2009</v>
      </c>
      <c r="E7" s="921">
        <f>H44</f>
        <v>274629259.10132021</v>
      </c>
      <c r="F7" s="921">
        <f>E7/$G$61</f>
        <v>15881172.855321141</v>
      </c>
      <c r="G7" s="1233" t="s">
        <v>849</v>
      </c>
      <c r="H7" s="902">
        <f>F7*Factors!$I$87</f>
        <v>139436.69766971961</v>
      </c>
      <c r="I7" s="913">
        <f>$E7*Factors!D$87/Conversions!$E$45</f>
        <v>4.4764569233515186</v>
      </c>
      <c r="J7" s="913">
        <f>$E7*Factors!E$87/Conversions!$E$45</f>
        <v>1.8125531100687133</v>
      </c>
      <c r="K7" s="913">
        <f t="shared" ref="K7:K15" si="0">SUM(H7,(I7*GWP_CH4),(J7*GWP_N2O))</f>
        <v>140042.36503774163</v>
      </c>
      <c r="L7" s="912" t="s">
        <v>1059</v>
      </c>
      <c r="M7" s="895" t="s">
        <v>1060</v>
      </c>
      <c r="N7" s="895" t="s">
        <v>724</v>
      </c>
      <c r="O7" s="1073" t="s">
        <v>1061</v>
      </c>
      <c r="P7" s="1073">
        <v>1</v>
      </c>
      <c r="Q7" s="895"/>
      <c r="R7" s="1334" t="s">
        <v>1062</v>
      </c>
      <c r="S7" s="1332"/>
    </row>
    <row r="8" spans="2:19" s="9" customFormat="1" ht="12.75">
      <c r="B8" s="25" t="s">
        <v>236</v>
      </c>
      <c r="C8" s="9" t="s">
        <v>238</v>
      </c>
      <c r="D8" s="794">
        <v>2009</v>
      </c>
      <c r="E8" s="880">
        <f>H45</f>
        <v>516201292.57007414</v>
      </c>
      <c r="F8" s="880">
        <f>E8/$G$60</f>
        <v>21935915.96968893</v>
      </c>
      <c r="G8" s="980" t="s">
        <v>849</v>
      </c>
      <c r="H8" s="64">
        <f>F8*Factors!$I$86</f>
        <v>192597.3422138688</v>
      </c>
      <c r="I8" s="914">
        <f>$E8*Factors!D$86/Conversions!$E$45</f>
        <v>8.9302823614622824</v>
      </c>
      <c r="J8" s="914">
        <f>$E8*Factors!E$86/Conversions!$E$45</f>
        <v>1.8583246532522668</v>
      </c>
      <c r="K8" s="914">
        <f t="shared" si="0"/>
        <v>193339.84615310159</v>
      </c>
      <c r="L8" s="801" t="s">
        <v>1059</v>
      </c>
      <c r="M8" s="9" t="s">
        <v>1060</v>
      </c>
      <c r="N8" s="9" t="s">
        <v>724</v>
      </c>
      <c r="O8" s="11" t="s">
        <v>1061</v>
      </c>
      <c r="P8" s="11">
        <v>1</v>
      </c>
      <c r="R8" s="1335"/>
      <c r="S8" s="1333"/>
    </row>
    <row r="9" spans="2:19" s="9" customFormat="1" ht="12.75">
      <c r="B9" s="25" t="s">
        <v>239</v>
      </c>
      <c r="C9" s="9" t="s">
        <v>240</v>
      </c>
      <c r="D9" s="794">
        <v>2009</v>
      </c>
      <c r="E9" s="880">
        <f t="shared" ref="E9:E10" si="1">H46</f>
        <v>45771543.183553368</v>
      </c>
      <c r="F9" s="880">
        <f>E9/Factors!$H$109</f>
        <v>6711146.5913896076</v>
      </c>
      <c r="G9" s="980" t="s">
        <v>849</v>
      </c>
      <c r="H9" s="64">
        <f>F9*Factors!$I$91</f>
        <v>68520.806698087894</v>
      </c>
      <c r="I9" s="914">
        <f>$E9*Factors!D$91/Conversions!$E$45</f>
        <v>0.23343487023612219</v>
      </c>
      <c r="J9" s="914">
        <f>$E9*Factors!E$91/Conversions!$E$45</f>
        <v>0.21970340728105614</v>
      </c>
      <c r="K9" s="914">
        <f t="shared" si="0"/>
        <v>68585.564277383994</v>
      </c>
      <c r="L9" s="801" t="s">
        <v>1059</v>
      </c>
      <c r="M9" s="9" t="s">
        <v>1060</v>
      </c>
      <c r="N9" s="9" t="s">
        <v>724</v>
      </c>
      <c r="O9" s="11" t="s">
        <v>1061</v>
      </c>
      <c r="P9" s="11">
        <v>1</v>
      </c>
      <c r="R9" s="1335"/>
      <c r="S9" s="1333"/>
    </row>
    <row r="10" spans="2:19" s="9" customFormat="1" ht="12.75">
      <c r="B10" s="25" t="s">
        <v>239</v>
      </c>
      <c r="C10" s="9" t="s">
        <v>241</v>
      </c>
      <c r="D10" s="794">
        <v>2009</v>
      </c>
      <c r="E10" s="880">
        <f t="shared" si="1"/>
        <v>11019075.210855441</v>
      </c>
      <c r="F10" s="880">
        <f>E10/Factors!$D$109</f>
        <v>698578.7933907531</v>
      </c>
      <c r="G10" s="980" t="s">
        <v>849</v>
      </c>
      <c r="H10" s="64">
        <f>F10*Factors!$I$90</f>
        <v>7132.4894805195891</v>
      </c>
      <c r="I10" s="914">
        <f>$E10*Factors!D$90/Conversions!$E$45</f>
        <v>1.101907521085544E-2</v>
      </c>
      <c r="J10" s="914">
        <f>$E10*Factors!E$90/Conversions!$E$45</f>
        <v>1.6528612816283164E-2</v>
      </c>
      <c r="K10" s="914">
        <f t="shared" si="0"/>
        <v>7137.1780970218078</v>
      </c>
      <c r="L10" s="801" t="s">
        <v>1059</v>
      </c>
      <c r="M10" s="9" t="s">
        <v>1060</v>
      </c>
      <c r="N10" s="9" t="s">
        <v>724</v>
      </c>
      <c r="O10" s="11" t="s">
        <v>1061</v>
      </c>
      <c r="P10" s="11">
        <v>1</v>
      </c>
      <c r="R10" s="1335"/>
      <c r="S10" s="1333"/>
    </row>
    <row r="11" spans="2:19" s="9" customFormat="1">
      <c r="B11" s="830" t="s">
        <v>725</v>
      </c>
      <c r="C11" s="771" t="s">
        <v>1063</v>
      </c>
      <c r="D11" s="795">
        <v>2009</v>
      </c>
      <c r="E11" s="947"/>
      <c r="F11" s="947"/>
      <c r="G11" s="981"/>
      <c r="H11" s="947"/>
      <c r="I11" s="947"/>
      <c r="J11" s="947"/>
      <c r="K11" s="947"/>
      <c r="L11" s="777" t="s">
        <v>1059</v>
      </c>
      <c r="M11" s="771"/>
      <c r="N11" s="771"/>
      <c r="O11" s="772" t="s">
        <v>1064</v>
      </c>
      <c r="P11" s="772">
        <v>2</v>
      </c>
      <c r="Q11" s="771"/>
      <c r="R11" s="796"/>
      <c r="S11" s="797"/>
    </row>
    <row r="12" spans="2:19" s="9" customFormat="1" ht="15" customHeight="1">
      <c r="B12" s="882" t="s">
        <v>236</v>
      </c>
      <c r="C12" s="895" t="s">
        <v>237</v>
      </c>
      <c r="D12" s="1232">
        <v>2019</v>
      </c>
      <c r="E12" s="921">
        <f>F44</f>
        <v>329022380.69999999</v>
      </c>
      <c r="F12" s="921">
        <f>E12/$Q$61</f>
        <v>18682272.888125882</v>
      </c>
      <c r="G12" s="1233" t="s">
        <v>849</v>
      </c>
      <c r="H12" s="902">
        <f>F12*Factors!$I$87</f>
        <v>164030.35595774523</v>
      </c>
      <c r="I12" s="913">
        <f>$E12*Factors!D$87/Conversions!$E$45</f>
        <v>5.3630648054099996</v>
      </c>
      <c r="J12" s="913">
        <f>$E12*Factors!E$87/Conversions!$E$45</f>
        <v>2.1715477126199998</v>
      </c>
      <c r="K12" s="902">
        <f t="shared" si="0"/>
        <v>164755.981916141</v>
      </c>
      <c r="L12" s="915" t="s">
        <v>1059</v>
      </c>
      <c r="M12" s="895" t="s">
        <v>1060</v>
      </c>
      <c r="N12" s="895" t="s">
        <v>724</v>
      </c>
      <c r="O12" s="1073" t="s">
        <v>1061</v>
      </c>
      <c r="P12" s="1073">
        <v>1</v>
      </c>
      <c r="Q12" s="895"/>
      <c r="R12" s="1334" t="s">
        <v>1062</v>
      </c>
      <c r="S12" s="1332"/>
    </row>
    <row r="13" spans="2:19" s="9" customFormat="1" ht="12.75">
      <c r="B13" s="25" t="s">
        <v>236</v>
      </c>
      <c r="C13" s="9" t="s">
        <v>238</v>
      </c>
      <c r="D13" s="794">
        <v>2019</v>
      </c>
      <c r="E13" s="880">
        <f>F45-D67</f>
        <v>614111134.06597495</v>
      </c>
      <c r="F13" s="880">
        <f>E13/$Q$60</f>
        <v>25449259.094444491</v>
      </c>
      <c r="G13" s="980" t="s">
        <v>849</v>
      </c>
      <c r="H13" s="64">
        <f>F13*Factors!$I$86</f>
        <v>223444.49484922262</v>
      </c>
      <c r="I13" s="914">
        <f>$E13*Factors!D$86/Conversions!$E$45</f>
        <v>10.624122619341366</v>
      </c>
      <c r="J13" s="914">
        <f>$E13*Factors!E$86/Conversions!$E$45</f>
        <v>2.2108000826375096</v>
      </c>
      <c r="K13" s="64">
        <f t="shared" si="0"/>
        <v>224327.83230446311</v>
      </c>
      <c r="L13" s="801" t="s">
        <v>1059</v>
      </c>
      <c r="M13" s="9" t="s">
        <v>1060</v>
      </c>
      <c r="N13" s="9" t="s">
        <v>724</v>
      </c>
      <c r="O13" s="11" t="s">
        <v>1061</v>
      </c>
      <c r="P13" s="11">
        <v>1</v>
      </c>
      <c r="R13" s="1335"/>
      <c r="S13" s="1333"/>
    </row>
    <row r="14" spans="2:19" s="9" customFormat="1" ht="12.75">
      <c r="B14" s="25" t="s">
        <v>239</v>
      </c>
      <c r="C14" s="9" t="s">
        <v>240</v>
      </c>
      <c r="D14" s="794">
        <v>2019</v>
      </c>
      <c r="E14" s="880">
        <f>F46</f>
        <v>54837063.450000003</v>
      </c>
      <c r="F14" s="880">
        <f>E14/Factors!$H$109</f>
        <v>8040357.5203581937</v>
      </c>
      <c r="G14" s="980" t="s">
        <v>849</v>
      </c>
      <c r="H14" s="64">
        <f>F14*Factors!$I$91</f>
        <v>82092.050282857163</v>
      </c>
      <c r="I14" s="914">
        <f>$E14*Factors!D$91/Conversions!$E$45</f>
        <v>0.27966902359500001</v>
      </c>
      <c r="J14" s="914">
        <f>$E14*Factors!E$91/Conversions!$E$45</f>
        <v>0.26321790455999999</v>
      </c>
      <c r="K14" s="64">
        <f t="shared" si="0"/>
        <v>82169.633760226221</v>
      </c>
      <c r="L14" s="801" t="s">
        <v>1059</v>
      </c>
      <c r="M14" s="9" t="s">
        <v>1060</v>
      </c>
      <c r="N14" s="9" t="s">
        <v>724</v>
      </c>
      <c r="O14" s="11" t="s">
        <v>1061</v>
      </c>
      <c r="P14" s="11">
        <v>1</v>
      </c>
      <c r="R14" s="1335"/>
      <c r="S14" s="1333"/>
    </row>
    <row r="15" spans="2:19" s="9" customFormat="1" ht="12.75">
      <c r="B15" s="25" t="s">
        <v>239</v>
      </c>
      <c r="C15" s="9" t="s">
        <v>241</v>
      </c>
      <c r="D15" s="794">
        <v>2019</v>
      </c>
      <c r="E15" s="880">
        <f>F47</f>
        <v>13201515.274999999</v>
      </c>
      <c r="F15" s="880">
        <f>E15/Factors!$D$109</f>
        <v>836939.43777185108</v>
      </c>
      <c r="G15" s="980" t="s">
        <v>849</v>
      </c>
      <c r="H15" s="64">
        <f>F15*Factors!$I$90</f>
        <v>8545.151659650599</v>
      </c>
      <c r="I15" s="914">
        <f>$E15*Factors!D$90/Conversions!$E$45</f>
        <v>1.3201515274999997E-2</v>
      </c>
      <c r="J15" s="914">
        <f>$E15*Factors!E$90/Conversions!$E$45</f>
        <v>1.9802272912499998E-2</v>
      </c>
      <c r="K15" s="64">
        <f t="shared" si="0"/>
        <v>8550.7689044001127</v>
      </c>
      <c r="L15" s="801" t="s">
        <v>1059</v>
      </c>
      <c r="M15" s="9" t="s">
        <v>1060</v>
      </c>
      <c r="N15" s="9" t="s">
        <v>724</v>
      </c>
      <c r="O15" s="11" t="s">
        <v>1061</v>
      </c>
      <c r="P15" s="11">
        <v>1</v>
      </c>
      <c r="R15" s="1335"/>
      <c r="S15" s="1333"/>
    </row>
    <row r="16" spans="2:19" s="9" customFormat="1">
      <c r="B16" s="830" t="s">
        <v>725</v>
      </c>
      <c r="C16" s="771" t="s">
        <v>1063</v>
      </c>
      <c r="D16" s="795">
        <v>2019</v>
      </c>
      <c r="E16" s="900">
        <f>D67</f>
        <v>4329081.509025</v>
      </c>
      <c r="F16" s="979">
        <f>D69</f>
        <v>1385306.0828879999</v>
      </c>
      <c r="G16" s="982" t="s">
        <v>884</v>
      </c>
      <c r="H16" s="978">
        <f>$F$16/Conversions!$H$12*Factors!B$23</f>
        <v>397.7586639154967</v>
      </c>
      <c r="I16" s="978">
        <f>$F$16/Conversions!$H$12*Factors!C$23</f>
        <v>4.8384545215629134E-2</v>
      </c>
      <c r="J16" s="978">
        <f>$F$16/Conversions!$H$12*Factors!D$23</f>
        <v>6.2837071708609282E-3</v>
      </c>
      <c r="K16" s="978">
        <f>$F$16/Conversions!$H$12*Factors!E$23</f>
        <v>400.77861358181246</v>
      </c>
      <c r="L16" s="779" t="s">
        <v>1059</v>
      </c>
      <c r="M16" s="771"/>
      <c r="N16" s="771"/>
      <c r="O16" s="772" t="s">
        <v>1064</v>
      </c>
      <c r="P16" s="772">
        <v>1</v>
      </c>
      <c r="Q16" s="771"/>
      <c r="R16" s="796"/>
      <c r="S16" s="797"/>
    </row>
    <row r="17" spans="2:19" s="9" customFormat="1">
      <c r="B17" s="25"/>
      <c r="D17" s="91"/>
      <c r="E17" s="92"/>
      <c r="F17" s="92"/>
      <c r="G17" s="348"/>
      <c r="H17" s="64"/>
      <c r="I17" s="905"/>
      <c r="J17" s="905"/>
      <c r="K17" s="64"/>
      <c r="L17" s="51"/>
      <c r="O17" s="11"/>
      <c r="P17" s="11"/>
      <c r="R17" s="768"/>
      <c r="S17" s="428"/>
    </row>
    <row r="18" spans="2:19" s="9" customFormat="1" ht="15" customHeight="1">
      <c r="B18" s="893" t="s">
        <v>1065</v>
      </c>
      <c r="C18" s="90"/>
      <c r="D18" s="90"/>
      <c r="E18" s="90"/>
      <c r="F18" s="90"/>
      <c r="G18" s="906"/>
      <c r="H18" s="906"/>
      <c r="I18" s="906"/>
      <c r="J18" s="906"/>
      <c r="K18" s="906"/>
      <c r="L18" s="90"/>
      <c r="M18" s="90"/>
      <c r="N18" s="90"/>
      <c r="O18" s="90"/>
      <c r="P18" s="99"/>
      <c r="Q18" s="90"/>
      <c r="R18" s="90"/>
      <c r="S18" s="90"/>
    </row>
    <row r="19" spans="2:19" s="9" customFormat="1" ht="15" customHeight="1">
      <c r="B19" s="714" t="s">
        <v>324</v>
      </c>
      <c r="C19" s="894" t="s">
        <v>233</v>
      </c>
      <c r="D19" s="10" t="s">
        <v>891</v>
      </c>
      <c r="E19" s="10" t="s">
        <v>532</v>
      </c>
      <c r="F19" s="10" t="s">
        <v>309</v>
      </c>
      <c r="G19" s="904" t="s">
        <v>1066</v>
      </c>
      <c r="H19" s="904" t="s">
        <v>894</v>
      </c>
      <c r="I19" s="904" t="s">
        <v>895</v>
      </c>
      <c r="J19" s="904" t="s">
        <v>896</v>
      </c>
      <c r="K19" s="904" t="s">
        <v>897</v>
      </c>
      <c r="L19" s="10" t="s">
        <v>1058</v>
      </c>
      <c r="M19" s="10" t="s">
        <v>819</v>
      </c>
      <c r="N19" s="10" t="s">
        <v>898</v>
      </c>
      <c r="O19" s="10" t="s">
        <v>899</v>
      </c>
      <c r="P19" s="10" t="s">
        <v>521</v>
      </c>
      <c r="Q19" s="10" t="s">
        <v>900</v>
      </c>
      <c r="R19" s="10" t="s">
        <v>525</v>
      </c>
      <c r="S19" s="10" t="s">
        <v>901</v>
      </c>
    </row>
    <row r="20" spans="2:19" s="25" customFormat="1">
      <c r="B20" s="882" t="s">
        <v>236</v>
      </c>
      <c r="C20" s="895" t="s">
        <v>1067</v>
      </c>
      <c r="D20" s="883">
        <v>2009</v>
      </c>
      <c r="E20" s="884">
        <f>SUM(K77:K79)</f>
        <v>129533</v>
      </c>
      <c r="F20" s="983" t="s">
        <v>849</v>
      </c>
      <c r="G20" s="901"/>
      <c r="H20" s="902">
        <f>$E20*Factors!I$88</f>
        <v>1137.2997399999999</v>
      </c>
      <c r="I20" s="1070">
        <f>$E20*Factors!J$88</f>
        <v>2.2198194237847507E-2</v>
      </c>
      <c r="J20" s="1070">
        <f>$E20*Factors!K$88</f>
        <v>8.9326066903050016E-3</v>
      </c>
      <c r="K20" s="902">
        <f>$E20*Factors!L$88</f>
        <v>1140.2884302115904</v>
      </c>
      <c r="L20" s="777" t="s">
        <v>1068</v>
      </c>
      <c r="M20" s="882" t="s">
        <v>565</v>
      </c>
      <c r="N20" s="882" t="s">
        <v>724</v>
      </c>
      <c r="O20" s="882"/>
      <c r="P20" s="882">
        <v>1</v>
      </c>
      <c r="Q20" s="882"/>
      <c r="R20" s="885"/>
      <c r="S20" s="886"/>
    </row>
    <row r="21" spans="2:19" s="25" customFormat="1">
      <c r="B21" s="830" t="s">
        <v>239</v>
      </c>
      <c r="C21" s="771" t="s">
        <v>1067</v>
      </c>
      <c r="D21" s="802">
        <v>2009</v>
      </c>
      <c r="E21" s="887">
        <f>SUM(J77:J79)</f>
        <v>411094</v>
      </c>
      <c r="F21" s="984" t="s">
        <v>849</v>
      </c>
      <c r="G21" s="889"/>
      <c r="H21" s="890">
        <f>$E21*Factors!I$91</f>
        <v>4197.2697399999997</v>
      </c>
      <c r="I21" s="1071">
        <f>$E21*Factors!J$91</f>
        <v>1.2191609211000001E-2</v>
      </c>
      <c r="J21" s="1071">
        <f>$E21*Factors!K$91</f>
        <v>1.1474455728E-2</v>
      </c>
      <c r="K21" s="890">
        <f>$E21*Factors!L$91</f>
        <v>4200.6518358258281</v>
      </c>
      <c r="L21" s="777" t="s">
        <v>1068</v>
      </c>
      <c r="M21" s="830" t="s">
        <v>565</v>
      </c>
      <c r="N21" s="830" t="s">
        <v>724</v>
      </c>
      <c r="O21" s="830"/>
      <c r="P21" s="830">
        <v>1</v>
      </c>
      <c r="Q21" s="830"/>
      <c r="R21" s="796"/>
      <c r="S21" s="888"/>
    </row>
    <row r="22" spans="2:19" s="25" customFormat="1">
      <c r="B22" s="882" t="s">
        <v>236</v>
      </c>
      <c r="C22" s="895" t="s">
        <v>1067</v>
      </c>
      <c r="D22" s="883">
        <v>2019</v>
      </c>
      <c r="E22" s="898">
        <f>SUM(P83:P85)</f>
        <v>137231</v>
      </c>
      <c r="F22" s="985" t="s">
        <v>849</v>
      </c>
      <c r="G22" s="901"/>
      <c r="H22" s="902">
        <f>$E22*Factors!I$88</f>
        <v>1204.8881799999999</v>
      </c>
      <c r="I22" s="1070">
        <f>$E22*Factors!J$88</f>
        <v>2.3517407868682505E-2</v>
      </c>
      <c r="J22" s="1070">
        <f>$E22*Factors!K$88</f>
        <v>9.4634614246350002E-3</v>
      </c>
      <c r="K22" s="902">
        <f>$E22*Factors!L$88</f>
        <v>1208.0544846978512</v>
      </c>
      <c r="L22" s="1264" t="s">
        <v>1069</v>
      </c>
      <c r="M22" s="882" t="s">
        <v>565</v>
      </c>
      <c r="N22" s="882" t="s">
        <v>724</v>
      </c>
      <c r="O22" s="882"/>
      <c r="P22" s="882">
        <v>1</v>
      </c>
      <c r="Q22" s="882"/>
      <c r="R22" s="885"/>
      <c r="S22" s="886"/>
    </row>
    <row r="23" spans="2:19" s="25" customFormat="1">
      <c r="B23" s="25" t="s">
        <v>239</v>
      </c>
      <c r="C23" s="9" t="s">
        <v>1067</v>
      </c>
      <c r="D23" s="896">
        <v>2019</v>
      </c>
      <c r="E23" s="899">
        <f>SUM(O83:O85)</f>
        <v>371131</v>
      </c>
      <c r="F23" s="985" t="s">
        <v>849</v>
      </c>
      <c r="G23" s="903"/>
      <c r="H23" s="64">
        <f>$E23*Factors!I$91</f>
        <v>3789.2475100000001</v>
      </c>
      <c r="I23" s="1072">
        <f>$E23*Factors!J$91</f>
        <v>1.1006446501500001E-2</v>
      </c>
      <c r="J23" s="1072">
        <f>$E23*Factors!K$91</f>
        <v>1.0359008471999999E-2</v>
      </c>
      <c r="K23" s="64">
        <f>$E23*Factors!L$91</f>
        <v>3792.3008277471222</v>
      </c>
      <c r="L23" s="51" t="s">
        <v>1069</v>
      </c>
      <c r="M23" s="25" t="s">
        <v>565</v>
      </c>
      <c r="N23" s="25" t="s">
        <v>724</v>
      </c>
      <c r="P23" s="25">
        <v>1</v>
      </c>
      <c r="R23" s="1267"/>
      <c r="S23" s="897"/>
    </row>
    <row r="24" spans="2:19" s="25" customFormat="1">
      <c r="B24" s="830" t="s">
        <v>725</v>
      </c>
      <c r="C24" s="771" t="s">
        <v>1067</v>
      </c>
      <c r="D24" s="802">
        <v>2019</v>
      </c>
      <c r="E24" s="900">
        <f>SUM(V83:V85)</f>
        <v>232480</v>
      </c>
      <c r="F24" s="986" t="s">
        <v>884</v>
      </c>
      <c r="G24" s="889"/>
      <c r="H24" s="978">
        <f>$E$24*(Factors!B23/Conversions!$H$12)</f>
        <v>66.751265535698082</v>
      </c>
      <c r="I24" s="978">
        <f>$E$24*(Factors!C23/Conversions!$H$12)</f>
        <v>8.1198221899664337E-3</v>
      </c>
      <c r="J24" s="978">
        <f>$E$24*(Factors!D23/Conversions!$H$12)</f>
        <v>1.0545223623333031E-3</v>
      </c>
      <c r="K24" s="978">
        <f>$E$24*(Factors!E23/Conversions!$H$12)</f>
        <v>67.258068983035471</v>
      </c>
      <c r="L24" s="777" t="s">
        <v>1069</v>
      </c>
      <c r="M24" s="830" t="s">
        <v>565</v>
      </c>
      <c r="N24" s="830" t="s">
        <v>724</v>
      </c>
      <c r="O24" s="830"/>
      <c r="P24" s="830">
        <v>1</v>
      </c>
      <c r="Q24" s="830"/>
      <c r="R24" s="796"/>
      <c r="S24" s="888"/>
    </row>
    <row r="25" spans="2:19" s="9" customFormat="1">
      <c r="B25" s="25"/>
      <c r="D25" s="91"/>
      <c r="E25" s="69"/>
      <c r="F25" s="69"/>
      <c r="G25" s="903"/>
      <c r="H25" s="64"/>
      <c r="I25" s="64"/>
      <c r="J25" s="64"/>
      <c r="K25" s="64">
        <f>SUM(K20:K21)</f>
        <v>5340.940266037418</v>
      </c>
      <c r="L25" s="1150">
        <f>SUM(K22:K24)</f>
        <v>5067.6133814280092</v>
      </c>
      <c r="M25" s="1151">
        <f>(L25-K25)/K25</f>
        <v>-5.1175798828433088E-2</v>
      </c>
      <c r="O25" s="11"/>
      <c r="P25" s="11"/>
      <c r="R25" s="768"/>
      <c r="S25" s="393"/>
    </row>
    <row r="26" spans="2:19" s="9" customFormat="1" ht="15" customHeight="1">
      <c r="B26" s="893" t="s">
        <v>1070</v>
      </c>
      <c r="C26" s="90"/>
      <c r="D26" s="90"/>
      <c r="E26" s="90"/>
      <c r="F26" s="90"/>
      <c r="G26" s="906"/>
      <c r="H26" s="906"/>
      <c r="I26" s="906"/>
      <c r="J26" s="906"/>
      <c r="K26" s="906"/>
      <c r="L26" s="90"/>
      <c r="M26" s="90"/>
      <c r="N26" s="90"/>
      <c r="O26" s="90"/>
      <c r="P26" s="99"/>
      <c r="Q26" s="90"/>
      <c r="R26" s="90"/>
      <c r="S26" s="90"/>
    </row>
    <row r="27" spans="2:19" s="9" customFormat="1" ht="15" customHeight="1">
      <c r="B27" s="714" t="s">
        <v>324</v>
      </c>
      <c r="C27" s="894" t="s">
        <v>233</v>
      </c>
      <c r="D27" s="10" t="s">
        <v>891</v>
      </c>
      <c r="E27" s="10" t="s">
        <v>532</v>
      </c>
      <c r="F27" s="10"/>
      <c r="G27" s="904" t="s">
        <v>1071</v>
      </c>
      <c r="H27" s="904" t="s">
        <v>894</v>
      </c>
      <c r="I27" s="904" t="s">
        <v>895</v>
      </c>
      <c r="J27" s="904" t="s">
        <v>896</v>
      </c>
      <c r="K27" s="904" t="s">
        <v>897</v>
      </c>
      <c r="L27" s="10" t="s">
        <v>1058</v>
      </c>
      <c r="M27" s="10" t="s">
        <v>819</v>
      </c>
      <c r="N27" s="10" t="s">
        <v>898</v>
      </c>
      <c r="O27" s="10" t="s">
        <v>899</v>
      </c>
      <c r="P27" s="10" t="s">
        <v>521</v>
      </c>
      <c r="Q27" s="10" t="s">
        <v>900</v>
      </c>
      <c r="R27" s="10" t="s">
        <v>525</v>
      </c>
      <c r="S27" s="10" t="s">
        <v>901</v>
      </c>
    </row>
    <row r="28" spans="2:19" s="801" customFormat="1" ht="12.75">
      <c r="B28" s="777" t="s">
        <v>297</v>
      </c>
      <c r="C28" s="779" t="s">
        <v>1072</v>
      </c>
      <c r="D28" s="802">
        <v>2009</v>
      </c>
      <c r="E28" s="940">
        <f>C92</f>
        <v>10963368</v>
      </c>
      <c r="F28" s="989" t="s">
        <v>854</v>
      </c>
      <c r="G28" s="907"/>
      <c r="H28" s="908">
        <f>($E$28*Factors!C146)*Conversions!$G$44</f>
        <v>1567.7616239999998</v>
      </c>
      <c r="I28" s="908">
        <f>($E$28*Factors!D146)*Conversions!$G$44</f>
        <v>130.46407920000001</v>
      </c>
      <c r="J28" s="908">
        <f>($E$28*Factors!E146)*Conversions!$G$44</f>
        <v>31.793767199999998</v>
      </c>
      <c r="K28" s="908">
        <f>($E$28*Factors!F146)</f>
        <v>1579.8399665255999</v>
      </c>
      <c r="L28" s="803"/>
      <c r="M28" s="779"/>
      <c r="N28" s="779" t="s">
        <v>1073</v>
      </c>
      <c r="O28" s="804"/>
      <c r="P28" s="804">
        <v>3</v>
      </c>
      <c r="Q28" s="779"/>
      <c r="R28" s="10"/>
      <c r="S28" s="10"/>
    </row>
    <row r="29" spans="2:19" s="801" customFormat="1">
      <c r="B29" s="777" t="s">
        <v>297</v>
      </c>
      <c r="C29" s="779" t="s">
        <v>1072</v>
      </c>
      <c r="D29" s="802">
        <v>2019</v>
      </c>
      <c r="E29" s="940">
        <f>C96</f>
        <v>14916616.000000002</v>
      </c>
      <c r="F29" s="989" t="s">
        <v>854</v>
      </c>
      <c r="G29" s="907"/>
      <c r="H29" s="908">
        <f>($E$29*Factors!C146)*Conversions!$G$44</f>
        <v>2133.0760880000003</v>
      </c>
      <c r="I29" s="908">
        <f>($E$29*Factors!D146)*Conversions!$G$44</f>
        <v>177.50773040000004</v>
      </c>
      <c r="J29" s="908">
        <f>($E$29*Factors!E146)*Conversions!$G$44</f>
        <v>43.258186400000007</v>
      </c>
      <c r="K29" s="908">
        <f>($E$29*Factors!F146)</f>
        <v>2149.5097238471999</v>
      </c>
      <c r="L29" s="800"/>
      <c r="M29" s="779"/>
      <c r="N29" s="779" t="s">
        <v>1073</v>
      </c>
      <c r="O29" s="804"/>
      <c r="P29" s="804">
        <v>3</v>
      </c>
      <c r="Q29" s="779"/>
      <c r="R29" s="799" t="s">
        <v>1074</v>
      </c>
      <c r="S29" s="798" t="s">
        <v>585</v>
      </c>
    </row>
    <row r="30" spans="2:19" s="9" customFormat="1">
      <c r="B30" s="25"/>
      <c r="D30" s="91"/>
      <c r="E30" s="1179" t="s">
        <v>1075</v>
      </c>
      <c r="F30" s="92"/>
      <c r="G30" s="333"/>
      <c r="H30" s="93"/>
      <c r="I30" s="93"/>
      <c r="J30" s="93"/>
      <c r="K30" s="93"/>
      <c r="L30" s="51"/>
      <c r="O30" s="11"/>
      <c r="P30" s="11"/>
      <c r="R30" s="768"/>
      <c r="S30" s="17"/>
    </row>
    <row r="31" spans="2:19" s="9" customFormat="1" ht="15" customHeight="1">
      <c r="B31" s="893" t="s">
        <v>1076</v>
      </c>
      <c r="C31" s="90"/>
      <c r="D31" s="90"/>
      <c r="E31" s="90"/>
      <c r="F31" s="90"/>
      <c r="G31" s="906"/>
      <c r="H31" s="906"/>
      <c r="I31" s="906"/>
      <c r="J31" s="906"/>
      <c r="K31" s="906"/>
      <c r="L31" s="90"/>
      <c r="M31" s="90"/>
      <c r="N31" s="90"/>
      <c r="O31" s="90"/>
      <c r="P31" s="99"/>
      <c r="Q31" s="90"/>
      <c r="R31" s="90"/>
      <c r="S31" s="90"/>
    </row>
    <row r="32" spans="2:19" s="9" customFormat="1" ht="15" customHeight="1">
      <c r="B32" s="714" t="s">
        <v>324</v>
      </c>
      <c r="C32" s="894" t="s">
        <v>233</v>
      </c>
      <c r="D32" s="10" t="s">
        <v>891</v>
      </c>
      <c r="E32" s="10" t="s">
        <v>1077</v>
      </c>
      <c r="F32" s="10"/>
      <c r="G32" s="904" t="s">
        <v>1078</v>
      </c>
      <c r="H32" s="904" t="s">
        <v>894</v>
      </c>
      <c r="I32" s="904" t="s">
        <v>895</v>
      </c>
      <c r="J32" s="904" t="s">
        <v>896</v>
      </c>
      <c r="K32" s="904" t="s">
        <v>897</v>
      </c>
      <c r="L32" s="10" t="s">
        <v>1058</v>
      </c>
      <c r="M32" s="10" t="s">
        <v>819</v>
      </c>
      <c r="N32" s="10" t="s">
        <v>898</v>
      </c>
      <c r="O32" s="10" t="s">
        <v>899</v>
      </c>
      <c r="P32" s="10" t="s">
        <v>521</v>
      </c>
      <c r="Q32" s="10" t="s">
        <v>900</v>
      </c>
      <c r="R32" s="10" t="s">
        <v>525</v>
      </c>
      <c r="S32" s="10" t="s">
        <v>901</v>
      </c>
    </row>
    <row r="33" spans="2:19" s="25" customFormat="1">
      <c r="B33" s="882" t="s">
        <v>1079</v>
      </c>
      <c r="C33" s="895"/>
      <c r="D33" s="883">
        <v>2009</v>
      </c>
      <c r="E33" s="884">
        <f>SUM(D104:D303)</f>
        <v>4795</v>
      </c>
      <c r="F33" s="1075" t="s">
        <v>1077</v>
      </c>
      <c r="G33" s="1076">
        <f>SUMPRODUCT($D$104:$D$303,$G$104:$G$303)</f>
        <v>1467563.3333333351</v>
      </c>
      <c r="H33" s="1077">
        <f>SUMPRODUCT($D$104:$D$303,$F$104:$F$303)*Conversions!$G$44</f>
        <v>4633.4383333333362</v>
      </c>
      <c r="I33" s="1077"/>
      <c r="J33" s="1077"/>
      <c r="K33" s="1077">
        <f>H33</f>
        <v>4633.4383333333362</v>
      </c>
      <c r="L33" s="1264"/>
      <c r="M33" s="882" t="s">
        <v>565</v>
      </c>
      <c r="N33" s="882" t="s">
        <v>1073</v>
      </c>
      <c r="O33" s="882"/>
      <c r="P33" s="1073">
        <v>3</v>
      </c>
      <c r="Q33" s="882"/>
      <c r="R33" s="885" t="s">
        <v>1080</v>
      </c>
      <c r="S33" s="886"/>
    </row>
    <row r="34" spans="2:19" s="25" customFormat="1">
      <c r="B34" s="830" t="s">
        <v>1079</v>
      </c>
      <c r="C34" s="771"/>
      <c r="D34" s="802">
        <v>2009</v>
      </c>
      <c r="E34" s="887">
        <f>SUM(E104:E303)</f>
        <v>2182</v>
      </c>
      <c r="F34" s="984" t="s">
        <v>1081</v>
      </c>
      <c r="G34" s="1074">
        <f>SUMPRODUCT($E$104:$E$303,$G$104:$G$303)</f>
        <v>700016.66666666616</v>
      </c>
      <c r="H34" s="890">
        <f>SUMPRODUCT($E$104:$E$303,$F$104:$F$303)*Conversions!$G$44</f>
        <v>2210.8316666666651</v>
      </c>
      <c r="I34" s="890"/>
      <c r="J34" s="890"/>
      <c r="K34" s="890">
        <f t="shared" ref="K34:K36" si="2">H34</f>
        <v>2210.8316666666651</v>
      </c>
      <c r="L34" s="777"/>
      <c r="M34" s="830" t="s">
        <v>565</v>
      </c>
      <c r="N34" s="830" t="s">
        <v>1073</v>
      </c>
      <c r="O34" s="830"/>
      <c r="P34" s="772">
        <v>3</v>
      </c>
      <c r="Q34" s="830"/>
      <c r="R34" s="796"/>
      <c r="S34" s="888"/>
    </row>
    <row r="35" spans="2:19" s="25" customFormat="1">
      <c r="B35" s="882" t="s">
        <v>1079</v>
      </c>
      <c r="C35" s="895"/>
      <c r="D35" s="883">
        <v>2019</v>
      </c>
      <c r="E35" s="884">
        <f>SUM(L104:L248)</f>
        <v>6562</v>
      </c>
      <c r="F35" s="1075" t="s">
        <v>1077</v>
      </c>
      <c r="G35" s="1076">
        <f>SUMPRODUCT($L$104:$L$303,$O$104:$O$303)</f>
        <v>1958200.1052631575</v>
      </c>
      <c r="H35" s="1077">
        <f>SUMPRODUCT($L$104:$L$303,$N$104:$N$303)*Conversions!$G$44</f>
        <v>6222.8647368421025</v>
      </c>
      <c r="I35" s="1077"/>
      <c r="J35" s="1077"/>
      <c r="K35" s="1077">
        <f t="shared" si="2"/>
        <v>6222.8647368421025</v>
      </c>
      <c r="L35" s="1264"/>
      <c r="M35" s="25" t="s">
        <v>565</v>
      </c>
      <c r="N35" s="25" t="s">
        <v>1073</v>
      </c>
      <c r="P35" s="1073">
        <v>3</v>
      </c>
      <c r="Q35" s="882"/>
      <c r="R35" s="885" t="s">
        <v>1080</v>
      </c>
      <c r="S35" s="886"/>
    </row>
    <row r="36" spans="2:19" s="25" customFormat="1">
      <c r="B36" s="830" t="s">
        <v>1079</v>
      </c>
      <c r="C36" s="771"/>
      <c r="D36" s="802">
        <v>2019</v>
      </c>
      <c r="E36" s="887">
        <f>SUM(M104:M248)</f>
        <v>3258</v>
      </c>
      <c r="F36" s="984" t="s">
        <v>1081</v>
      </c>
      <c r="G36" s="1074">
        <f>SUMPRODUCT($M$104:$M$303,$O$104:$O$303)</f>
        <v>974724.38596491225</v>
      </c>
      <c r="H36" s="890">
        <f>SUMPRODUCT($M$104:$M$303,$N$104:$N$303)*Conversions!$G$44</f>
        <v>3097.6707017543858</v>
      </c>
      <c r="I36" s="890"/>
      <c r="J36" s="890"/>
      <c r="K36" s="890">
        <f t="shared" si="2"/>
        <v>3097.6707017543858</v>
      </c>
      <c r="L36" s="777"/>
      <c r="M36" s="830" t="s">
        <v>565</v>
      </c>
      <c r="N36" s="830" t="s">
        <v>1073</v>
      </c>
      <c r="O36" s="830"/>
      <c r="P36" s="772">
        <v>3</v>
      </c>
      <c r="Q36" s="830"/>
      <c r="R36" s="796"/>
      <c r="S36" s="888"/>
    </row>
    <row r="37" spans="2:19" s="9" customFormat="1">
      <c r="D37" s="91"/>
      <c r="E37" s="69"/>
      <c r="F37" s="429"/>
      <c r="G37" s="429"/>
      <c r="H37" s="429"/>
      <c r="I37" s="429"/>
      <c r="J37" s="429"/>
      <c r="K37" s="909"/>
      <c r="N37" s="11"/>
      <c r="O37" s="11"/>
      <c r="P37" s="11">
        <v>3</v>
      </c>
      <c r="Q37" s="768"/>
      <c r="R37" s="393"/>
    </row>
    <row r="38" spans="2:19" s="767" customFormat="1"/>
    <row r="39" spans="2:19" s="767" customFormat="1"/>
    <row r="41" spans="2:19" s="9" customFormat="1" ht="15" customHeight="1">
      <c r="B41" s="100" t="s">
        <v>1055</v>
      </c>
      <c r="C41" s="90"/>
      <c r="D41" s="90"/>
      <c r="E41" s="943"/>
      <c r="F41" s="943"/>
      <c r="G41" s="90"/>
      <c r="H41" s="90"/>
      <c r="I41" s="90"/>
      <c r="J41" s="90"/>
      <c r="K41" s="90"/>
      <c r="L41" s="90"/>
      <c r="M41" s="90"/>
      <c r="N41" s="90"/>
      <c r="O41" s="90"/>
      <c r="P41" s="99"/>
      <c r="Q41" s="90"/>
      <c r="R41" s="90"/>
      <c r="S41" s="90"/>
    </row>
    <row r="42" spans="2:19">
      <c r="B42" s="4" t="s">
        <v>231</v>
      </c>
      <c r="E42" s="6"/>
      <c r="F42" s="6"/>
    </row>
    <row r="43" spans="2:19">
      <c r="B43" s="916" t="str">
        <f>Factors!B96</f>
        <v>Fuel</v>
      </c>
      <c r="C43" s="916" t="str">
        <f>Factors!C96</f>
        <v>Vehicle Type</v>
      </c>
      <c r="D43" s="916" t="str">
        <f>Factors!D96</f>
        <v>Default Value %b</v>
      </c>
      <c r="E43" s="1330" t="s">
        <v>1082</v>
      </c>
      <c r="F43" s="1331"/>
      <c r="G43" s="1330" t="s">
        <v>1083</v>
      </c>
      <c r="H43" s="1331"/>
    </row>
    <row r="44" spans="2:19">
      <c r="B44" s="917" t="str">
        <f>Factors!B97</f>
        <v>Gasoline</v>
      </c>
      <c r="C44" s="917" t="str">
        <f>Factors!C97</f>
        <v>Light Trucks</v>
      </c>
      <c r="D44" s="918">
        <f>Factors!G97</f>
        <v>0.32400000000000001</v>
      </c>
      <c r="E44" s="944">
        <f>SUM('2019 On-Road'!V15:V4686)*365</f>
        <v>1015501175</v>
      </c>
      <c r="F44" s="945">
        <f>$E$44*D44</f>
        <v>329022380.69999999</v>
      </c>
      <c r="G44" s="919">
        <f>F54</f>
        <v>847621170.06580317</v>
      </c>
      <c r="H44" s="920">
        <f>$G$44*D44</f>
        <v>274629259.10132021</v>
      </c>
    </row>
    <row r="45" spans="2:19">
      <c r="B45" s="917" t="str">
        <f>Factors!B98</f>
        <v>Gasoline</v>
      </c>
      <c r="C45" s="917" t="str">
        <f>Factors!C98</f>
        <v>Passenger cars</v>
      </c>
      <c r="D45" s="918">
        <f>Factors!G98</f>
        <v>0.60899999999999999</v>
      </c>
      <c r="E45" s="946"/>
      <c r="F45" s="945">
        <f>$E$44*D45</f>
        <v>618440215.57499993</v>
      </c>
      <c r="G45" s="756"/>
      <c r="H45" s="920">
        <f>$G$44*D45</f>
        <v>516201292.57007414</v>
      </c>
    </row>
    <row r="46" spans="2:19">
      <c r="B46" s="917" t="str">
        <f>Factors!B99</f>
        <v>Diesel</v>
      </c>
      <c r="C46" s="917" t="str">
        <f>Factors!C99</f>
        <v>Heavy trucks</v>
      </c>
      <c r="D46" s="918">
        <f>Factors!G99</f>
        <v>5.3999999999999999E-2</v>
      </c>
      <c r="E46" s="946"/>
      <c r="F46" s="945">
        <f>$E$44*D46</f>
        <v>54837063.450000003</v>
      </c>
      <c r="G46" s="756"/>
      <c r="H46" s="920">
        <f>$G$44*D46</f>
        <v>45771543.183553368</v>
      </c>
    </row>
    <row r="47" spans="2:19">
      <c r="B47" s="917" t="str">
        <f>Factors!B100</f>
        <v>Diesel</v>
      </c>
      <c r="C47" s="917" t="str">
        <f>Factors!C100</f>
        <v>Light trucks</v>
      </c>
      <c r="D47" s="918">
        <f>Factors!G100</f>
        <v>1.2999999999999999E-2</v>
      </c>
      <c r="E47" s="946"/>
      <c r="F47" s="945">
        <f>$E$44*D47</f>
        <v>13201515.274999999</v>
      </c>
      <c r="G47" s="756"/>
      <c r="H47" s="920">
        <f>$G$44*D47</f>
        <v>11019075.210855441</v>
      </c>
    </row>
    <row r="48" spans="2:19">
      <c r="B48" t="s">
        <v>1084</v>
      </c>
      <c r="E48" s="19">
        <f>E44/365</f>
        <v>2782195</v>
      </c>
    </row>
    <row r="50" spans="2:25">
      <c r="B50" s="380" t="s">
        <v>1085</v>
      </c>
      <c r="C50" s="380">
        <v>2009</v>
      </c>
      <c r="D50" s="380">
        <v>2019</v>
      </c>
      <c r="F50" s="61" t="s">
        <v>1086</v>
      </c>
      <c r="V50" t="s">
        <v>788</v>
      </c>
      <c r="W50">
        <v>2009</v>
      </c>
      <c r="X50">
        <v>2019</v>
      </c>
    </row>
    <row r="51" spans="2:25">
      <c r="B51" s="59" t="s">
        <v>1087</v>
      </c>
      <c r="C51" s="60">
        <v>3312</v>
      </c>
      <c r="D51" s="60">
        <v>3534</v>
      </c>
      <c r="E51">
        <v>2009</v>
      </c>
      <c r="F51" s="935">
        <f>SUM(C51:C62)</f>
        <v>40210</v>
      </c>
      <c r="V51" t="s">
        <v>1063</v>
      </c>
      <c r="W51" s="18">
        <v>801849627</v>
      </c>
      <c r="X51" s="18">
        <v>946749207</v>
      </c>
      <c r="Y51" s="3">
        <f>(X51-W51)/W51</f>
        <v>0.18070667506839158</v>
      </c>
    </row>
    <row r="52" spans="2:25">
      <c r="B52" s="59" t="s">
        <v>1088</v>
      </c>
      <c r="C52" s="60">
        <v>3146</v>
      </c>
      <c r="D52" s="60">
        <v>3258</v>
      </c>
      <c r="E52">
        <v>2019</v>
      </c>
      <c r="F52" s="935">
        <f>SUM(D51:D62)</f>
        <v>48174</v>
      </c>
      <c r="G52" s="933">
        <f>(F52-F51)/F51</f>
        <v>0.19806018403382245</v>
      </c>
      <c r="V52" t="s">
        <v>1089</v>
      </c>
      <c r="W52" s="18">
        <v>45771543</v>
      </c>
      <c r="X52" s="18">
        <v>54837063</v>
      </c>
      <c r="Y52" s="3">
        <f t="shared" ref="Y52:Y54" si="3">(X52-W52)/W52</f>
        <v>0.19806017900685585</v>
      </c>
    </row>
    <row r="53" spans="2:25">
      <c r="B53" s="59" t="s">
        <v>1090</v>
      </c>
      <c r="C53" s="60">
        <v>3370</v>
      </c>
      <c r="D53" s="60">
        <v>3895</v>
      </c>
      <c r="V53" t="s">
        <v>1091</v>
      </c>
      <c r="W53">
        <v>0</v>
      </c>
      <c r="X53" s="18">
        <v>13914905</v>
      </c>
      <c r="Y53" s="3"/>
    </row>
    <row r="54" spans="2:25">
      <c r="B54" s="59" t="s">
        <v>1092</v>
      </c>
      <c r="C54" s="60">
        <v>3084</v>
      </c>
      <c r="D54" s="60">
        <v>3646</v>
      </c>
      <c r="E54">
        <v>2009</v>
      </c>
      <c r="F54" s="934">
        <f>(F51*F55)/F52</f>
        <v>847621170.06580317</v>
      </c>
      <c r="V54" t="s">
        <v>1067</v>
      </c>
      <c r="W54" s="18">
        <v>9611835</v>
      </c>
      <c r="X54" s="18">
        <v>14111090</v>
      </c>
      <c r="Y54" s="3">
        <f t="shared" si="3"/>
        <v>0.46809532206909504</v>
      </c>
    </row>
    <row r="55" spans="2:25">
      <c r="B55" s="59" t="s">
        <v>936</v>
      </c>
      <c r="C55" s="60">
        <v>3346</v>
      </c>
      <c r="D55" s="60">
        <v>4165</v>
      </c>
      <c r="E55">
        <v>2019</v>
      </c>
      <c r="F55" s="19">
        <f>E44</f>
        <v>1015501175</v>
      </c>
      <c r="G55" s="933">
        <f>(F55-F54)/F54</f>
        <v>0.19806018403382239</v>
      </c>
      <c r="V55" t="s">
        <v>297</v>
      </c>
      <c r="W55" s="18">
        <v>10963368</v>
      </c>
      <c r="X55" s="18">
        <v>14916616</v>
      </c>
      <c r="Y55" s="3">
        <f>(X55-W55)/W55</f>
        <v>0.36058700209643607</v>
      </c>
    </row>
    <row r="56" spans="2:25">
      <c r="B56" s="59" t="s">
        <v>1093</v>
      </c>
      <c r="C56" s="60">
        <v>3437</v>
      </c>
      <c r="D56" s="60">
        <v>4101</v>
      </c>
    </row>
    <row r="57" spans="2:25">
      <c r="B57" s="59" t="s">
        <v>1094</v>
      </c>
      <c r="C57" s="60">
        <v>3673</v>
      </c>
      <c r="D57" s="60">
        <v>4405</v>
      </c>
    </row>
    <row r="58" spans="2:25">
      <c r="B58" s="59" t="s">
        <v>1095</v>
      </c>
      <c r="C58" s="60">
        <v>3533</v>
      </c>
      <c r="D58" s="60">
        <v>4282</v>
      </c>
      <c r="F58" s="380" t="s">
        <v>1096</v>
      </c>
      <c r="G58" s="380">
        <v>2009</v>
      </c>
      <c r="H58" s="380">
        <v>2010</v>
      </c>
      <c r="I58" s="380">
        <v>2011</v>
      </c>
      <c r="J58" s="380">
        <v>2012</v>
      </c>
      <c r="K58" s="380">
        <v>2013</v>
      </c>
      <c r="L58" s="380">
        <v>2014</v>
      </c>
      <c r="M58" s="380">
        <v>2015</v>
      </c>
      <c r="N58" s="380">
        <v>2016</v>
      </c>
      <c r="O58" s="380">
        <v>2017</v>
      </c>
      <c r="P58" s="380">
        <v>2018</v>
      </c>
      <c r="Q58" s="380">
        <v>2019</v>
      </c>
    </row>
    <row r="59" spans="2:25">
      <c r="B59" s="59" t="s">
        <v>1097</v>
      </c>
      <c r="C59" s="60">
        <v>3219</v>
      </c>
      <c r="D59" s="60">
        <v>4080</v>
      </c>
      <c r="F59" s="59" t="s">
        <v>1098</v>
      </c>
      <c r="G59" s="938">
        <v>21.696377619738911</v>
      </c>
      <c r="H59" s="938">
        <v>21.52525404652636</v>
      </c>
      <c r="I59" s="938">
        <v>21.367594416247066</v>
      </c>
      <c r="J59" s="938">
        <v>21.550948320737355</v>
      </c>
      <c r="K59" s="938">
        <v>21.634777282085086</v>
      </c>
      <c r="L59" s="939">
        <v>21.402990506023979</v>
      </c>
      <c r="M59" s="938">
        <v>21.97931346871923</v>
      </c>
      <c r="N59" s="938">
        <v>22.038465017853031</v>
      </c>
      <c r="O59" s="938">
        <v>22.274363290073236</v>
      </c>
      <c r="P59" s="938">
        <v>22.497301151481466</v>
      </c>
      <c r="Q59" s="938">
        <v>22.244733923555273</v>
      </c>
    </row>
    <row r="60" spans="2:25">
      <c r="B60" s="59" t="s">
        <v>1099</v>
      </c>
      <c r="C60" s="60">
        <v>3484</v>
      </c>
      <c r="D60" s="60">
        <v>4238</v>
      </c>
      <c r="F60" s="59" t="s">
        <v>1100</v>
      </c>
      <c r="G60" s="919">
        <v>23.532242432153808</v>
      </c>
      <c r="H60" s="919">
        <v>23.341158652912874</v>
      </c>
      <c r="I60" s="919">
        <v>23.079824263000699</v>
      </c>
      <c r="J60" s="919">
        <v>23.303849749363795</v>
      </c>
      <c r="K60" s="919">
        <v>23.410443534113835</v>
      </c>
      <c r="L60" s="936">
        <v>23.203281716521573</v>
      </c>
      <c r="M60" s="919">
        <v>23.856606399220034</v>
      </c>
      <c r="N60" s="919">
        <v>23.956897997214828</v>
      </c>
      <c r="O60" s="919">
        <v>24.214896011187509</v>
      </c>
      <c r="P60" s="919">
        <v>24.377132352989765</v>
      </c>
      <c r="Q60" s="919">
        <v>24.130806000557943</v>
      </c>
    </row>
    <row r="61" spans="2:25">
      <c r="B61" s="59" t="s">
        <v>1101</v>
      </c>
      <c r="C61" s="60">
        <v>3206</v>
      </c>
      <c r="D61" s="60">
        <v>4257</v>
      </c>
      <c r="F61" s="59" t="s">
        <v>1102</v>
      </c>
      <c r="G61" s="919">
        <v>17.292756750601264</v>
      </c>
      <c r="H61" s="919">
        <v>17.177793762471715</v>
      </c>
      <c r="I61" s="919">
        <v>17.076253506261441</v>
      </c>
      <c r="J61" s="919">
        <v>17.128315598116465</v>
      </c>
      <c r="K61" s="919">
        <v>17.159536947838717</v>
      </c>
      <c r="L61" s="936">
        <v>17.097833372547274</v>
      </c>
      <c r="M61" s="919">
        <v>17.340799670730558</v>
      </c>
      <c r="N61" s="919">
        <v>17.397560486833804</v>
      </c>
      <c r="O61" s="919">
        <v>17.524272594773368</v>
      </c>
      <c r="P61" s="919">
        <v>17.867885189527225</v>
      </c>
      <c r="Q61" s="919">
        <v>17.611474935103892</v>
      </c>
    </row>
    <row r="62" spans="2:25">
      <c r="B62" s="59" t="s">
        <v>1103</v>
      </c>
      <c r="C62" s="60">
        <v>3400</v>
      </c>
      <c r="D62" s="60">
        <v>4313</v>
      </c>
      <c r="F62" t="s">
        <v>1104</v>
      </c>
    </row>
    <row r="63" spans="2:25">
      <c r="B63" s="17" t="s">
        <v>572</v>
      </c>
      <c r="F63" t="s">
        <v>1105</v>
      </c>
    </row>
    <row r="65" spans="2:37">
      <c r="B65" s="100" t="s">
        <v>781</v>
      </c>
    </row>
    <row r="66" spans="2:37">
      <c r="C66" s="4">
        <v>2019</v>
      </c>
    </row>
    <row r="67" spans="2:37">
      <c r="B67" s="710" t="s">
        <v>1106</v>
      </c>
      <c r="C67" s="987">
        <v>7.0000000000000001E-3</v>
      </c>
      <c r="D67" s="988">
        <f>C67*F45</f>
        <v>4329081.509025</v>
      </c>
    </row>
    <row r="68" spans="2:37">
      <c r="B68" s="710" t="s">
        <v>1107</v>
      </c>
      <c r="D68" s="757">
        <v>0.32</v>
      </c>
      <c r="E68" s="757"/>
      <c r="F68" s="17" t="s">
        <v>1108</v>
      </c>
    </row>
    <row r="69" spans="2:37">
      <c r="B69" s="710" t="s">
        <v>1109</v>
      </c>
      <c r="D69" s="988">
        <f>D67*D68</f>
        <v>1385306.0828879999</v>
      </c>
      <c r="F69" s="757" t="s">
        <v>1110</v>
      </c>
    </row>
    <row r="71" spans="2:37" s="9" customFormat="1" ht="15" customHeight="1">
      <c r="B71" s="893" t="s">
        <v>1065</v>
      </c>
      <c r="C71" s="90"/>
      <c r="D71" s="90"/>
      <c r="E71" s="90"/>
      <c r="F71" s="90"/>
      <c r="G71" s="906"/>
      <c r="H71" s="906"/>
      <c r="I71" s="906"/>
      <c r="J71" s="906"/>
      <c r="K71" s="906"/>
      <c r="L71" s="90"/>
      <c r="M71" s="90"/>
      <c r="N71" s="90"/>
      <c r="O71" s="90"/>
      <c r="P71" s="99"/>
      <c r="Q71" s="90"/>
      <c r="R71" s="90"/>
      <c r="S71" s="90"/>
    </row>
    <row r="72" spans="2:37">
      <c r="B72" s="922" t="s">
        <v>1111</v>
      </c>
    </row>
    <row r="73" spans="2:37" s="925" customFormat="1">
      <c r="B73" s="923" t="s">
        <v>1112</v>
      </c>
      <c r="C73" s="500"/>
      <c r="D73" s="500"/>
      <c r="E73" s="500"/>
      <c r="F73" s="500"/>
      <c r="G73" s="500"/>
      <c r="H73" s="500"/>
      <c r="I73" s="500"/>
      <c r="J73" s="500"/>
      <c r="K73" s="500"/>
      <c r="L73" s="500"/>
      <c r="M73" s="500"/>
      <c r="N73" s="500"/>
      <c r="O73" s="500"/>
      <c r="P73" s="500"/>
      <c r="Q73" s="500"/>
      <c r="R73" s="500"/>
      <c r="S73" s="500"/>
      <c r="T73" s="500"/>
      <c r="U73" s="500"/>
      <c r="V73" s="500"/>
      <c r="W73" s="500"/>
      <c r="X73" s="924"/>
      <c r="Y73" s="925" t="s">
        <v>1113</v>
      </c>
    </row>
    <row r="74" spans="2:37" s="925" customFormat="1" ht="23.25">
      <c r="B74" s="1326" t="s">
        <v>1114</v>
      </c>
      <c r="C74" s="1328" t="s">
        <v>97</v>
      </c>
      <c r="D74" s="1265"/>
      <c r="E74" s="1326" t="s">
        <v>1115</v>
      </c>
      <c r="F74" s="1326" t="s">
        <v>1116</v>
      </c>
      <c r="G74" s="1326" t="s">
        <v>788</v>
      </c>
      <c r="H74" s="1326" t="s">
        <v>1117</v>
      </c>
      <c r="I74" s="1336" t="s">
        <v>1118</v>
      </c>
      <c r="J74" s="1326" t="s">
        <v>1119</v>
      </c>
      <c r="K74" s="1329"/>
      <c r="L74" s="1329"/>
      <c r="M74" s="1329"/>
      <c r="N74" s="1329"/>
      <c r="O74" s="1329"/>
      <c r="P74" s="1329"/>
      <c r="Q74" s="1329"/>
      <c r="R74" s="1329"/>
      <c r="S74" s="1329"/>
      <c r="T74" s="1329"/>
      <c r="U74" s="1329"/>
      <c r="V74" s="1329"/>
      <c r="W74" s="1329"/>
      <c r="X74" s="924"/>
      <c r="Y74" s="1338" t="s">
        <v>97</v>
      </c>
      <c r="Z74" s="1340" t="s">
        <v>1115</v>
      </c>
      <c r="AA74" s="1340" t="s">
        <v>1116</v>
      </c>
      <c r="AB74" s="1340" t="s">
        <v>788</v>
      </c>
      <c r="AC74" s="1340" t="s">
        <v>1117</v>
      </c>
      <c r="AD74" s="1167" t="s">
        <v>854</v>
      </c>
    </row>
    <row r="75" spans="2:37" s="925" customFormat="1">
      <c r="B75" s="1327"/>
      <c r="C75" s="1329"/>
      <c r="D75" s="500"/>
      <c r="E75" s="1327"/>
      <c r="F75" s="1327"/>
      <c r="G75" s="1327"/>
      <c r="H75" s="1327"/>
      <c r="I75" s="1337"/>
      <c r="J75" s="1326" t="s">
        <v>849</v>
      </c>
      <c r="K75" s="1329"/>
      <c r="L75" s="1329"/>
      <c r="M75" s="1329"/>
      <c r="N75" s="1329"/>
      <c r="O75" s="1329"/>
      <c r="P75" s="1329"/>
      <c r="Q75" s="1329"/>
      <c r="R75" s="1329"/>
      <c r="S75" s="1329"/>
      <c r="T75" s="1329"/>
      <c r="U75" s="1329"/>
      <c r="V75" s="1326" t="s">
        <v>1120</v>
      </c>
      <c r="W75" s="1329"/>
      <c r="X75" s="924"/>
      <c r="Y75" s="1339"/>
      <c r="Z75" s="1341"/>
      <c r="AA75" s="1341"/>
      <c r="AB75" s="1341"/>
      <c r="AC75" s="1341"/>
    </row>
    <row r="76" spans="2:37" s="925" customFormat="1" ht="45.75">
      <c r="B76" s="1327"/>
      <c r="C76" s="1329"/>
      <c r="D76" s="500"/>
      <c r="E76" s="1327"/>
      <c r="F76" s="1327"/>
      <c r="G76" s="1327"/>
      <c r="H76" s="1327"/>
      <c r="I76" s="1337"/>
      <c r="J76" s="926" t="s">
        <v>239</v>
      </c>
      <c r="K76" s="926" t="s">
        <v>236</v>
      </c>
      <c r="L76" s="926" t="s">
        <v>1121</v>
      </c>
      <c r="M76" s="926" t="s">
        <v>1122</v>
      </c>
      <c r="N76" s="926" t="s">
        <v>1123</v>
      </c>
      <c r="O76" s="926" t="s">
        <v>1124</v>
      </c>
      <c r="P76" s="926" t="s">
        <v>1125</v>
      </c>
      <c r="Q76" s="926" t="s">
        <v>1126</v>
      </c>
      <c r="R76" s="926" t="s">
        <v>204</v>
      </c>
      <c r="S76" s="926" t="s">
        <v>1127</v>
      </c>
      <c r="T76" s="926" t="s">
        <v>1128</v>
      </c>
      <c r="U76" s="926" t="s">
        <v>1129</v>
      </c>
      <c r="V76" s="926" t="s">
        <v>1130</v>
      </c>
      <c r="W76" s="926" t="s">
        <v>1131</v>
      </c>
      <c r="X76" s="927"/>
      <c r="Y76" s="1164" t="s">
        <v>1132</v>
      </c>
      <c r="Z76" s="1165" t="s">
        <v>1133</v>
      </c>
      <c r="AA76" s="1165" t="s">
        <v>262</v>
      </c>
      <c r="AB76" s="1165" t="s">
        <v>1134</v>
      </c>
      <c r="AC76" s="1165" t="s">
        <v>1135</v>
      </c>
      <c r="AD76" s="1168">
        <f>199182</f>
        <v>199182</v>
      </c>
      <c r="AE76" s="1166"/>
    </row>
    <row r="77" spans="2:37" s="925" customFormat="1" ht="45.75">
      <c r="B77" s="928" t="s">
        <v>1136</v>
      </c>
      <c r="C77" s="929" t="s">
        <v>1132</v>
      </c>
      <c r="D77" s="929"/>
      <c r="E77" s="928" t="s">
        <v>1133</v>
      </c>
      <c r="F77" s="928" t="s">
        <v>262</v>
      </c>
      <c r="G77" s="928" t="s">
        <v>1134</v>
      </c>
      <c r="H77" s="928" t="s">
        <v>1135</v>
      </c>
      <c r="I77" s="930">
        <v>9</v>
      </c>
      <c r="J77" s="931">
        <v>1793</v>
      </c>
      <c r="K77" s="931">
        <v>29556</v>
      </c>
      <c r="L77" s="932">
        <v>0</v>
      </c>
      <c r="M77" s="932">
        <v>0</v>
      </c>
      <c r="N77" s="932">
        <v>0</v>
      </c>
      <c r="O77" s="932">
        <v>0</v>
      </c>
      <c r="P77" s="932">
        <v>0</v>
      </c>
      <c r="Q77" s="932">
        <v>0</v>
      </c>
      <c r="R77" s="932">
        <v>0</v>
      </c>
      <c r="S77" s="932">
        <v>0</v>
      </c>
      <c r="T77" s="932">
        <v>0</v>
      </c>
      <c r="U77" s="932">
        <v>0</v>
      </c>
      <c r="V77" s="932">
        <v>0</v>
      </c>
      <c r="W77" s="932">
        <v>0</v>
      </c>
      <c r="X77" s="927"/>
      <c r="Y77" s="1164" t="s">
        <v>1132</v>
      </c>
      <c r="Z77" s="1165" t="s">
        <v>1133</v>
      </c>
      <c r="AA77" s="1165" t="s">
        <v>262</v>
      </c>
      <c r="AB77" s="1165" t="s">
        <v>1134</v>
      </c>
      <c r="AC77" s="1165" t="s">
        <v>1137</v>
      </c>
      <c r="AD77" s="1168">
        <f>1091441</f>
        <v>1091441</v>
      </c>
    </row>
    <row r="78" spans="2:37" s="925" customFormat="1" ht="45.75">
      <c r="B78" s="928" t="s">
        <v>1136</v>
      </c>
      <c r="C78" s="929" t="s">
        <v>1132</v>
      </c>
      <c r="D78" s="929"/>
      <c r="E78" s="928" t="s">
        <v>1133</v>
      </c>
      <c r="F78" s="928" t="s">
        <v>262</v>
      </c>
      <c r="G78" s="928" t="s">
        <v>1134</v>
      </c>
      <c r="H78" s="928" t="s">
        <v>1137</v>
      </c>
      <c r="I78" s="930">
        <v>44</v>
      </c>
      <c r="J78" s="931">
        <v>903</v>
      </c>
      <c r="K78" s="931">
        <v>99977</v>
      </c>
      <c r="L78" s="932">
        <v>0</v>
      </c>
      <c r="M78" s="932">
        <v>0</v>
      </c>
      <c r="N78" s="932">
        <v>0</v>
      </c>
      <c r="O78" s="932">
        <v>0</v>
      </c>
      <c r="P78" s="932">
        <v>0</v>
      </c>
      <c r="Q78" s="932">
        <v>0</v>
      </c>
      <c r="R78" s="932">
        <v>0</v>
      </c>
      <c r="S78" s="932">
        <v>0</v>
      </c>
      <c r="T78" s="932">
        <v>0</v>
      </c>
      <c r="U78" s="932">
        <v>0</v>
      </c>
      <c r="V78" s="932">
        <v>0</v>
      </c>
      <c r="W78" s="932">
        <v>0</v>
      </c>
      <c r="X78" s="927"/>
      <c r="Y78" s="1164" t="s">
        <v>1132</v>
      </c>
      <c r="Z78" s="1165" t="s">
        <v>1133</v>
      </c>
      <c r="AA78" s="1165" t="s">
        <v>262</v>
      </c>
      <c r="AB78" s="1165" t="s">
        <v>1138</v>
      </c>
      <c r="AC78" s="1165" t="s">
        <v>1135</v>
      </c>
      <c r="AD78" s="1168">
        <f>8321212</f>
        <v>8321212</v>
      </c>
    </row>
    <row r="79" spans="2:37" s="925" customFormat="1">
      <c r="B79" s="928" t="s">
        <v>1136</v>
      </c>
      <c r="C79" s="929" t="s">
        <v>1132</v>
      </c>
      <c r="D79" s="929"/>
      <c r="E79" s="928" t="s">
        <v>1133</v>
      </c>
      <c r="F79" s="928" t="s">
        <v>262</v>
      </c>
      <c r="G79" s="928" t="s">
        <v>1138</v>
      </c>
      <c r="H79" s="928" t="s">
        <v>1135</v>
      </c>
      <c r="I79" s="930">
        <v>35</v>
      </c>
      <c r="J79" s="931">
        <v>408398</v>
      </c>
      <c r="K79" s="931">
        <v>0</v>
      </c>
      <c r="L79" s="932">
        <v>0</v>
      </c>
      <c r="M79" s="932">
        <v>0</v>
      </c>
      <c r="N79" s="932">
        <v>0</v>
      </c>
      <c r="O79" s="932">
        <v>0</v>
      </c>
      <c r="P79" s="932">
        <v>0</v>
      </c>
      <c r="Q79" s="932">
        <v>0</v>
      </c>
      <c r="R79" s="932">
        <v>0</v>
      </c>
      <c r="S79" s="932">
        <v>0</v>
      </c>
      <c r="T79" s="932">
        <v>0</v>
      </c>
      <c r="U79" s="932">
        <v>0</v>
      </c>
      <c r="V79" s="932">
        <v>0</v>
      </c>
      <c r="W79" s="932">
        <v>0</v>
      </c>
      <c r="X79" s="927"/>
      <c r="AD79" s="1169">
        <f>SUM(AD76:AD78)</f>
        <v>9611835</v>
      </c>
    </row>
    <row r="80" spans="2:37">
      <c r="AK80" s="881"/>
    </row>
    <row r="81" spans="2:40">
      <c r="B81" s="51" t="s">
        <v>1139</v>
      </c>
      <c r="AK81" s="881"/>
    </row>
    <row r="82" spans="2:40">
      <c r="B82" s="380" t="s">
        <v>1140</v>
      </c>
      <c r="C82" s="380" t="s">
        <v>1141</v>
      </c>
      <c r="D82" s="380" t="s">
        <v>1114</v>
      </c>
      <c r="E82" s="380" t="s">
        <v>1142</v>
      </c>
      <c r="F82" s="380" t="s">
        <v>1143</v>
      </c>
      <c r="G82" s="380" t="s">
        <v>1144</v>
      </c>
      <c r="H82" s="380" t="s">
        <v>1145</v>
      </c>
      <c r="I82" s="380" t="s">
        <v>1146</v>
      </c>
      <c r="J82" s="380" t="s">
        <v>1147</v>
      </c>
      <c r="K82" s="380" t="s">
        <v>788</v>
      </c>
      <c r="L82" s="380" t="s">
        <v>1117</v>
      </c>
      <c r="M82" s="380" t="s">
        <v>1148</v>
      </c>
      <c r="N82" s="380" t="s">
        <v>1149</v>
      </c>
      <c r="O82" s="380" t="s">
        <v>1150</v>
      </c>
      <c r="P82" s="380" t="s">
        <v>1151</v>
      </c>
      <c r="Q82" s="380" t="s">
        <v>1152</v>
      </c>
      <c r="R82" s="380" t="s">
        <v>1153</v>
      </c>
      <c r="S82" s="380" t="s">
        <v>1154</v>
      </c>
      <c r="T82" s="380" t="s">
        <v>1155</v>
      </c>
      <c r="U82" s="380" t="s">
        <v>1156</v>
      </c>
      <c r="V82" s="380" t="s">
        <v>1157</v>
      </c>
      <c r="W82" s="380" t="s">
        <v>1158</v>
      </c>
      <c r="X82" s="380" t="s">
        <v>239</v>
      </c>
      <c r="Y82" s="380" t="s">
        <v>236</v>
      </c>
      <c r="Z82" s="380" t="s">
        <v>1159</v>
      </c>
      <c r="AA82" s="380" t="s">
        <v>1126</v>
      </c>
      <c r="AB82" s="380" t="s">
        <v>1129</v>
      </c>
      <c r="AC82" s="380" t="s">
        <v>1130</v>
      </c>
      <c r="AD82" s="380" t="s">
        <v>1131</v>
      </c>
      <c r="AE82" s="380" t="s">
        <v>1160</v>
      </c>
      <c r="AF82" s="380" t="s">
        <v>1161</v>
      </c>
      <c r="AG82" s="380" t="s">
        <v>1162</v>
      </c>
      <c r="AH82" s="380" t="s">
        <v>1163</v>
      </c>
      <c r="AI82" s="380" t="s">
        <v>1164</v>
      </c>
      <c r="AJ82" s="380" t="s">
        <v>1165</v>
      </c>
      <c r="AK82" s="380" t="s">
        <v>1166</v>
      </c>
      <c r="AL82" s="380" t="s">
        <v>1167</v>
      </c>
    </row>
    <row r="83" spans="2:40">
      <c r="B83" s="59" t="s">
        <v>1168</v>
      </c>
      <c r="C83" s="59" t="s">
        <v>758</v>
      </c>
      <c r="D83" s="59" t="s">
        <v>1136</v>
      </c>
      <c r="E83" s="59">
        <v>1014</v>
      </c>
      <c r="F83" s="59">
        <v>10014</v>
      </c>
      <c r="G83" s="59" t="s">
        <v>1169</v>
      </c>
      <c r="H83" s="59" t="s">
        <v>1170</v>
      </c>
      <c r="I83" s="59">
        <v>486514</v>
      </c>
      <c r="J83" s="59">
        <v>99</v>
      </c>
      <c r="K83" s="59" t="s">
        <v>1138</v>
      </c>
      <c r="L83" s="59" t="s">
        <v>1135</v>
      </c>
      <c r="M83" s="59">
        <v>41</v>
      </c>
      <c r="N83" s="59"/>
      <c r="O83" s="910">
        <v>371131</v>
      </c>
      <c r="P83" s="910">
        <v>20349</v>
      </c>
      <c r="Q83" s="59">
        <v>0</v>
      </c>
      <c r="R83" s="59">
        <v>0</v>
      </c>
      <c r="S83" s="59">
        <v>0</v>
      </c>
      <c r="T83" s="59">
        <v>0</v>
      </c>
      <c r="U83" s="59">
        <v>0</v>
      </c>
      <c r="V83" s="910">
        <v>232480</v>
      </c>
      <c r="W83" s="59"/>
      <c r="X83" s="59">
        <v>0</v>
      </c>
      <c r="Y83" s="59">
        <v>0</v>
      </c>
      <c r="Z83" s="59">
        <v>0</v>
      </c>
      <c r="AA83" s="59">
        <v>0</v>
      </c>
      <c r="AB83" s="59">
        <v>0</v>
      </c>
      <c r="AC83" s="59">
        <v>0</v>
      </c>
      <c r="AD83" s="59">
        <v>0</v>
      </c>
      <c r="AE83" s="59"/>
      <c r="AF83" s="59">
        <v>0</v>
      </c>
      <c r="AG83" s="59">
        <v>0</v>
      </c>
      <c r="AH83" s="59"/>
      <c r="AI83" s="59"/>
      <c r="AJ83" s="59"/>
      <c r="AK83" s="59"/>
      <c r="AL83" s="59">
        <v>0</v>
      </c>
    </row>
    <row r="84" spans="2:40">
      <c r="B84" s="59" t="s">
        <v>1168</v>
      </c>
      <c r="C84" s="59" t="s">
        <v>758</v>
      </c>
      <c r="D84" s="59" t="s">
        <v>1136</v>
      </c>
      <c r="E84" s="59">
        <v>1014</v>
      </c>
      <c r="F84" s="59">
        <v>10014</v>
      </c>
      <c r="G84" s="59" t="s">
        <v>1169</v>
      </c>
      <c r="H84" s="59" t="s">
        <v>1170</v>
      </c>
      <c r="I84" s="59">
        <v>486514</v>
      </c>
      <c r="J84" s="59">
        <v>99</v>
      </c>
      <c r="K84" s="59" t="s">
        <v>1134</v>
      </c>
      <c r="L84" s="59" t="s">
        <v>1137</v>
      </c>
      <c r="M84" s="59">
        <v>38</v>
      </c>
      <c r="N84" s="59"/>
      <c r="O84" s="910">
        <v>0</v>
      </c>
      <c r="P84" s="910">
        <v>83128</v>
      </c>
      <c r="Q84" s="59">
        <v>0</v>
      </c>
      <c r="R84" s="59">
        <v>0</v>
      </c>
      <c r="S84" s="59">
        <v>0</v>
      </c>
      <c r="T84" s="59">
        <v>0</v>
      </c>
      <c r="U84" s="59">
        <v>0</v>
      </c>
      <c r="V84" s="910">
        <v>0</v>
      </c>
      <c r="W84" s="59"/>
      <c r="X84" s="59">
        <v>0</v>
      </c>
      <c r="Y84" s="59">
        <v>0</v>
      </c>
      <c r="Z84" s="59">
        <v>0</v>
      </c>
      <c r="AA84" s="59">
        <v>0</v>
      </c>
      <c r="AB84" s="59">
        <v>0</v>
      </c>
      <c r="AC84" s="59">
        <v>0</v>
      </c>
      <c r="AD84" s="59">
        <v>0</v>
      </c>
      <c r="AE84" s="59"/>
      <c r="AF84" s="59"/>
      <c r="AG84" s="59">
        <v>0</v>
      </c>
      <c r="AH84" s="59"/>
      <c r="AI84" s="59"/>
      <c r="AJ84" s="59"/>
      <c r="AK84" s="59"/>
      <c r="AL84" s="59"/>
    </row>
    <row r="85" spans="2:40">
      <c r="B85" s="59" t="s">
        <v>1168</v>
      </c>
      <c r="C85" s="59" t="s">
        <v>758</v>
      </c>
      <c r="D85" s="59" t="s">
        <v>1136</v>
      </c>
      <c r="E85" s="59">
        <v>1014</v>
      </c>
      <c r="F85" s="59">
        <v>10014</v>
      </c>
      <c r="G85" s="59" t="s">
        <v>1169</v>
      </c>
      <c r="H85" s="59" t="s">
        <v>1170</v>
      </c>
      <c r="I85" s="59">
        <v>486514</v>
      </c>
      <c r="J85" s="59">
        <v>99</v>
      </c>
      <c r="K85" s="59" t="s">
        <v>1134</v>
      </c>
      <c r="L85" s="59" t="s">
        <v>1135</v>
      </c>
      <c r="M85" s="59">
        <v>10</v>
      </c>
      <c r="N85" s="59"/>
      <c r="O85" s="910">
        <v>0</v>
      </c>
      <c r="P85" s="910">
        <v>33754</v>
      </c>
      <c r="Q85" s="59">
        <v>0</v>
      </c>
      <c r="R85" s="59">
        <v>0</v>
      </c>
      <c r="S85" s="59">
        <v>0</v>
      </c>
      <c r="T85" s="59">
        <v>0</v>
      </c>
      <c r="U85" s="59">
        <v>0</v>
      </c>
      <c r="V85" s="910">
        <v>0</v>
      </c>
      <c r="W85" s="59"/>
      <c r="X85" s="59">
        <v>1725961</v>
      </c>
      <c r="Y85" s="59">
        <v>1159307</v>
      </c>
      <c r="Z85" s="59">
        <v>0</v>
      </c>
      <c r="AA85" s="59">
        <v>0</v>
      </c>
      <c r="AB85" s="59">
        <v>0</v>
      </c>
      <c r="AC85" s="59">
        <v>0</v>
      </c>
      <c r="AD85" s="59">
        <v>81342</v>
      </c>
      <c r="AE85" s="59"/>
      <c r="AF85" s="59"/>
      <c r="AG85" s="59">
        <v>34.345799999999997</v>
      </c>
      <c r="AH85" s="59"/>
      <c r="AI85" s="59"/>
      <c r="AJ85" s="59"/>
      <c r="AK85" s="59"/>
      <c r="AL85" s="59"/>
      <c r="AN85" s="18">
        <v>14111090</v>
      </c>
    </row>
    <row r="88" spans="2:40" s="9" customFormat="1" ht="15" customHeight="1">
      <c r="B88" s="893" t="s">
        <v>1070</v>
      </c>
      <c r="C88" s="90"/>
      <c r="D88" s="90"/>
      <c r="E88" s="90"/>
      <c r="F88" s="90"/>
      <c r="G88" s="906"/>
      <c r="H88" s="906"/>
      <c r="I88" s="906"/>
      <c r="J88" s="906"/>
      <c r="K88" s="906"/>
      <c r="L88" s="90"/>
      <c r="M88" s="90"/>
      <c r="N88" s="90"/>
      <c r="O88" s="90"/>
      <c r="P88" s="99"/>
      <c r="Q88" s="90"/>
      <c r="R88" s="90"/>
      <c r="S88" s="90"/>
    </row>
    <row r="90" spans="2:40">
      <c r="B90" s="59" t="s">
        <v>1171</v>
      </c>
      <c r="C90" s="937">
        <f>954*260</f>
        <v>248040</v>
      </c>
      <c r="D90" t="s">
        <v>1172</v>
      </c>
      <c r="E90" s="17" t="s">
        <v>588</v>
      </c>
    </row>
    <row r="91" spans="2:40">
      <c r="B91" s="59" t="s">
        <v>1173</v>
      </c>
      <c r="C91" s="59">
        <v>44.2</v>
      </c>
      <c r="D91" t="s">
        <v>1174</v>
      </c>
    </row>
    <row r="92" spans="2:40">
      <c r="B92" s="59" t="s">
        <v>854</v>
      </c>
      <c r="C92" s="975">
        <f>C90*C91</f>
        <v>10963368</v>
      </c>
    </row>
    <row r="94" spans="2:40">
      <c r="B94" s="59" t="s">
        <v>1175</v>
      </c>
      <c r="C94" s="937">
        <f>1298*260</f>
        <v>337480</v>
      </c>
      <c r="D94" t="s">
        <v>1176</v>
      </c>
      <c r="E94" t="s">
        <v>585</v>
      </c>
    </row>
    <row r="95" spans="2:40">
      <c r="B95" s="59" t="s">
        <v>1173</v>
      </c>
      <c r="C95" s="59">
        <v>44.2</v>
      </c>
      <c r="D95" t="s">
        <v>1174</v>
      </c>
    </row>
    <row r="96" spans="2:40">
      <c r="B96" s="59" t="s">
        <v>854</v>
      </c>
      <c r="C96" s="975">
        <f>C94*C95</f>
        <v>14916616.000000002</v>
      </c>
    </row>
    <row r="100" spans="2:19" s="9" customFormat="1" ht="15" customHeight="1">
      <c r="B100" s="893" t="s">
        <v>1177</v>
      </c>
      <c r="C100" s="90"/>
      <c r="D100" s="90"/>
      <c r="E100" s="90"/>
      <c r="F100" s="90"/>
      <c r="G100" s="906"/>
      <c r="H100" s="906"/>
      <c r="I100" s="906"/>
      <c r="J100" s="906"/>
      <c r="K100" s="906"/>
      <c r="L100" s="90"/>
      <c r="M100" s="90"/>
      <c r="N100" s="90"/>
      <c r="O100" s="90"/>
      <c r="P100" s="99"/>
      <c r="Q100" s="90"/>
      <c r="R100" s="90"/>
      <c r="S100" s="90"/>
    </row>
    <row r="102" spans="2:19">
      <c r="B102" s="2">
        <v>2009</v>
      </c>
      <c r="J102" s="2">
        <v>2019</v>
      </c>
    </row>
    <row r="103" spans="2:19">
      <c r="B103" s="4" t="s">
        <v>1178</v>
      </c>
      <c r="C103" s="4" t="s">
        <v>1179</v>
      </c>
      <c r="D103" s="4" t="s">
        <v>1180</v>
      </c>
      <c r="E103" s="4" t="s">
        <v>1181</v>
      </c>
      <c r="F103" s="4" t="s">
        <v>1182</v>
      </c>
      <c r="G103" s="4" t="s">
        <v>1183</v>
      </c>
      <c r="H103" s="4"/>
      <c r="I103" s="4"/>
      <c r="J103" s="4" t="s">
        <v>1178</v>
      </c>
      <c r="K103" s="4" t="s">
        <v>1179</v>
      </c>
      <c r="L103" s="4" t="s">
        <v>1180</v>
      </c>
      <c r="M103" s="4" t="s">
        <v>1181</v>
      </c>
      <c r="N103" s="4" t="s">
        <v>1182</v>
      </c>
      <c r="O103" s="4" t="s">
        <v>1183</v>
      </c>
      <c r="P103" s="4"/>
    </row>
    <row r="104" spans="2:19">
      <c r="B104" t="s">
        <v>1184</v>
      </c>
      <c r="C104" t="s">
        <v>1185</v>
      </c>
      <c r="D104">
        <v>105</v>
      </c>
      <c r="E104">
        <v>52</v>
      </c>
      <c r="F104" s="935">
        <v>230</v>
      </c>
      <c r="G104" s="935">
        <v>70</v>
      </c>
      <c r="J104" t="s">
        <v>1186</v>
      </c>
      <c r="L104">
        <v>36</v>
      </c>
      <c r="M104">
        <v>20</v>
      </c>
      <c r="N104" t="s">
        <v>981</v>
      </c>
      <c r="O104" t="s">
        <v>981</v>
      </c>
    </row>
    <row r="105" spans="2:19">
      <c r="B105" t="s">
        <v>1187</v>
      </c>
      <c r="C105" t="s">
        <v>1188</v>
      </c>
      <c r="D105">
        <v>62</v>
      </c>
      <c r="E105">
        <v>31</v>
      </c>
      <c r="F105" s="935">
        <v>1060</v>
      </c>
      <c r="G105" s="935">
        <v>340</v>
      </c>
      <c r="J105" t="s">
        <v>1189</v>
      </c>
      <c r="K105" t="s">
        <v>1190</v>
      </c>
      <c r="L105">
        <v>1</v>
      </c>
      <c r="M105">
        <v>0</v>
      </c>
      <c r="N105" t="s">
        <v>981</v>
      </c>
      <c r="O105" t="s">
        <v>981</v>
      </c>
    </row>
    <row r="106" spans="2:19">
      <c r="B106" t="s">
        <v>1191</v>
      </c>
      <c r="C106" t="s">
        <v>1188</v>
      </c>
      <c r="D106">
        <v>86</v>
      </c>
      <c r="E106">
        <v>42</v>
      </c>
      <c r="F106" s="935">
        <v>1060</v>
      </c>
      <c r="G106" s="935">
        <v>340</v>
      </c>
      <c r="J106" t="s">
        <v>1192</v>
      </c>
      <c r="K106" t="s">
        <v>1193</v>
      </c>
      <c r="L106">
        <v>33</v>
      </c>
      <c r="M106">
        <v>16</v>
      </c>
      <c r="N106">
        <v>2440</v>
      </c>
      <c r="O106">
        <v>770</v>
      </c>
    </row>
    <row r="107" spans="2:19">
      <c r="B107" t="s">
        <v>1194</v>
      </c>
      <c r="C107" t="s">
        <v>1195</v>
      </c>
      <c r="D107">
        <v>73</v>
      </c>
      <c r="E107">
        <v>37</v>
      </c>
      <c r="F107" s="935">
        <v>1060</v>
      </c>
      <c r="G107" s="935">
        <v>330</v>
      </c>
      <c r="J107" t="s">
        <v>1196</v>
      </c>
      <c r="K107" t="s">
        <v>1197</v>
      </c>
      <c r="L107">
        <v>6</v>
      </c>
      <c r="M107">
        <v>4</v>
      </c>
      <c r="N107">
        <v>496.66666666666669</v>
      </c>
      <c r="O107">
        <v>156.66666666666666</v>
      </c>
    </row>
    <row r="108" spans="2:19">
      <c r="B108" t="s">
        <v>1198</v>
      </c>
      <c r="C108" t="s">
        <v>1199</v>
      </c>
      <c r="D108">
        <v>8</v>
      </c>
      <c r="E108">
        <v>4</v>
      </c>
      <c r="F108" s="935">
        <v>2160</v>
      </c>
      <c r="G108" s="935">
        <v>680</v>
      </c>
      <c r="J108" t="s">
        <v>1200</v>
      </c>
      <c r="K108" t="s">
        <v>1197</v>
      </c>
      <c r="L108">
        <v>4</v>
      </c>
      <c r="M108">
        <v>2</v>
      </c>
      <c r="N108">
        <v>496.66666666666669</v>
      </c>
      <c r="O108">
        <v>156.66666666666666</v>
      </c>
    </row>
    <row r="109" spans="2:19">
      <c r="B109" t="s">
        <v>1201</v>
      </c>
      <c r="C109" t="s">
        <v>1199</v>
      </c>
      <c r="D109">
        <v>20</v>
      </c>
      <c r="E109">
        <v>10</v>
      </c>
      <c r="F109" s="935">
        <v>2160</v>
      </c>
      <c r="G109" s="935">
        <v>680</v>
      </c>
      <c r="J109" t="s">
        <v>1202</v>
      </c>
      <c r="K109" t="s">
        <v>1197</v>
      </c>
      <c r="L109">
        <v>6</v>
      </c>
      <c r="M109">
        <v>3</v>
      </c>
      <c r="N109">
        <v>496.66666666666669</v>
      </c>
      <c r="O109">
        <v>156.66666666666666</v>
      </c>
    </row>
    <row r="110" spans="2:19">
      <c r="B110" t="s">
        <v>1203</v>
      </c>
      <c r="C110" t="s">
        <v>1204</v>
      </c>
      <c r="D110">
        <v>14</v>
      </c>
      <c r="E110">
        <v>7</v>
      </c>
      <c r="F110" s="935">
        <v>1890</v>
      </c>
      <c r="G110" s="935">
        <v>600</v>
      </c>
      <c r="J110" t="s">
        <v>1205</v>
      </c>
      <c r="K110" t="s">
        <v>1206</v>
      </c>
      <c r="L110">
        <v>8</v>
      </c>
      <c r="M110">
        <v>4</v>
      </c>
      <c r="N110">
        <v>1565</v>
      </c>
      <c r="O110">
        <v>496</v>
      </c>
    </row>
    <row r="111" spans="2:19">
      <c r="B111" t="s">
        <v>1207</v>
      </c>
      <c r="C111" t="s">
        <v>1199</v>
      </c>
      <c r="D111">
        <v>44</v>
      </c>
      <c r="E111">
        <v>22</v>
      </c>
      <c r="F111" s="935">
        <v>2160</v>
      </c>
      <c r="G111" s="935">
        <v>680</v>
      </c>
      <c r="J111" t="s">
        <v>1208</v>
      </c>
      <c r="K111" t="s">
        <v>1185</v>
      </c>
      <c r="L111">
        <v>51</v>
      </c>
      <c r="M111">
        <v>26</v>
      </c>
      <c r="N111">
        <v>230</v>
      </c>
      <c r="O111">
        <v>70</v>
      </c>
    </row>
    <row r="112" spans="2:19">
      <c r="B112" t="s">
        <v>1209</v>
      </c>
      <c r="C112" t="s">
        <v>1206</v>
      </c>
      <c r="D112">
        <v>147</v>
      </c>
      <c r="E112">
        <v>73</v>
      </c>
      <c r="F112" s="935">
        <v>1565</v>
      </c>
      <c r="G112" s="935">
        <v>496</v>
      </c>
      <c r="J112" t="s">
        <v>1210</v>
      </c>
      <c r="K112" t="s">
        <v>1211</v>
      </c>
      <c r="L112">
        <v>2</v>
      </c>
      <c r="M112">
        <v>1</v>
      </c>
      <c r="N112">
        <v>2780</v>
      </c>
      <c r="O112">
        <v>880</v>
      </c>
    </row>
    <row r="113" spans="2:15">
      <c r="B113" t="s">
        <v>1212</v>
      </c>
      <c r="C113" t="s">
        <v>1197</v>
      </c>
      <c r="D113">
        <v>10</v>
      </c>
      <c r="E113">
        <v>5</v>
      </c>
      <c r="F113" s="935">
        <v>496.66666666666669</v>
      </c>
      <c r="G113" s="935">
        <v>156.66666666666666</v>
      </c>
      <c r="J113" t="s">
        <v>1213</v>
      </c>
      <c r="K113" t="s">
        <v>1185</v>
      </c>
      <c r="L113">
        <v>23</v>
      </c>
      <c r="M113">
        <v>11</v>
      </c>
      <c r="N113">
        <v>230</v>
      </c>
      <c r="O113">
        <v>70</v>
      </c>
    </row>
    <row r="114" spans="2:15">
      <c r="B114" t="s">
        <v>1214</v>
      </c>
      <c r="C114" t="s">
        <v>1206</v>
      </c>
      <c r="D114">
        <v>14</v>
      </c>
      <c r="E114">
        <v>7</v>
      </c>
      <c r="F114" s="935">
        <v>1565</v>
      </c>
      <c r="G114" s="935">
        <v>496</v>
      </c>
      <c r="J114" t="s">
        <v>1215</v>
      </c>
      <c r="K114" t="s">
        <v>1185</v>
      </c>
      <c r="L114">
        <v>1</v>
      </c>
      <c r="M114">
        <v>1</v>
      </c>
      <c r="N114">
        <v>230</v>
      </c>
      <c r="O114">
        <v>70</v>
      </c>
    </row>
    <row r="115" spans="2:15">
      <c r="B115" t="s">
        <v>1186</v>
      </c>
      <c r="C115">
        <v>0</v>
      </c>
      <c r="D115">
        <v>211</v>
      </c>
      <c r="E115">
        <v>43</v>
      </c>
      <c r="F115" s="935" t="s">
        <v>981</v>
      </c>
      <c r="G115" s="935" t="s">
        <v>981</v>
      </c>
      <c r="J115" t="s">
        <v>1216</v>
      </c>
      <c r="K115" t="s">
        <v>1185</v>
      </c>
      <c r="L115">
        <v>11</v>
      </c>
      <c r="M115">
        <v>6</v>
      </c>
      <c r="N115">
        <v>230</v>
      </c>
      <c r="O115">
        <v>70</v>
      </c>
    </row>
    <row r="116" spans="2:15">
      <c r="B116" t="s">
        <v>1217</v>
      </c>
      <c r="C116" t="s">
        <v>1188</v>
      </c>
      <c r="D116">
        <v>31</v>
      </c>
      <c r="E116">
        <v>15</v>
      </c>
      <c r="F116" s="935">
        <v>1060</v>
      </c>
      <c r="G116" s="935">
        <v>340</v>
      </c>
      <c r="J116" t="s">
        <v>1218</v>
      </c>
      <c r="K116" t="s">
        <v>1185</v>
      </c>
      <c r="L116">
        <v>11</v>
      </c>
      <c r="M116">
        <v>6</v>
      </c>
      <c r="N116">
        <v>230</v>
      </c>
      <c r="O116">
        <v>70</v>
      </c>
    </row>
    <row r="117" spans="2:15">
      <c r="B117" t="s">
        <v>1219</v>
      </c>
      <c r="C117" t="s">
        <v>1185</v>
      </c>
      <c r="D117">
        <v>89</v>
      </c>
      <c r="E117">
        <v>44</v>
      </c>
      <c r="F117" s="935">
        <v>230</v>
      </c>
      <c r="G117" s="935">
        <v>70</v>
      </c>
      <c r="J117" t="s">
        <v>1219</v>
      </c>
      <c r="K117" t="s">
        <v>1185</v>
      </c>
      <c r="L117">
        <v>57</v>
      </c>
      <c r="M117">
        <v>31</v>
      </c>
      <c r="N117">
        <v>230</v>
      </c>
      <c r="O117">
        <v>70</v>
      </c>
    </row>
    <row r="118" spans="2:15">
      <c r="B118" t="s">
        <v>1220</v>
      </c>
      <c r="C118" t="s">
        <v>1188</v>
      </c>
      <c r="D118">
        <v>363</v>
      </c>
      <c r="E118">
        <v>146</v>
      </c>
      <c r="F118" s="935">
        <v>1060</v>
      </c>
      <c r="G118" s="935">
        <v>340</v>
      </c>
      <c r="J118" t="s">
        <v>1221</v>
      </c>
      <c r="K118" t="s">
        <v>1185</v>
      </c>
      <c r="L118">
        <v>51</v>
      </c>
      <c r="M118">
        <v>24</v>
      </c>
      <c r="N118">
        <v>230</v>
      </c>
      <c r="O118">
        <v>70</v>
      </c>
    </row>
    <row r="119" spans="2:15">
      <c r="B119" t="s">
        <v>1222</v>
      </c>
      <c r="C119" t="s">
        <v>1188</v>
      </c>
      <c r="D119">
        <v>136</v>
      </c>
      <c r="E119">
        <v>63</v>
      </c>
      <c r="F119" s="935">
        <v>1060</v>
      </c>
      <c r="G119" s="935">
        <v>340</v>
      </c>
      <c r="J119" t="s">
        <v>1184</v>
      </c>
      <c r="K119" t="s">
        <v>1185</v>
      </c>
      <c r="L119">
        <v>60</v>
      </c>
      <c r="M119">
        <v>29</v>
      </c>
      <c r="N119">
        <v>230</v>
      </c>
      <c r="O119">
        <v>70</v>
      </c>
    </row>
    <row r="120" spans="2:15">
      <c r="B120" t="s">
        <v>1223</v>
      </c>
      <c r="C120" t="s">
        <v>1197</v>
      </c>
      <c r="D120">
        <v>21</v>
      </c>
      <c r="E120">
        <v>10</v>
      </c>
      <c r="F120" s="935">
        <v>496.66666666666669</v>
      </c>
      <c r="G120" s="935">
        <v>156.66666666666666</v>
      </c>
      <c r="J120" t="s">
        <v>1224</v>
      </c>
      <c r="K120" t="s">
        <v>1185</v>
      </c>
      <c r="L120">
        <v>1</v>
      </c>
      <c r="M120">
        <v>1</v>
      </c>
      <c r="N120">
        <v>230</v>
      </c>
      <c r="O120">
        <v>70</v>
      </c>
    </row>
    <row r="121" spans="2:15">
      <c r="B121" t="s">
        <v>1225</v>
      </c>
      <c r="C121" t="s">
        <v>1197</v>
      </c>
      <c r="D121">
        <v>233</v>
      </c>
      <c r="E121">
        <v>108</v>
      </c>
      <c r="F121" s="935">
        <v>496.66666666666669</v>
      </c>
      <c r="G121" s="935">
        <v>156.66666666666666</v>
      </c>
      <c r="J121" t="s">
        <v>1226</v>
      </c>
      <c r="K121" t="s">
        <v>1185</v>
      </c>
      <c r="L121">
        <v>15</v>
      </c>
      <c r="M121">
        <v>6</v>
      </c>
      <c r="N121">
        <v>230</v>
      </c>
      <c r="O121">
        <v>70</v>
      </c>
    </row>
    <row r="122" spans="2:15">
      <c r="B122" t="s">
        <v>1227</v>
      </c>
      <c r="C122" t="s">
        <v>1197</v>
      </c>
      <c r="D122">
        <v>57</v>
      </c>
      <c r="E122">
        <v>27</v>
      </c>
      <c r="F122" s="935">
        <v>496.66666666666669</v>
      </c>
      <c r="G122" s="935">
        <v>156.66666666666666</v>
      </c>
      <c r="J122" t="s">
        <v>1228</v>
      </c>
      <c r="K122" t="s">
        <v>1185</v>
      </c>
      <c r="L122">
        <v>12</v>
      </c>
      <c r="M122">
        <v>7</v>
      </c>
      <c r="N122">
        <v>230</v>
      </c>
      <c r="O122">
        <v>70</v>
      </c>
    </row>
    <row r="123" spans="2:15">
      <c r="B123" t="s">
        <v>1210</v>
      </c>
      <c r="C123" t="s">
        <v>1211</v>
      </c>
      <c r="D123">
        <v>22</v>
      </c>
      <c r="E123">
        <v>11</v>
      </c>
      <c r="F123" s="935">
        <v>2780</v>
      </c>
      <c r="G123" s="935">
        <v>880</v>
      </c>
      <c r="J123" t="s">
        <v>1229</v>
      </c>
      <c r="K123" t="s">
        <v>1197</v>
      </c>
      <c r="L123">
        <v>2</v>
      </c>
      <c r="M123">
        <v>1</v>
      </c>
      <c r="N123">
        <v>496.66666666666669</v>
      </c>
      <c r="O123">
        <v>156.66666666666666</v>
      </c>
    </row>
    <row r="124" spans="2:15">
      <c r="B124" t="s">
        <v>1230</v>
      </c>
      <c r="C124" t="s">
        <v>1206</v>
      </c>
      <c r="D124">
        <v>11</v>
      </c>
      <c r="E124">
        <v>4</v>
      </c>
      <c r="F124" s="935">
        <v>1565</v>
      </c>
      <c r="G124" s="935">
        <v>496</v>
      </c>
      <c r="J124" t="s">
        <v>1231</v>
      </c>
      <c r="K124" t="s">
        <v>1188</v>
      </c>
      <c r="L124">
        <v>1</v>
      </c>
      <c r="M124">
        <v>1</v>
      </c>
      <c r="N124">
        <v>1060</v>
      </c>
      <c r="O124">
        <v>340</v>
      </c>
    </row>
    <row r="125" spans="2:15">
      <c r="B125" t="s">
        <v>1232</v>
      </c>
      <c r="C125" t="s">
        <v>1197</v>
      </c>
      <c r="D125">
        <v>75</v>
      </c>
      <c r="E125">
        <v>20</v>
      </c>
      <c r="F125" s="935">
        <v>496.66666666666669</v>
      </c>
      <c r="G125" s="935">
        <v>156.66666666666666</v>
      </c>
      <c r="J125" t="s">
        <v>1233</v>
      </c>
      <c r="K125" t="s">
        <v>1188</v>
      </c>
      <c r="L125">
        <v>3</v>
      </c>
      <c r="M125">
        <v>1</v>
      </c>
      <c r="N125">
        <v>1060</v>
      </c>
      <c r="O125">
        <v>340</v>
      </c>
    </row>
    <row r="126" spans="2:15">
      <c r="B126" t="s">
        <v>1234</v>
      </c>
      <c r="C126" t="s">
        <v>1197</v>
      </c>
      <c r="D126">
        <v>9</v>
      </c>
      <c r="E126">
        <v>4</v>
      </c>
      <c r="F126" s="935">
        <v>496.66666666666669</v>
      </c>
      <c r="G126" s="935">
        <v>156.66666666666666</v>
      </c>
      <c r="J126" t="s">
        <v>1220</v>
      </c>
      <c r="K126" t="s">
        <v>1188</v>
      </c>
      <c r="L126">
        <v>154</v>
      </c>
      <c r="M126">
        <v>72</v>
      </c>
      <c r="N126">
        <v>1060</v>
      </c>
      <c r="O126">
        <v>340</v>
      </c>
    </row>
    <row r="127" spans="2:15">
      <c r="B127" t="s">
        <v>1208</v>
      </c>
      <c r="C127" t="s">
        <v>1185</v>
      </c>
      <c r="D127">
        <v>201</v>
      </c>
      <c r="E127">
        <v>101</v>
      </c>
      <c r="F127" s="935">
        <v>230</v>
      </c>
      <c r="G127" s="935">
        <v>70</v>
      </c>
      <c r="J127" t="s">
        <v>1235</v>
      </c>
      <c r="K127" t="s">
        <v>1188</v>
      </c>
      <c r="L127">
        <v>3</v>
      </c>
      <c r="M127">
        <v>1</v>
      </c>
      <c r="N127">
        <v>1060</v>
      </c>
      <c r="O127">
        <v>340</v>
      </c>
    </row>
    <row r="128" spans="2:15">
      <c r="B128" t="s">
        <v>1213</v>
      </c>
      <c r="C128" t="s">
        <v>1185</v>
      </c>
      <c r="D128">
        <v>206</v>
      </c>
      <c r="E128">
        <v>104</v>
      </c>
      <c r="F128" s="935">
        <v>230</v>
      </c>
      <c r="G128" s="935">
        <v>70</v>
      </c>
      <c r="J128" t="s">
        <v>1236</v>
      </c>
      <c r="K128" t="s">
        <v>1188</v>
      </c>
      <c r="L128">
        <v>46</v>
      </c>
      <c r="M128">
        <v>22</v>
      </c>
      <c r="N128">
        <v>1060</v>
      </c>
      <c r="O128">
        <v>340</v>
      </c>
    </row>
    <row r="129" spans="2:15">
      <c r="B129" t="s">
        <v>1237</v>
      </c>
      <c r="C129" t="s">
        <v>1238</v>
      </c>
      <c r="D129">
        <v>1</v>
      </c>
      <c r="E129">
        <v>0</v>
      </c>
      <c r="F129" s="935">
        <v>3020</v>
      </c>
      <c r="G129" s="935">
        <v>960</v>
      </c>
      <c r="J129" t="s">
        <v>1239</v>
      </c>
      <c r="K129" t="s">
        <v>1188</v>
      </c>
      <c r="L129">
        <v>4</v>
      </c>
      <c r="M129">
        <v>3</v>
      </c>
      <c r="N129">
        <v>1060</v>
      </c>
      <c r="O129">
        <v>340</v>
      </c>
    </row>
    <row r="130" spans="2:15">
      <c r="B130" t="s">
        <v>1240</v>
      </c>
      <c r="C130" t="s">
        <v>1197</v>
      </c>
      <c r="D130">
        <v>1</v>
      </c>
      <c r="E130">
        <v>1</v>
      </c>
      <c r="F130" s="935">
        <v>496.66666666666669</v>
      </c>
      <c r="G130" s="935">
        <v>156.66666666666666</v>
      </c>
      <c r="J130" t="s">
        <v>1241</v>
      </c>
      <c r="K130" t="s">
        <v>1188</v>
      </c>
      <c r="L130">
        <v>10</v>
      </c>
      <c r="M130">
        <v>6</v>
      </c>
      <c r="N130">
        <v>1060</v>
      </c>
      <c r="O130">
        <v>340</v>
      </c>
    </row>
    <row r="131" spans="2:15">
      <c r="B131" t="s">
        <v>1242</v>
      </c>
      <c r="C131" t="s">
        <v>1197</v>
      </c>
      <c r="D131">
        <v>1</v>
      </c>
      <c r="E131">
        <v>1</v>
      </c>
      <c r="F131" s="935">
        <v>496.66666666666669</v>
      </c>
      <c r="G131" s="935">
        <v>156.66666666666666</v>
      </c>
      <c r="J131" t="s">
        <v>1243</v>
      </c>
      <c r="K131" t="s">
        <v>1188</v>
      </c>
      <c r="L131">
        <v>20</v>
      </c>
      <c r="M131">
        <v>9</v>
      </c>
      <c r="N131">
        <v>1060</v>
      </c>
      <c r="O131">
        <v>340</v>
      </c>
    </row>
    <row r="132" spans="2:15">
      <c r="B132" t="s">
        <v>1244</v>
      </c>
      <c r="C132" t="s">
        <v>1197</v>
      </c>
      <c r="D132">
        <v>1</v>
      </c>
      <c r="E132">
        <v>0</v>
      </c>
      <c r="F132" s="935">
        <v>496.66666666666669</v>
      </c>
      <c r="G132" s="935">
        <v>156.66666666666666</v>
      </c>
      <c r="J132" t="s">
        <v>1217</v>
      </c>
      <c r="K132" t="s">
        <v>1188</v>
      </c>
      <c r="L132">
        <v>12</v>
      </c>
      <c r="M132">
        <v>6</v>
      </c>
      <c r="N132">
        <v>1060</v>
      </c>
      <c r="O132">
        <v>340</v>
      </c>
    </row>
    <row r="133" spans="2:15">
      <c r="B133" t="s">
        <v>1245</v>
      </c>
      <c r="C133" t="s">
        <v>1246</v>
      </c>
      <c r="D133">
        <v>1</v>
      </c>
      <c r="E133">
        <v>1</v>
      </c>
      <c r="F133" s="935" t="s">
        <v>981</v>
      </c>
      <c r="G133" s="935" t="s">
        <v>981</v>
      </c>
      <c r="J133" t="s">
        <v>1247</v>
      </c>
      <c r="K133" t="s">
        <v>1188</v>
      </c>
      <c r="L133">
        <v>27</v>
      </c>
      <c r="M133">
        <v>13</v>
      </c>
      <c r="N133">
        <v>1060</v>
      </c>
      <c r="O133">
        <v>340</v>
      </c>
    </row>
    <row r="134" spans="2:15">
      <c r="B134" t="s">
        <v>1248</v>
      </c>
      <c r="C134" t="s">
        <v>1197</v>
      </c>
      <c r="D134">
        <v>1</v>
      </c>
      <c r="E134">
        <v>1</v>
      </c>
      <c r="F134" s="935">
        <v>496.66666666666669</v>
      </c>
      <c r="G134" s="935">
        <v>156.66666666666666</v>
      </c>
      <c r="J134" t="s">
        <v>1249</v>
      </c>
      <c r="K134" t="s">
        <v>1188</v>
      </c>
      <c r="L134">
        <v>18</v>
      </c>
      <c r="M134">
        <v>9</v>
      </c>
      <c r="N134">
        <v>1060</v>
      </c>
      <c r="O134">
        <v>340</v>
      </c>
    </row>
    <row r="135" spans="2:15">
      <c r="B135" t="s">
        <v>1250</v>
      </c>
      <c r="C135" t="s">
        <v>1246</v>
      </c>
      <c r="D135">
        <v>1</v>
      </c>
      <c r="E135">
        <v>0</v>
      </c>
      <c r="F135" s="935" t="s">
        <v>981</v>
      </c>
      <c r="G135" s="935" t="s">
        <v>981</v>
      </c>
      <c r="J135" t="s">
        <v>1251</v>
      </c>
      <c r="K135" t="s">
        <v>1252</v>
      </c>
      <c r="L135">
        <v>3</v>
      </c>
      <c r="M135">
        <v>1</v>
      </c>
      <c r="N135" t="s">
        <v>981</v>
      </c>
      <c r="O135" t="s">
        <v>981</v>
      </c>
    </row>
    <row r="136" spans="2:15">
      <c r="B136" t="s">
        <v>1253</v>
      </c>
      <c r="C136" t="s">
        <v>1197</v>
      </c>
      <c r="D136">
        <v>1</v>
      </c>
      <c r="E136">
        <v>0</v>
      </c>
      <c r="F136" s="935">
        <v>496.66666666666669</v>
      </c>
      <c r="G136" s="935">
        <v>156.66666666666666</v>
      </c>
      <c r="J136" t="s">
        <v>1222</v>
      </c>
      <c r="K136" t="s">
        <v>1188</v>
      </c>
      <c r="L136">
        <v>3</v>
      </c>
      <c r="M136">
        <v>1</v>
      </c>
      <c r="N136">
        <v>1060</v>
      </c>
      <c r="O136">
        <v>340</v>
      </c>
    </row>
    <row r="137" spans="2:15">
      <c r="B137" t="s">
        <v>1254</v>
      </c>
      <c r="C137" t="s">
        <v>1197</v>
      </c>
      <c r="D137">
        <v>1</v>
      </c>
      <c r="E137">
        <v>0</v>
      </c>
      <c r="F137" s="935">
        <v>496.66666666666669</v>
      </c>
      <c r="G137" s="935">
        <v>156.66666666666666</v>
      </c>
      <c r="J137" t="s">
        <v>1255</v>
      </c>
      <c r="K137" t="s">
        <v>1188</v>
      </c>
      <c r="L137">
        <v>1</v>
      </c>
      <c r="M137">
        <v>0</v>
      </c>
      <c r="N137">
        <v>1060</v>
      </c>
      <c r="O137">
        <v>340</v>
      </c>
    </row>
    <row r="138" spans="2:15">
      <c r="B138" t="s">
        <v>1256</v>
      </c>
      <c r="C138" t="s">
        <v>1197</v>
      </c>
      <c r="D138">
        <v>1</v>
      </c>
      <c r="E138">
        <v>0</v>
      </c>
      <c r="F138" s="935">
        <v>496.66666666666669</v>
      </c>
      <c r="G138" s="935">
        <v>156.66666666666666</v>
      </c>
      <c r="J138" t="s">
        <v>1257</v>
      </c>
      <c r="K138" t="s">
        <v>1188</v>
      </c>
      <c r="L138">
        <v>16</v>
      </c>
      <c r="M138">
        <v>9</v>
      </c>
      <c r="N138">
        <v>1060</v>
      </c>
      <c r="O138">
        <v>340</v>
      </c>
    </row>
    <row r="139" spans="2:15">
      <c r="B139" t="s">
        <v>1258</v>
      </c>
      <c r="C139" t="s">
        <v>1259</v>
      </c>
      <c r="D139">
        <v>2</v>
      </c>
      <c r="E139">
        <v>2</v>
      </c>
      <c r="F139" s="935">
        <v>6380</v>
      </c>
      <c r="G139" s="935">
        <v>2020</v>
      </c>
      <c r="J139" t="s">
        <v>1260</v>
      </c>
      <c r="K139" t="s">
        <v>1188</v>
      </c>
      <c r="L139">
        <v>1</v>
      </c>
      <c r="M139">
        <v>0</v>
      </c>
      <c r="N139">
        <v>1060</v>
      </c>
      <c r="O139">
        <v>340</v>
      </c>
    </row>
    <row r="140" spans="2:15">
      <c r="B140" t="s">
        <v>1261</v>
      </c>
      <c r="C140" t="s">
        <v>1252</v>
      </c>
      <c r="D140">
        <v>1</v>
      </c>
      <c r="E140">
        <v>0</v>
      </c>
      <c r="F140" s="935" t="s">
        <v>981</v>
      </c>
      <c r="G140" s="935" t="s">
        <v>981</v>
      </c>
      <c r="J140" t="s">
        <v>1262</v>
      </c>
      <c r="K140" t="s">
        <v>1188</v>
      </c>
      <c r="L140">
        <v>8</v>
      </c>
      <c r="M140">
        <v>4</v>
      </c>
      <c r="N140">
        <v>1060</v>
      </c>
      <c r="O140">
        <v>340</v>
      </c>
    </row>
    <row r="141" spans="2:15">
      <c r="B141" t="s">
        <v>1263</v>
      </c>
      <c r="C141" t="s">
        <v>1264</v>
      </c>
      <c r="D141">
        <v>120</v>
      </c>
      <c r="E141">
        <v>60</v>
      </c>
      <c r="F141" s="935">
        <v>2310</v>
      </c>
      <c r="G141" s="935">
        <v>730</v>
      </c>
      <c r="J141" t="s">
        <v>1265</v>
      </c>
      <c r="K141" t="s">
        <v>1188</v>
      </c>
      <c r="L141">
        <v>2</v>
      </c>
      <c r="M141">
        <v>1</v>
      </c>
      <c r="N141">
        <v>1060</v>
      </c>
      <c r="O141">
        <v>340</v>
      </c>
    </row>
    <row r="142" spans="2:15">
      <c r="B142" t="s">
        <v>1192</v>
      </c>
      <c r="C142" t="s">
        <v>1193</v>
      </c>
      <c r="D142">
        <v>205</v>
      </c>
      <c r="E142">
        <v>102</v>
      </c>
      <c r="F142" s="935">
        <v>2440</v>
      </c>
      <c r="G142" s="935">
        <v>770</v>
      </c>
      <c r="J142" t="s">
        <v>1266</v>
      </c>
      <c r="K142" t="s">
        <v>1188</v>
      </c>
      <c r="L142">
        <v>22</v>
      </c>
      <c r="M142">
        <v>11</v>
      </c>
      <c r="N142">
        <v>1060</v>
      </c>
      <c r="O142">
        <v>340</v>
      </c>
    </row>
    <row r="143" spans="2:15">
      <c r="B143" t="s">
        <v>1267</v>
      </c>
      <c r="C143" t="s">
        <v>1268</v>
      </c>
      <c r="D143">
        <v>2</v>
      </c>
      <c r="E143">
        <v>1</v>
      </c>
      <c r="F143" s="935">
        <v>3970</v>
      </c>
      <c r="G143" s="935">
        <v>1260</v>
      </c>
      <c r="J143" t="s">
        <v>1187</v>
      </c>
      <c r="K143" t="s">
        <v>1188</v>
      </c>
      <c r="L143">
        <v>23</v>
      </c>
      <c r="M143">
        <v>13</v>
      </c>
      <c r="N143">
        <v>1060</v>
      </c>
      <c r="O143">
        <v>340</v>
      </c>
    </row>
    <row r="144" spans="2:15">
      <c r="B144" t="s">
        <v>1269</v>
      </c>
      <c r="C144" t="s">
        <v>1270</v>
      </c>
      <c r="D144">
        <v>6</v>
      </c>
      <c r="E144">
        <v>3</v>
      </c>
      <c r="F144" s="935">
        <v>2740</v>
      </c>
      <c r="G144" s="935">
        <v>870</v>
      </c>
      <c r="J144" t="s">
        <v>1271</v>
      </c>
      <c r="K144" t="s">
        <v>1188</v>
      </c>
      <c r="L144">
        <v>2</v>
      </c>
      <c r="M144">
        <v>1</v>
      </c>
      <c r="N144">
        <v>1060</v>
      </c>
      <c r="O144">
        <v>340</v>
      </c>
    </row>
    <row r="145" spans="2:15">
      <c r="B145" t="s">
        <v>1272</v>
      </c>
      <c r="C145" t="s">
        <v>1273</v>
      </c>
      <c r="D145">
        <v>133</v>
      </c>
      <c r="E145">
        <v>66</v>
      </c>
      <c r="F145" s="935">
        <v>2480</v>
      </c>
      <c r="G145" s="935">
        <v>780</v>
      </c>
      <c r="J145" t="s">
        <v>1191</v>
      </c>
      <c r="K145" t="s">
        <v>1188</v>
      </c>
      <c r="L145">
        <v>54</v>
      </c>
      <c r="M145">
        <v>26</v>
      </c>
      <c r="N145">
        <v>1060</v>
      </c>
      <c r="O145">
        <v>340</v>
      </c>
    </row>
    <row r="146" spans="2:15">
      <c r="B146" t="s">
        <v>1274</v>
      </c>
      <c r="C146" t="s">
        <v>1275</v>
      </c>
      <c r="D146">
        <v>2</v>
      </c>
      <c r="E146">
        <v>1</v>
      </c>
      <c r="F146" s="935">
        <v>2460</v>
      </c>
      <c r="G146" s="935">
        <v>780</v>
      </c>
      <c r="J146" t="s">
        <v>1276</v>
      </c>
      <c r="K146" t="s">
        <v>1188</v>
      </c>
      <c r="L146">
        <v>202</v>
      </c>
      <c r="M146">
        <v>101</v>
      </c>
      <c r="N146">
        <v>1060</v>
      </c>
      <c r="O146">
        <v>340</v>
      </c>
    </row>
    <row r="147" spans="2:15">
      <c r="B147" t="s">
        <v>1277</v>
      </c>
      <c r="C147" t="s">
        <v>1278</v>
      </c>
      <c r="D147">
        <v>1</v>
      </c>
      <c r="E147">
        <v>0</v>
      </c>
      <c r="F147" s="935">
        <v>2650</v>
      </c>
      <c r="G147" s="935">
        <v>840</v>
      </c>
      <c r="J147" t="s">
        <v>1279</v>
      </c>
      <c r="K147" t="s">
        <v>1188</v>
      </c>
      <c r="L147">
        <v>8</v>
      </c>
      <c r="M147">
        <v>4</v>
      </c>
      <c r="N147">
        <v>1060</v>
      </c>
      <c r="O147">
        <v>340</v>
      </c>
    </row>
    <row r="148" spans="2:15">
      <c r="B148" t="s">
        <v>1280</v>
      </c>
      <c r="C148" t="s">
        <v>1278</v>
      </c>
      <c r="D148">
        <v>39</v>
      </c>
      <c r="E148">
        <v>20</v>
      </c>
      <c r="F148" s="935">
        <v>2650</v>
      </c>
      <c r="G148" s="935">
        <v>840</v>
      </c>
      <c r="J148" t="s">
        <v>1281</v>
      </c>
      <c r="K148" t="s">
        <v>1188</v>
      </c>
      <c r="L148">
        <v>22</v>
      </c>
      <c r="M148">
        <v>11</v>
      </c>
      <c r="N148">
        <v>1060</v>
      </c>
      <c r="O148">
        <v>340</v>
      </c>
    </row>
    <row r="149" spans="2:15">
      <c r="B149" t="s">
        <v>1282</v>
      </c>
      <c r="C149" t="s">
        <v>1283</v>
      </c>
      <c r="D149">
        <v>48</v>
      </c>
      <c r="E149">
        <v>24</v>
      </c>
      <c r="F149" s="935">
        <v>3180</v>
      </c>
      <c r="G149" s="935">
        <v>1010</v>
      </c>
      <c r="J149" t="s">
        <v>1284</v>
      </c>
      <c r="K149" t="s">
        <v>1188</v>
      </c>
      <c r="L149">
        <v>97</v>
      </c>
      <c r="M149">
        <v>48</v>
      </c>
      <c r="N149">
        <v>1060</v>
      </c>
      <c r="O149">
        <v>340</v>
      </c>
    </row>
    <row r="150" spans="2:15">
      <c r="B150" t="s">
        <v>1285</v>
      </c>
      <c r="C150" t="s">
        <v>1197</v>
      </c>
      <c r="D150">
        <v>1</v>
      </c>
      <c r="E150">
        <v>0</v>
      </c>
      <c r="F150" s="935">
        <v>496.66666666666669</v>
      </c>
      <c r="G150" s="935">
        <v>156.66666666666666</v>
      </c>
      <c r="J150" t="s">
        <v>1286</v>
      </c>
      <c r="K150" t="s">
        <v>1188</v>
      </c>
      <c r="L150">
        <v>4</v>
      </c>
      <c r="M150">
        <v>2</v>
      </c>
      <c r="N150">
        <v>1060</v>
      </c>
      <c r="O150">
        <v>340</v>
      </c>
    </row>
    <row r="151" spans="2:15">
      <c r="B151" t="s">
        <v>1287</v>
      </c>
      <c r="C151" t="s">
        <v>1252</v>
      </c>
      <c r="D151">
        <v>7</v>
      </c>
      <c r="E151">
        <v>4</v>
      </c>
      <c r="F151" s="935" t="s">
        <v>981</v>
      </c>
      <c r="G151" s="935" t="s">
        <v>981</v>
      </c>
      <c r="J151" t="s">
        <v>1288</v>
      </c>
      <c r="K151" t="s">
        <v>1188</v>
      </c>
      <c r="L151">
        <v>52</v>
      </c>
      <c r="M151">
        <v>26</v>
      </c>
      <c r="N151">
        <v>1060</v>
      </c>
      <c r="O151">
        <v>340</v>
      </c>
    </row>
    <row r="152" spans="2:15">
      <c r="B152" t="s">
        <v>1289</v>
      </c>
      <c r="C152" t="s">
        <v>1206</v>
      </c>
      <c r="D152">
        <v>2</v>
      </c>
      <c r="E152">
        <v>1</v>
      </c>
      <c r="F152" s="935">
        <v>1565</v>
      </c>
      <c r="G152" s="935">
        <v>496</v>
      </c>
      <c r="J152" t="s">
        <v>1290</v>
      </c>
      <c r="K152" t="s">
        <v>1188</v>
      </c>
      <c r="L152">
        <v>2</v>
      </c>
      <c r="M152">
        <v>1</v>
      </c>
      <c r="N152">
        <v>1060</v>
      </c>
      <c r="O152">
        <v>340</v>
      </c>
    </row>
    <row r="153" spans="2:15">
      <c r="B153" t="s">
        <v>1291</v>
      </c>
      <c r="C153" t="s">
        <v>1292</v>
      </c>
      <c r="D153">
        <v>4</v>
      </c>
      <c r="E153">
        <v>2</v>
      </c>
      <c r="F153" s="935">
        <v>990</v>
      </c>
      <c r="G153" s="935">
        <v>310</v>
      </c>
      <c r="J153" t="s">
        <v>1293</v>
      </c>
      <c r="K153" t="s">
        <v>1188</v>
      </c>
      <c r="L153">
        <v>3</v>
      </c>
      <c r="M153">
        <v>1</v>
      </c>
      <c r="N153">
        <v>1060</v>
      </c>
      <c r="O153">
        <v>340</v>
      </c>
    </row>
    <row r="154" spans="2:15">
      <c r="B154" t="s">
        <v>1294</v>
      </c>
      <c r="C154" t="s">
        <v>1292</v>
      </c>
      <c r="D154">
        <v>4</v>
      </c>
      <c r="E154">
        <v>2</v>
      </c>
      <c r="F154" s="935">
        <v>990</v>
      </c>
      <c r="G154" s="935">
        <v>310</v>
      </c>
      <c r="J154" t="s">
        <v>1295</v>
      </c>
      <c r="K154" t="s">
        <v>1195</v>
      </c>
      <c r="L154">
        <v>62</v>
      </c>
      <c r="M154">
        <v>30</v>
      </c>
      <c r="N154">
        <v>1060</v>
      </c>
      <c r="O154">
        <v>330</v>
      </c>
    </row>
    <row r="155" spans="2:15">
      <c r="B155" t="s">
        <v>1296</v>
      </c>
      <c r="C155" t="s">
        <v>1197</v>
      </c>
      <c r="D155">
        <v>2</v>
      </c>
      <c r="E155">
        <v>1</v>
      </c>
      <c r="F155" s="935">
        <v>496.66666666666669</v>
      </c>
      <c r="G155" s="935">
        <v>156.66666666666666</v>
      </c>
      <c r="J155" t="s">
        <v>1297</v>
      </c>
      <c r="K155" t="s">
        <v>1195</v>
      </c>
      <c r="L155">
        <v>176</v>
      </c>
      <c r="M155">
        <v>89</v>
      </c>
      <c r="N155">
        <v>1060</v>
      </c>
      <c r="O155">
        <v>330</v>
      </c>
    </row>
    <row r="156" spans="2:15">
      <c r="B156" t="s">
        <v>1298</v>
      </c>
      <c r="C156" t="s">
        <v>1197</v>
      </c>
      <c r="D156">
        <v>4</v>
      </c>
      <c r="E156">
        <v>2</v>
      </c>
      <c r="F156" s="935">
        <v>496.66666666666669</v>
      </c>
      <c r="G156" s="935">
        <v>156.66666666666666</v>
      </c>
      <c r="J156" t="s">
        <v>1194</v>
      </c>
      <c r="K156" t="s">
        <v>1195</v>
      </c>
      <c r="L156">
        <v>50</v>
      </c>
      <c r="M156">
        <v>25</v>
      </c>
      <c r="N156">
        <v>1060</v>
      </c>
      <c r="O156">
        <v>330</v>
      </c>
    </row>
    <row r="157" spans="2:15">
      <c r="B157" t="s">
        <v>1265</v>
      </c>
      <c r="C157" t="s">
        <v>1188</v>
      </c>
      <c r="D157">
        <v>8</v>
      </c>
      <c r="E157">
        <v>4</v>
      </c>
      <c r="F157" s="935">
        <v>1060</v>
      </c>
      <c r="G157" s="935">
        <v>340</v>
      </c>
      <c r="J157" t="s">
        <v>1299</v>
      </c>
      <c r="K157" t="s">
        <v>1206</v>
      </c>
      <c r="L157">
        <v>2</v>
      </c>
      <c r="M157">
        <v>1</v>
      </c>
      <c r="N157">
        <v>1565</v>
      </c>
      <c r="O157">
        <v>496</v>
      </c>
    </row>
    <row r="158" spans="2:15">
      <c r="B158" t="s">
        <v>1300</v>
      </c>
      <c r="C158" t="s">
        <v>1197</v>
      </c>
      <c r="D158">
        <v>7</v>
      </c>
      <c r="E158">
        <v>4</v>
      </c>
      <c r="F158" s="935">
        <v>496.66666666666669</v>
      </c>
      <c r="G158" s="935">
        <v>156.66666666666666</v>
      </c>
      <c r="J158" t="s">
        <v>1301</v>
      </c>
      <c r="K158" t="s">
        <v>1188</v>
      </c>
      <c r="L158">
        <v>4</v>
      </c>
      <c r="M158">
        <v>2</v>
      </c>
      <c r="N158">
        <v>1060</v>
      </c>
      <c r="O158">
        <v>340</v>
      </c>
    </row>
    <row r="159" spans="2:15">
      <c r="B159" t="s">
        <v>1205</v>
      </c>
      <c r="C159" t="s">
        <v>1206</v>
      </c>
      <c r="D159">
        <v>4</v>
      </c>
      <c r="E159">
        <v>2</v>
      </c>
      <c r="F159" s="935">
        <v>1565</v>
      </c>
      <c r="G159" s="935">
        <v>496</v>
      </c>
      <c r="J159" t="s">
        <v>1302</v>
      </c>
      <c r="K159" t="s">
        <v>1195</v>
      </c>
      <c r="L159">
        <v>292</v>
      </c>
      <c r="M159">
        <v>146</v>
      </c>
      <c r="N159">
        <v>1060</v>
      </c>
      <c r="O159">
        <v>330</v>
      </c>
    </row>
    <row r="160" spans="2:15">
      <c r="B160" t="s">
        <v>1303</v>
      </c>
      <c r="C160" t="s">
        <v>1188</v>
      </c>
      <c r="D160">
        <v>6</v>
      </c>
      <c r="E160">
        <v>1</v>
      </c>
      <c r="F160" s="935">
        <v>1060</v>
      </c>
      <c r="G160" s="935">
        <v>340</v>
      </c>
      <c r="J160" t="s">
        <v>1304</v>
      </c>
      <c r="K160" t="s">
        <v>1305</v>
      </c>
      <c r="L160">
        <v>2</v>
      </c>
      <c r="M160">
        <v>1</v>
      </c>
      <c r="N160">
        <v>870</v>
      </c>
      <c r="O160">
        <v>280</v>
      </c>
    </row>
    <row r="161" spans="2:15">
      <c r="B161" t="s">
        <v>1306</v>
      </c>
      <c r="C161" t="s">
        <v>1188</v>
      </c>
      <c r="D161">
        <v>1</v>
      </c>
      <c r="E161">
        <v>1</v>
      </c>
      <c r="F161" s="935">
        <v>1060</v>
      </c>
      <c r="G161" s="935">
        <v>340</v>
      </c>
      <c r="J161" t="s">
        <v>1307</v>
      </c>
      <c r="K161" t="s">
        <v>1197</v>
      </c>
      <c r="L161">
        <v>5</v>
      </c>
      <c r="M161">
        <v>2</v>
      </c>
      <c r="N161">
        <v>496.66666666666669</v>
      </c>
      <c r="O161">
        <v>156.66666666666666</v>
      </c>
    </row>
    <row r="162" spans="2:15">
      <c r="B162" t="s">
        <v>1266</v>
      </c>
      <c r="C162" t="s">
        <v>1188</v>
      </c>
      <c r="D162">
        <v>10</v>
      </c>
      <c r="E162">
        <v>5</v>
      </c>
      <c r="F162" s="935">
        <v>1060</v>
      </c>
      <c r="G162" s="935">
        <v>340</v>
      </c>
      <c r="J162" t="s">
        <v>1308</v>
      </c>
      <c r="K162" t="s">
        <v>1197</v>
      </c>
      <c r="L162">
        <v>11</v>
      </c>
      <c r="M162">
        <v>5</v>
      </c>
      <c r="N162">
        <v>496.66666666666669</v>
      </c>
      <c r="O162">
        <v>156.66666666666666</v>
      </c>
    </row>
    <row r="163" spans="2:15">
      <c r="B163" t="s">
        <v>1276</v>
      </c>
      <c r="C163" t="s">
        <v>1188</v>
      </c>
      <c r="D163">
        <v>86</v>
      </c>
      <c r="E163">
        <v>43</v>
      </c>
      <c r="F163" s="935">
        <v>1060</v>
      </c>
      <c r="G163" s="935">
        <v>340</v>
      </c>
      <c r="J163" t="s">
        <v>1309</v>
      </c>
      <c r="K163" t="s">
        <v>1278</v>
      </c>
      <c r="L163">
        <v>2</v>
      </c>
      <c r="M163">
        <v>1</v>
      </c>
      <c r="N163">
        <v>2650</v>
      </c>
      <c r="O163">
        <v>840</v>
      </c>
    </row>
    <row r="164" spans="2:15">
      <c r="B164" t="s">
        <v>1279</v>
      </c>
      <c r="C164" t="s">
        <v>1188</v>
      </c>
      <c r="D164">
        <v>14</v>
      </c>
      <c r="E164">
        <v>7</v>
      </c>
      <c r="F164" s="935">
        <v>1060</v>
      </c>
      <c r="G164" s="935">
        <v>340</v>
      </c>
      <c r="J164" t="s">
        <v>1310</v>
      </c>
      <c r="K164" t="s">
        <v>1311</v>
      </c>
      <c r="L164">
        <v>4</v>
      </c>
      <c r="M164">
        <v>2</v>
      </c>
      <c r="N164">
        <v>5553.6842105263158</v>
      </c>
      <c r="O164">
        <v>1765.5263157894738</v>
      </c>
    </row>
    <row r="165" spans="2:15">
      <c r="B165" t="s">
        <v>1281</v>
      </c>
      <c r="C165" t="s">
        <v>1188</v>
      </c>
      <c r="D165">
        <v>27</v>
      </c>
      <c r="E165">
        <v>13</v>
      </c>
      <c r="F165" s="935">
        <v>1060</v>
      </c>
      <c r="G165" s="935">
        <v>340</v>
      </c>
      <c r="J165" t="s">
        <v>1312</v>
      </c>
      <c r="K165" t="s">
        <v>1292</v>
      </c>
      <c r="L165">
        <v>911</v>
      </c>
      <c r="M165">
        <v>453</v>
      </c>
      <c r="N165">
        <v>990</v>
      </c>
      <c r="O165">
        <v>310</v>
      </c>
    </row>
    <row r="166" spans="2:15">
      <c r="B166" t="s">
        <v>1288</v>
      </c>
      <c r="C166" t="s">
        <v>1188</v>
      </c>
      <c r="D166">
        <v>28</v>
      </c>
      <c r="E166">
        <v>14</v>
      </c>
      <c r="F166" s="935">
        <v>1060</v>
      </c>
      <c r="G166" s="935">
        <v>340</v>
      </c>
      <c r="J166" t="s">
        <v>1313</v>
      </c>
      <c r="K166" t="s">
        <v>1292</v>
      </c>
      <c r="L166">
        <v>2126</v>
      </c>
      <c r="M166">
        <v>1064</v>
      </c>
      <c r="N166">
        <v>990</v>
      </c>
      <c r="O166">
        <v>310</v>
      </c>
    </row>
    <row r="167" spans="2:15">
      <c r="B167" t="s">
        <v>1295</v>
      </c>
      <c r="C167" t="s">
        <v>1195</v>
      </c>
      <c r="D167">
        <v>22</v>
      </c>
      <c r="E167">
        <v>11</v>
      </c>
      <c r="F167" s="935">
        <v>1060</v>
      </c>
      <c r="G167" s="935">
        <v>330</v>
      </c>
      <c r="J167" t="s">
        <v>1314</v>
      </c>
      <c r="K167" t="s">
        <v>1252</v>
      </c>
      <c r="L167">
        <v>1</v>
      </c>
      <c r="M167">
        <v>1</v>
      </c>
      <c r="N167" t="s">
        <v>981</v>
      </c>
      <c r="O167" t="s">
        <v>981</v>
      </c>
    </row>
    <row r="168" spans="2:15">
      <c r="B168" t="s">
        <v>1315</v>
      </c>
      <c r="C168" t="s">
        <v>1292</v>
      </c>
      <c r="D168">
        <v>6</v>
      </c>
      <c r="E168">
        <v>3</v>
      </c>
      <c r="F168" s="935">
        <v>990</v>
      </c>
      <c r="G168" s="935">
        <v>310</v>
      </c>
      <c r="J168" t="s">
        <v>1316</v>
      </c>
      <c r="K168" t="s">
        <v>1292</v>
      </c>
      <c r="L168">
        <v>12</v>
      </c>
      <c r="M168">
        <v>5</v>
      </c>
      <c r="N168">
        <v>990</v>
      </c>
      <c r="O168">
        <v>310</v>
      </c>
    </row>
    <row r="169" spans="2:15">
      <c r="B169" t="s">
        <v>1317</v>
      </c>
      <c r="C169" t="s">
        <v>1206</v>
      </c>
      <c r="D169">
        <v>58</v>
      </c>
      <c r="E169">
        <v>29</v>
      </c>
      <c r="F169" s="935">
        <v>1565</v>
      </c>
      <c r="G169" s="935">
        <v>496</v>
      </c>
      <c r="J169" t="s">
        <v>1318</v>
      </c>
      <c r="K169" t="s">
        <v>1292</v>
      </c>
      <c r="L169">
        <v>16</v>
      </c>
      <c r="M169">
        <v>8</v>
      </c>
      <c r="N169">
        <v>990</v>
      </c>
      <c r="O169">
        <v>310</v>
      </c>
    </row>
    <row r="170" spans="2:15">
      <c r="B170" t="s">
        <v>1319</v>
      </c>
      <c r="C170" t="s">
        <v>1206</v>
      </c>
      <c r="D170">
        <v>16</v>
      </c>
      <c r="E170">
        <v>8</v>
      </c>
      <c r="F170" s="935">
        <v>1565</v>
      </c>
      <c r="G170" s="935">
        <v>496</v>
      </c>
      <c r="J170" t="s">
        <v>1320</v>
      </c>
      <c r="K170" t="s">
        <v>1292</v>
      </c>
      <c r="L170">
        <v>72</v>
      </c>
      <c r="M170">
        <v>36</v>
      </c>
      <c r="N170">
        <v>990</v>
      </c>
      <c r="O170">
        <v>310</v>
      </c>
    </row>
    <row r="171" spans="2:15">
      <c r="B171" t="s">
        <v>1321</v>
      </c>
      <c r="C171" t="s">
        <v>1206</v>
      </c>
      <c r="D171">
        <v>4</v>
      </c>
      <c r="E171">
        <v>2</v>
      </c>
      <c r="F171" s="935">
        <v>1565</v>
      </c>
      <c r="G171" s="935">
        <v>496</v>
      </c>
      <c r="J171" t="s">
        <v>1322</v>
      </c>
      <c r="K171" t="s">
        <v>1246</v>
      </c>
      <c r="L171">
        <v>2</v>
      </c>
      <c r="M171">
        <v>2</v>
      </c>
      <c r="N171" t="s">
        <v>981</v>
      </c>
      <c r="O171" t="s">
        <v>981</v>
      </c>
    </row>
    <row r="172" spans="2:15">
      <c r="B172" t="s">
        <v>1323</v>
      </c>
      <c r="C172" t="s">
        <v>1206</v>
      </c>
      <c r="D172">
        <v>4</v>
      </c>
      <c r="E172">
        <v>2</v>
      </c>
      <c r="F172" s="935">
        <v>1565</v>
      </c>
      <c r="G172" s="935">
        <v>496</v>
      </c>
      <c r="J172" t="s">
        <v>1324</v>
      </c>
      <c r="K172" t="s">
        <v>1246</v>
      </c>
      <c r="L172">
        <v>1</v>
      </c>
      <c r="M172">
        <v>0</v>
      </c>
      <c r="N172" t="s">
        <v>981</v>
      </c>
      <c r="O172" t="s">
        <v>981</v>
      </c>
    </row>
    <row r="173" spans="2:15">
      <c r="B173" t="s">
        <v>1325</v>
      </c>
      <c r="C173" t="s">
        <v>1204</v>
      </c>
      <c r="D173">
        <v>4</v>
      </c>
      <c r="E173">
        <v>2</v>
      </c>
      <c r="F173" s="935">
        <v>1890</v>
      </c>
      <c r="G173" s="935">
        <v>600</v>
      </c>
      <c r="J173" t="s">
        <v>1326</v>
      </c>
      <c r="K173" t="s">
        <v>1197</v>
      </c>
      <c r="L173">
        <v>2</v>
      </c>
      <c r="M173">
        <v>1</v>
      </c>
      <c r="N173">
        <v>496.66666666666669</v>
      </c>
      <c r="O173">
        <v>156.66666666666666</v>
      </c>
    </row>
    <row r="174" spans="2:15">
      <c r="B174" t="s">
        <v>1327</v>
      </c>
      <c r="C174" t="s">
        <v>1199</v>
      </c>
      <c r="D174">
        <v>8</v>
      </c>
      <c r="E174">
        <v>4</v>
      </c>
      <c r="F174" s="935">
        <v>2160</v>
      </c>
      <c r="G174" s="935">
        <v>680</v>
      </c>
      <c r="J174" t="s">
        <v>1317</v>
      </c>
      <c r="K174" t="s">
        <v>1206</v>
      </c>
      <c r="L174">
        <v>34</v>
      </c>
      <c r="M174">
        <v>17</v>
      </c>
      <c r="N174">
        <v>1565</v>
      </c>
      <c r="O174">
        <v>496</v>
      </c>
    </row>
    <row r="175" spans="2:15">
      <c r="B175" t="s">
        <v>1328</v>
      </c>
      <c r="C175" t="s">
        <v>1204</v>
      </c>
      <c r="D175">
        <v>2</v>
      </c>
      <c r="E175">
        <v>1</v>
      </c>
      <c r="F175" s="935">
        <v>1890</v>
      </c>
      <c r="G175" s="935">
        <v>600</v>
      </c>
      <c r="J175" t="s">
        <v>1319</v>
      </c>
      <c r="K175" t="s">
        <v>1206</v>
      </c>
      <c r="L175">
        <v>16</v>
      </c>
      <c r="M175">
        <v>8</v>
      </c>
      <c r="N175">
        <v>1565</v>
      </c>
      <c r="O175">
        <v>496</v>
      </c>
    </row>
    <row r="176" spans="2:15">
      <c r="B176" t="s">
        <v>1329</v>
      </c>
      <c r="C176" t="s">
        <v>1206</v>
      </c>
      <c r="D176">
        <v>1</v>
      </c>
      <c r="E176">
        <v>0</v>
      </c>
      <c r="F176" s="935">
        <v>1565</v>
      </c>
      <c r="G176" s="935">
        <v>496</v>
      </c>
      <c r="J176" t="s">
        <v>1330</v>
      </c>
      <c r="K176" t="s">
        <v>1206</v>
      </c>
      <c r="L176">
        <v>2</v>
      </c>
      <c r="M176">
        <v>1</v>
      </c>
      <c r="N176">
        <v>1565</v>
      </c>
      <c r="O176">
        <v>496</v>
      </c>
    </row>
    <row r="177" spans="2:15">
      <c r="B177" t="s">
        <v>1331</v>
      </c>
      <c r="C177" t="s">
        <v>1206</v>
      </c>
      <c r="D177">
        <v>4</v>
      </c>
      <c r="E177">
        <v>2</v>
      </c>
      <c r="F177" s="935">
        <v>1565</v>
      </c>
      <c r="G177" s="935">
        <v>496</v>
      </c>
      <c r="J177" t="s">
        <v>1321</v>
      </c>
      <c r="K177" t="s">
        <v>1206</v>
      </c>
      <c r="L177">
        <v>6</v>
      </c>
      <c r="M177">
        <v>3</v>
      </c>
      <c r="N177">
        <v>1565</v>
      </c>
      <c r="O177">
        <v>496</v>
      </c>
    </row>
    <row r="178" spans="2:15">
      <c r="B178" t="s">
        <v>1332</v>
      </c>
      <c r="C178" t="s">
        <v>1206</v>
      </c>
      <c r="D178">
        <v>10</v>
      </c>
      <c r="E178">
        <v>5</v>
      </c>
      <c r="F178" s="935">
        <v>1565</v>
      </c>
      <c r="G178" s="935">
        <v>496</v>
      </c>
      <c r="J178" t="s">
        <v>1323</v>
      </c>
      <c r="K178" t="s">
        <v>1206</v>
      </c>
      <c r="L178">
        <v>8</v>
      </c>
      <c r="M178">
        <v>4</v>
      </c>
      <c r="N178">
        <v>1565</v>
      </c>
      <c r="O178">
        <v>496</v>
      </c>
    </row>
    <row r="179" spans="2:15">
      <c r="B179" t="s">
        <v>1333</v>
      </c>
      <c r="C179" t="s">
        <v>1206</v>
      </c>
      <c r="D179">
        <v>22</v>
      </c>
      <c r="E179">
        <v>11</v>
      </c>
      <c r="F179" s="935">
        <v>1565</v>
      </c>
      <c r="G179" s="935">
        <v>496</v>
      </c>
      <c r="J179" t="s">
        <v>1334</v>
      </c>
      <c r="K179" t="s">
        <v>1206</v>
      </c>
      <c r="L179">
        <v>36</v>
      </c>
      <c r="M179">
        <v>18</v>
      </c>
      <c r="N179">
        <v>1565</v>
      </c>
      <c r="O179">
        <v>496</v>
      </c>
    </row>
    <row r="180" spans="2:15">
      <c r="B180" t="s">
        <v>1335</v>
      </c>
      <c r="C180" t="s">
        <v>1206</v>
      </c>
      <c r="D180">
        <v>18</v>
      </c>
      <c r="E180">
        <v>9</v>
      </c>
      <c r="F180" s="935">
        <v>1565</v>
      </c>
      <c r="G180" s="935">
        <v>496</v>
      </c>
      <c r="J180" t="s">
        <v>1198</v>
      </c>
      <c r="K180" t="s">
        <v>1199</v>
      </c>
      <c r="L180">
        <v>20</v>
      </c>
      <c r="M180">
        <v>10</v>
      </c>
      <c r="N180">
        <v>2160</v>
      </c>
      <c r="O180">
        <v>680</v>
      </c>
    </row>
    <row r="181" spans="2:15">
      <c r="B181" t="s">
        <v>1336</v>
      </c>
      <c r="C181" t="s">
        <v>1206</v>
      </c>
      <c r="D181">
        <v>64</v>
      </c>
      <c r="E181">
        <v>32</v>
      </c>
      <c r="F181" s="935">
        <v>1565</v>
      </c>
      <c r="G181" s="935">
        <v>496</v>
      </c>
      <c r="J181" t="s">
        <v>1337</v>
      </c>
      <c r="K181" t="s">
        <v>1199</v>
      </c>
      <c r="L181">
        <v>22</v>
      </c>
      <c r="M181">
        <v>11</v>
      </c>
      <c r="N181">
        <v>2160</v>
      </c>
      <c r="O181">
        <v>680</v>
      </c>
    </row>
    <row r="182" spans="2:15">
      <c r="B182" t="s">
        <v>1338</v>
      </c>
      <c r="C182" t="s">
        <v>1206</v>
      </c>
      <c r="D182">
        <v>17</v>
      </c>
      <c r="E182">
        <v>8</v>
      </c>
      <c r="F182" s="935">
        <v>1565</v>
      </c>
      <c r="G182" s="935">
        <v>496</v>
      </c>
      <c r="J182" t="s">
        <v>1201</v>
      </c>
      <c r="K182" t="s">
        <v>1199</v>
      </c>
      <c r="L182">
        <v>8</v>
      </c>
      <c r="M182">
        <v>4</v>
      </c>
      <c r="N182">
        <v>2160</v>
      </c>
      <c r="O182">
        <v>680</v>
      </c>
    </row>
    <row r="183" spans="2:15">
      <c r="B183" t="s">
        <v>1339</v>
      </c>
      <c r="C183" t="s">
        <v>1206</v>
      </c>
      <c r="D183">
        <v>28</v>
      </c>
      <c r="E183">
        <v>14</v>
      </c>
      <c r="F183" s="935">
        <v>1565</v>
      </c>
      <c r="G183" s="935">
        <v>496</v>
      </c>
      <c r="J183" t="s">
        <v>1325</v>
      </c>
      <c r="K183" t="s">
        <v>1204</v>
      </c>
      <c r="L183">
        <v>12</v>
      </c>
      <c r="M183">
        <v>6</v>
      </c>
      <c r="N183">
        <v>1890</v>
      </c>
      <c r="O183">
        <v>600</v>
      </c>
    </row>
    <row r="184" spans="2:15">
      <c r="B184" t="s">
        <v>1340</v>
      </c>
      <c r="C184" t="s">
        <v>1206</v>
      </c>
      <c r="D184">
        <v>2</v>
      </c>
      <c r="E184">
        <v>1</v>
      </c>
      <c r="F184" s="935">
        <v>1565</v>
      </c>
      <c r="G184" s="935">
        <v>496</v>
      </c>
      <c r="J184" t="s">
        <v>1203</v>
      </c>
      <c r="K184" t="s">
        <v>1204</v>
      </c>
      <c r="L184">
        <v>18</v>
      </c>
      <c r="M184">
        <v>9</v>
      </c>
      <c r="N184">
        <v>1890</v>
      </c>
      <c r="O184">
        <v>600</v>
      </c>
    </row>
    <row r="185" spans="2:15">
      <c r="B185" t="s">
        <v>1341</v>
      </c>
      <c r="C185" t="s">
        <v>1197</v>
      </c>
      <c r="D185">
        <v>1</v>
      </c>
      <c r="E185">
        <v>0</v>
      </c>
      <c r="F185" s="935">
        <v>496.66666666666669</v>
      </c>
      <c r="G185" s="935">
        <v>156.66666666666666</v>
      </c>
      <c r="J185" t="s">
        <v>1207</v>
      </c>
      <c r="K185" t="s">
        <v>1199</v>
      </c>
      <c r="L185">
        <v>27</v>
      </c>
      <c r="M185">
        <v>13</v>
      </c>
      <c r="N185">
        <v>2160</v>
      </c>
      <c r="O185">
        <v>680</v>
      </c>
    </row>
    <row r="186" spans="2:15">
      <c r="B186" t="s">
        <v>1342</v>
      </c>
      <c r="C186" t="s">
        <v>1197</v>
      </c>
      <c r="D186">
        <v>3</v>
      </c>
      <c r="E186">
        <v>2</v>
      </c>
      <c r="F186" s="935">
        <v>496.66666666666669</v>
      </c>
      <c r="G186" s="935">
        <v>156.66666666666666</v>
      </c>
      <c r="J186" t="s">
        <v>1328</v>
      </c>
      <c r="K186" t="s">
        <v>1204</v>
      </c>
      <c r="L186">
        <v>30</v>
      </c>
      <c r="M186">
        <v>15</v>
      </c>
      <c r="N186">
        <v>1890</v>
      </c>
      <c r="O186">
        <v>600</v>
      </c>
    </row>
    <row r="187" spans="2:15">
      <c r="B187" t="s">
        <v>1343</v>
      </c>
      <c r="C187" t="s">
        <v>1188</v>
      </c>
      <c r="D187">
        <v>2</v>
      </c>
      <c r="E187">
        <v>1</v>
      </c>
      <c r="F187" s="935">
        <v>1060</v>
      </c>
      <c r="G187" s="935">
        <v>340</v>
      </c>
      <c r="J187" t="s">
        <v>1344</v>
      </c>
      <c r="K187" t="s">
        <v>1199</v>
      </c>
      <c r="L187">
        <v>22</v>
      </c>
      <c r="M187">
        <v>11</v>
      </c>
      <c r="N187">
        <v>2160</v>
      </c>
      <c r="O187">
        <v>680</v>
      </c>
    </row>
    <row r="188" spans="2:15">
      <c r="B188" t="s">
        <v>1345</v>
      </c>
      <c r="C188" t="s">
        <v>1206</v>
      </c>
      <c r="D188">
        <v>2</v>
      </c>
      <c r="E188">
        <v>1</v>
      </c>
      <c r="F188" s="935">
        <v>1565</v>
      </c>
      <c r="G188" s="935">
        <v>496</v>
      </c>
      <c r="J188" t="s">
        <v>1209</v>
      </c>
      <c r="K188" t="s">
        <v>1206</v>
      </c>
      <c r="L188">
        <v>101</v>
      </c>
      <c r="M188">
        <v>51</v>
      </c>
      <c r="N188">
        <v>1565</v>
      </c>
      <c r="O188">
        <v>496</v>
      </c>
    </row>
    <row r="189" spans="2:15">
      <c r="B189" t="s">
        <v>1346</v>
      </c>
      <c r="C189" t="s">
        <v>1197</v>
      </c>
      <c r="D189">
        <v>6</v>
      </c>
      <c r="E189">
        <v>3</v>
      </c>
      <c r="F189" s="935">
        <v>496.66666666666669</v>
      </c>
      <c r="G189" s="935">
        <v>156.66666666666666</v>
      </c>
      <c r="J189" t="s">
        <v>1331</v>
      </c>
      <c r="K189" t="s">
        <v>1206</v>
      </c>
      <c r="L189">
        <v>2</v>
      </c>
      <c r="M189">
        <v>1</v>
      </c>
      <c r="N189">
        <v>1565</v>
      </c>
      <c r="O189">
        <v>496</v>
      </c>
    </row>
    <row r="190" spans="2:15">
      <c r="B190" t="s">
        <v>1347</v>
      </c>
      <c r="C190" t="s">
        <v>1197</v>
      </c>
      <c r="D190">
        <v>1</v>
      </c>
      <c r="E190">
        <v>1</v>
      </c>
      <c r="F190" s="935">
        <v>496.66666666666669</v>
      </c>
      <c r="G190" s="935">
        <v>156.66666666666666</v>
      </c>
      <c r="J190" t="s">
        <v>1348</v>
      </c>
      <c r="K190" t="s">
        <v>1246</v>
      </c>
      <c r="L190">
        <v>2</v>
      </c>
      <c r="M190">
        <v>0</v>
      </c>
      <c r="N190" t="s">
        <v>981</v>
      </c>
      <c r="O190" t="s">
        <v>981</v>
      </c>
    </row>
    <row r="191" spans="2:15">
      <c r="B191" t="s">
        <v>1349</v>
      </c>
      <c r="C191" t="s">
        <v>1185</v>
      </c>
      <c r="D191">
        <v>1</v>
      </c>
      <c r="E191">
        <v>0</v>
      </c>
      <c r="F191" s="935">
        <v>230</v>
      </c>
      <c r="G191" s="935">
        <v>70</v>
      </c>
      <c r="J191" t="s">
        <v>1350</v>
      </c>
      <c r="K191" t="s">
        <v>1246</v>
      </c>
      <c r="L191">
        <v>27</v>
      </c>
      <c r="M191">
        <v>5</v>
      </c>
      <c r="N191" t="s">
        <v>981</v>
      </c>
      <c r="O191" t="s">
        <v>981</v>
      </c>
    </row>
    <row r="192" spans="2:15">
      <c r="B192" t="s">
        <v>1351</v>
      </c>
      <c r="C192" t="s">
        <v>1197</v>
      </c>
      <c r="D192">
        <v>6</v>
      </c>
      <c r="E192">
        <v>2</v>
      </c>
      <c r="F192" s="935">
        <v>496.66666666666669</v>
      </c>
      <c r="G192" s="935">
        <v>156.66666666666666</v>
      </c>
      <c r="J192" t="s">
        <v>1352</v>
      </c>
      <c r="K192" t="s">
        <v>1206</v>
      </c>
      <c r="L192">
        <v>2</v>
      </c>
      <c r="M192">
        <v>1</v>
      </c>
      <c r="N192">
        <v>1565</v>
      </c>
      <c r="O192">
        <v>496</v>
      </c>
    </row>
    <row r="193" spans="2:15">
      <c r="B193" t="s">
        <v>1353</v>
      </c>
      <c r="C193" t="s">
        <v>1197</v>
      </c>
      <c r="D193">
        <v>4</v>
      </c>
      <c r="E193">
        <v>2</v>
      </c>
      <c r="F193" s="935">
        <v>496.66666666666669</v>
      </c>
      <c r="G193" s="935">
        <v>156.66666666666666</v>
      </c>
      <c r="J193" t="s">
        <v>1354</v>
      </c>
      <c r="K193" t="s">
        <v>1197</v>
      </c>
      <c r="L193">
        <v>2</v>
      </c>
      <c r="M193">
        <v>1</v>
      </c>
      <c r="N193">
        <v>496.66666666666669</v>
      </c>
      <c r="O193">
        <v>156.66666666666666</v>
      </c>
    </row>
    <row r="194" spans="2:15">
      <c r="B194" t="s">
        <v>1247</v>
      </c>
      <c r="C194" t="s">
        <v>1188</v>
      </c>
      <c r="D194">
        <v>67</v>
      </c>
      <c r="E194">
        <v>35</v>
      </c>
      <c r="F194" s="935">
        <v>1060</v>
      </c>
      <c r="G194" s="935">
        <v>340</v>
      </c>
      <c r="J194" t="s">
        <v>1355</v>
      </c>
      <c r="K194" t="s">
        <v>1197</v>
      </c>
      <c r="L194">
        <v>3</v>
      </c>
      <c r="M194">
        <v>1</v>
      </c>
      <c r="N194">
        <v>496.66666666666669</v>
      </c>
      <c r="O194">
        <v>156.66666666666666</v>
      </c>
    </row>
    <row r="195" spans="2:15">
      <c r="B195" t="s">
        <v>1356</v>
      </c>
      <c r="C195" t="s">
        <v>1197</v>
      </c>
      <c r="D195">
        <v>2</v>
      </c>
      <c r="E195">
        <v>1</v>
      </c>
      <c r="F195" s="935">
        <v>496.66666666666669</v>
      </c>
      <c r="G195" s="935">
        <v>156.66666666666666</v>
      </c>
      <c r="J195" t="s">
        <v>1357</v>
      </c>
      <c r="K195" t="s">
        <v>1197</v>
      </c>
      <c r="L195">
        <v>6</v>
      </c>
      <c r="M195">
        <v>3</v>
      </c>
      <c r="N195">
        <v>496.66666666666669</v>
      </c>
      <c r="O195">
        <v>156.66666666666666</v>
      </c>
    </row>
    <row r="196" spans="2:15">
      <c r="B196" t="s">
        <v>1316</v>
      </c>
      <c r="C196" t="s">
        <v>1292</v>
      </c>
      <c r="D196">
        <v>2</v>
      </c>
      <c r="E196">
        <v>1</v>
      </c>
      <c r="F196" s="935">
        <v>990</v>
      </c>
      <c r="G196" s="935">
        <v>310</v>
      </c>
      <c r="J196" t="s">
        <v>1335</v>
      </c>
      <c r="K196" t="s">
        <v>1206</v>
      </c>
      <c r="L196">
        <v>14</v>
      </c>
      <c r="M196">
        <v>7</v>
      </c>
      <c r="N196">
        <v>1565</v>
      </c>
      <c r="O196">
        <v>496</v>
      </c>
    </row>
    <row r="197" spans="2:15">
      <c r="B197" t="s">
        <v>1358</v>
      </c>
      <c r="C197" t="s">
        <v>1197</v>
      </c>
      <c r="D197">
        <v>1</v>
      </c>
      <c r="E197">
        <v>0</v>
      </c>
      <c r="F197" s="935">
        <v>496.66666666666669</v>
      </c>
      <c r="G197" s="935">
        <v>156.66666666666666</v>
      </c>
      <c r="J197" t="s">
        <v>1336</v>
      </c>
      <c r="K197" t="s">
        <v>1206</v>
      </c>
      <c r="L197">
        <v>71</v>
      </c>
      <c r="M197">
        <v>36</v>
      </c>
      <c r="N197">
        <v>1565</v>
      </c>
      <c r="O197">
        <v>496</v>
      </c>
    </row>
    <row r="198" spans="2:15">
      <c r="B198" t="s">
        <v>1359</v>
      </c>
      <c r="C198" t="s">
        <v>1197</v>
      </c>
      <c r="D198">
        <v>1</v>
      </c>
      <c r="E198">
        <v>0</v>
      </c>
      <c r="F198" s="935">
        <v>496.66666666666669</v>
      </c>
      <c r="G198" s="935">
        <v>156.66666666666666</v>
      </c>
      <c r="J198" t="s">
        <v>1360</v>
      </c>
      <c r="K198" t="s">
        <v>1206</v>
      </c>
      <c r="L198">
        <v>2</v>
      </c>
      <c r="M198">
        <v>1</v>
      </c>
      <c r="N198">
        <v>1565</v>
      </c>
      <c r="O198">
        <v>496</v>
      </c>
    </row>
    <row r="199" spans="2:15">
      <c r="B199" t="s">
        <v>1361</v>
      </c>
      <c r="C199" t="s">
        <v>1197</v>
      </c>
      <c r="D199">
        <v>1</v>
      </c>
      <c r="E199">
        <v>1</v>
      </c>
      <c r="F199" s="935">
        <v>496.66666666666669</v>
      </c>
      <c r="G199" s="935">
        <v>156.66666666666666</v>
      </c>
      <c r="J199" t="s">
        <v>1362</v>
      </c>
      <c r="K199" t="s">
        <v>1206</v>
      </c>
      <c r="L199">
        <v>37</v>
      </c>
      <c r="M199">
        <v>18</v>
      </c>
      <c r="N199">
        <v>1565</v>
      </c>
      <c r="O199">
        <v>496</v>
      </c>
    </row>
    <row r="200" spans="2:15">
      <c r="B200" t="s">
        <v>1355</v>
      </c>
      <c r="C200" t="s">
        <v>1197</v>
      </c>
      <c r="D200">
        <v>4</v>
      </c>
      <c r="E200">
        <v>2</v>
      </c>
      <c r="F200" s="935">
        <v>496.66666666666669</v>
      </c>
      <c r="G200" s="935">
        <v>156.66666666666666</v>
      </c>
      <c r="J200" t="s">
        <v>1338</v>
      </c>
      <c r="K200" t="s">
        <v>1206</v>
      </c>
      <c r="L200">
        <v>8</v>
      </c>
      <c r="M200">
        <v>4</v>
      </c>
      <c r="N200">
        <v>1565</v>
      </c>
      <c r="O200">
        <v>496</v>
      </c>
    </row>
    <row r="201" spans="2:15">
      <c r="B201" t="s">
        <v>1360</v>
      </c>
      <c r="C201" t="s">
        <v>1206</v>
      </c>
      <c r="D201">
        <v>12</v>
      </c>
      <c r="E201">
        <v>6</v>
      </c>
      <c r="F201" s="935">
        <v>1565</v>
      </c>
      <c r="G201" s="935">
        <v>496</v>
      </c>
      <c r="J201" t="s">
        <v>1339</v>
      </c>
      <c r="K201" t="s">
        <v>1206</v>
      </c>
      <c r="L201">
        <v>20</v>
      </c>
      <c r="M201">
        <v>10</v>
      </c>
      <c r="N201">
        <v>1565</v>
      </c>
      <c r="O201">
        <v>496</v>
      </c>
    </row>
    <row r="202" spans="2:15">
      <c r="B202" t="s">
        <v>1362</v>
      </c>
      <c r="C202" t="s">
        <v>1206</v>
      </c>
      <c r="D202">
        <v>35</v>
      </c>
      <c r="E202">
        <v>18</v>
      </c>
      <c r="F202" s="935">
        <v>1565</v>
      </c>
      <c r="G202" s="935">
        <v>496</v>
      </c>
      <c r="J202" t="s">
        <v>1363</v>
      </c>
      <c r="K202" t="s">
        <v>1197</v>
      </c>
      <c r="L202">
        <v>2</v>
      </c>
      <c r="M202">
        <v>1</v>
      </c>
      <c r="N202">
        <v>496.66666666666669</v>
      </c>
      <c r="O202">
        <v>156.66666666666666</v>
      </c>
    </row>
    <row r="203" spans="2:15">
      <c r="B203" t="s">
        <v>1364</v>
      </c>
      <c r="C203" t="s">
        <v>1197</v>
      </c>
      <c r="D203">
        <v>1</v>
      </c>
      <c r="E203">
        <v>1</v>
      </c>
      <c r="F203" s="935">
        <v>496.66666666666669</v>
      </c>
      <c r="G203" s="935">
        <v>156.66666666666666</v>
      </c>
      <c r="J203" t="s">
        <v>1365</v>
      </c>
      <c r="K203" t="s">
        <v>1197</v>
      </c>
      <c r="L203">
        <v>1</v>
      </c>
      <c r="M203">
        <v>0</v>
      </c>
      <c r="N203">
        <v>496.66666666666669</v>
      </c>
      <c r="O203">
        <v>156.66666666666666</v>
      </c>
    </row>
    <row r="204" spans="2:15">
      <c r="B204" t="s">
        <v>1366</v>
      </c>
      <c r="C204" t="s">
        <v>1197</v>
      </c>
      <c r="D204">
        <v>1</v>
      </c>
      <c r="E204">
        <v>0</v>
      </c>
      <c r="F204" s="935">
        <v>496.66666666666669</v>
      </c>
      <c r="G204" s="935">
        <v>156.66666666666666</v>
      </c>
      <c r="J204" t="s">
        <v>1364</v>
      </c>
      <c r="K204" t="s">
        <v>1197</v>
      </c>
      <c r="L204">
        <v>3</v>
      </c>
      <c r="M204">
        <v>2</v>
      </c>
      <c r="N204">
        <v>496.66666666666669</v>
      </c>
      <c r="O204">
        <v>156.66666666666666</v>
      </c>
    </row>
    <row r="205" spans="2:15">
      <c r="B205" t="s">
        <v>1367</v>
      </c>
      <c r="C205" t="s">
        <v>1197</v>
      </c>
      <c r="D205">
        <v>4</v>
      </c>
      <c r="E205">
        <v>2</v>
      </c>
      <c r="F205" s="935">
        <v>496.66666666666669</v>
      </c>
      <c r="G205" s="935">
        <v>156.66666666666666</v>
      </c>
      <c r="J205" t="s">
        <v>1368</v>
      </c>
      <c r="K205" t="s">
        <v>1197</v>
      </c>
      <c r="L205">
        <v>8</v>
      </c>
      <c r="M205">
        <v>3</v>
      </c>
      <c r="N205">
        <v>496.66666666666669</v>
      </c>
      <c r="O205">
        <v>156.66666666666666</v>
      </c>
    </row>
    <row r="206" spans="2:15">
      <c r="B206" t="s">
        <v>1369</v>
      </c>
      <c r="C206" t="s">
        <v>1197</v>
      </c>
      <c r="D206">
        <v>1</v>
      </c>
      <c r="E206">
        <v>1</v>
      </c>
      <c r="F206" s="935">
        <v>496.66666666666669</v>
      </c>
      <c r="G206" s="935">
        <v>156.66666666666666</v>
      </c>
      <c r="J206" t="s">
        <v>1370</v>
      </c>
      <c r="K206" t="s">
        <v>1197</v>
      </c>
      <c r="L206">
        <v>10</v>
      </c>
      <c r="M206">
        <v>5</v>
      </c>
      <c r="N206">
        <v>496.66666666666669</v>
      </c>
      <c r="O206">
        <v>156.66666666666666</v>
      </c>
    </row>
    <row r="207" spans="2:15">
      <c r="B207" t="s">
        <v>1371</v>
      </c>
      <c r="C207" t="s">
        <v>1372</v>
      </c>
      <c r="D207">
        <v>1</v>
      </c>
      <c r="E207">
        <v>1</v>
      </c>
      <c r="F207" s="935" t="s">
        <v>981</v>
      </c>
      <c r="G207" s="935" t="s">
        <v>981</v>
      </c>
      <c r="J207" t="s">
        <v>1373</v>
      </c>
      <c r="K207" t="s">
        <v>1197</v>
      </c>
      <c r="L207">
        <v>29</v>
      </c>
      <c r="M207">
        <v>15</v>
      </c>
      <c r="N207">
        <v>496.66666666666669</v>
      </c>
      <c r="O207">
        <v>156.66666666666666</v>
      </c>
    </row>
    <row r="208" spans="2:15">
      <c r="B208" t="s">
        <v>1196</v>
      </c>
      <c r="C208" t="s">
        <v>1197</v>
      </c>
      <c r="D208">
        <v>10</v>
      </c>
      <c r="E208">
        <v>6</v>
      </c>
      <c r="F208" s="935">
        <v>496.66666666666669</v>
      </c>
      <c r="G208" s="935">
        <v>156.66666666666666</v>
      </c>
      <c r="J208" t="s">
        <v>1374</v>
      </c>
      <c r="K208" t="s">
        <v>1197</v>
      </c>
      <c r="L208">
        <v>4</v>
      </c>
      <c r="M208">
        <v>2</v>
      </c>
      <c r="N208">
        <v>496.66666666666669</v>
      </c>
      <c r="O208">
        <v>156.66666666666666</v>
      </c>
    </row>
    <row r="209" spans="2:15">
      <c r="B209" t="s">
        <v>1375</v>
      </c>
      <c r="C209" t="s">
        <v>1197</v>
      </c>
      <c r="D209">
        <v>2</v>
      </c>
      <c r="E209">
        <v>1</v>
      </c>
      <c r="F209" s="935">
        <v>496.66666666666669</v>
      </c>
      <c r="G209" s="935">
        <v>156.66666666666666</v>
      </c>
      <c r="J209" t="s">
        <v>1376</v>
      </c>
      <c r="K209" t="s">
        <v>1197</v>
      </c>
      <c r="L209">
        <v>69</v>
      </c>
      <c r="M209">
        <v>30</v>
      </c>
      <c r="N209">
        <v>496.66666666666669</v>
      </c>
      <c r="O209">
        <v>156.66666666666666</v>
      </c>
    </row>
    <row r="210" spans="2:15">
      <c r="B210" t="s">
        <v>1377</v>
      </c>
      <c r="C210" t="s">
        <v>1197</v>
      </c>
      <c r="D210">
        <v>11</v>
      </c>
      <c r="E210">
        <v>5</v>
      </c>
      <c r="F210" s="935">
        <v>496.66666666666669</v>
      </c>
      <c r="G210" s="935">
        <v>156.66666666666666</v>
      </c>
      <c r="J210" t="s">
        <v>1378</v>
      </c>
      <c r="K210" t="s">
        <v>1197</v>
      </c>
      <c r="L210">
        <v>2</v>
      </c>
      <c r="M210">
        <v>0</v>
      </c>
      <c r="N210">
        <v>496.66666666666669</v>
      </c>
      <c r="O210">
        <v>156.66666666666666</v>
      </c>
    </row>
    <row r="211" spans="2:15">
      <c r="B211" t="s">
        <v>1379</v>
      </c>
      <c r="C211" t="s">
        <v>1197</v>
      </c>
      <c r="D211">
        <v>1</v>
      </c>
      <c r="E211">
        <v>0</v>
      </c>
      <c r="F211" s="935">
        <v>496.66666666666669</v>
      </c>
      <c r="G211" s="935">
        <v>156.66666666666666</v>
      </c>
      <c r="J211" t="s">
        <v>1380</v>
      </c>
      <c r="K211" t="s">
        <v>1197</v>
      </c>
      <c r="L211">
        <v>11</v>
      </c>
      <c r="M211">
        <v>5</v>
      </c>
      <c r="N211">
        <v>496.66666666666669</v>
      </c>
      <c r="O211">
        <v>156.66666666666666</v>
      </c>
    </row>
    <row r="212" spans="2:15">
      <c r="B212" t="s">
        <v>1381</v>
      </c>
      <c r="C212" t="s">
        <v>1197</v>
      </c>
      <c r="D212">
        <v>1</v>
      </c>
      <c r="E212">
        <v>0</v>
      </c>
      <c r="F212" s="935">
        <v>496.66666666666669</v>
      </c>
      <c r="G212" s="935">
        <v>156.66666666666666</v>
      </c>
      <c r="J212" t="s">
        <v>1382</v>
      </c>
      <c r="K212" t="s">
        <v>1197</v>
      </c>
      <c r="L212">
        <v>1</v>
      </c>
      <c r="M212">
        <v>0</v>
      </c>
      <c r="N212">
        <v>496.66666666666669</v>
      </c>
      <c r="O212">
        <v>156.66666666666666</v>
      </c>
    </row>
    <row r="213" spans="2:15">
      <c r="B213" t="s">
        <v>1200</v>
      </c>
      <c r="C213" t="s">
        <v>1197</v>
      </c>
      <c r="D213">
        <v>2</v>
      </c>
      <c r="E213">
        <v>1</v>
      </c>
      <c r="F213" s="935">
        <v>496.66666666666669</v>
      </c>
      <c r="G213" s="935">
        <v>156.66666666666666</v>
      </c>
      <c r="J213" t="s">
        <v>1383</v>
      </c>
      <c r="K213" t="s">
        <v>1197</v>
      </c>
      <c r="L213">
        <v>2</v>
      </c>
      <c r="M213">
        <v>1</v>
      </c>
      <c r="N213">
        <v>496.66666666666669</v>
      </c>
      <c r="O213">
        <v>156.66666666666666</v>
      </c>
    </row>
    <row r="214" spans="2:15">
      <c r="B214" t="s">
        <v>1202</v>
      </c>
      <c r="C214" t="s">
        <v>1197</v>
      </c>
      <c r="D214">
        <v>3</v>
      </c>
      <c r="E214">
        <v>1</v>
      </c>
      <c r="F214" s="935">
        <v>496.66666666666669</v>
      </c>
      <c r="G214" s="935">
        <v>156.66666666666666</v>
      </c>
      <c r="J214" t="s">
        <v>1384</v>
      </c>
      <c r="K214" t="s">
        <v>1197</v>
      </c>
      <c r="L214">
        <v>3</v>
      </c>
      <c r="M214">
        <v>2</v>
      </c>
      <c r="N214">
        <v>496.66666666666669</v>
      </c>
      <c r="O214">
        <v>156.66666666666666</v>
      </c>
    </row>
    <row r="215" spans="2:15">
      <c r="B215" t="s">
        <v>1385</v>
      </c>
      <c r="C215" t="s">
        <v>1185</v>
      </c>
      <c r="D215">
        <v>1</v>
      </c>
      <c r="E215">
        <v>0</v>
      </c>
      <c r="F215" s="935">
        <v>230</v>
      </c>
      <c r="G215" s="935">
        <v>70</v>
      </c>
      <c r="J215" t="s">
        <v>1386</v>
      </c>
      <c r="K215" t="s">
        <v>1197</v>
      </c>
      <c r="L215">
        <v>2</v>
      </c>
      <c r="M215">
        <v>1</v>
      </c>
      <c r="N215">
        <v>496.66666666666669</v>
      </c>
      <c r="O215">
        <v>156.66666666666666</v>
      </c>
    </row>
    <row r="216" spans="2:15">
      <c r="B216" t="s">
        <v>1387</v>
      </c>
      <c r="C216" t="s">
        <v>1185</v>
      </c>
      <c r="D216">
        <v>2</v>
      </c>
      <c r="E216">
        <v>0</v>
      </c>
      <c r="F216" s="935">
        <v>230</v>
      </c>
      <c r="G216" s="935">
        <v>70</v>
      </c>
      <c r="J216" t="s">
        <v>1388</v>
      </c>
      <c r="K216" t="s">
        <v>1197</v>
      </c>
      <c r="L216">
        <v>2</v>
      </c>
      <c r="M216">
        <v>1</v>
      </c>
      <c r="N216">
        <v>496.66666666666669</v>
      </c>
      <c r="O216">
        <v>156.66666666666666</v>
      </c>
    </row>
    <row r="217" spans="2:15">
      <c r="B217" t="s">
        <v>1215</v>
      </c>
      <c r="C217" t="s">
        <v>1185</v>
      </c>
      <c r="D217">
        <v>5</v>
      </c>
      <c r="E217">
        <v>2</v>
      </c>
      <c r="F217" s="935">
        <v>230</v>
      </c>
      <c r="G217" s="935">
        <v>70</v>
      </c>
      <c r="J217" t="s">
        <v>1389</v>
      </c>
      <c r="K217" t="s">
        <v>1197</v>
      </c>
      <c r="L217">
        <v>37</v>
      </c>
      <c r="M217">
        <v>19</v>
      </c>
      <c r="N217">
        <v>496.66666666666669</v>
      </c>
      <c r="O217">
        <v>156.66666666666666</v>
      </c>
    </row>
    <row r="218" spans="2:15">
      <c r="B218" t="s">
        <v>1218</v>
      </c>
      <c r="C218" t="s">
        <v>1185</v>
      </c>
      <c r="D218">
        <v>16</v>
      </c>
      <c r="E218">
        <v>5</v>
      </c>
      <c r="F218" s="935">
        <v>230</v>
      </c>
      <c r="G218" s="935">
        <v>70</v>
      </c>
      <c r="J218" t="s">
        <v>1223</v>
      </c>
      <c r="K218" t="s">
        <v>1197</v>
      </c>
      <c r="L218">
        <v>11</v>
      </c>
      <c r="M218">
        <v>5</v>
      </c>
      <c r="N218">
        <v>496.66666666666669</v>
      </c>
      <c r="O218">
        <v>156.66666666666666</v>
      </c>
    </row>
    <row r="219" spans="2:15">
      <c r="B219" t="s">
        <v>1221</v>
      </c>
      <c r="C219" t="s">
        <v>1185</v>
      </c>
      <c r="D219">
        <v>59</v>
      </c>
      <c r="E219">
        <v>21</v>
      </c>
      <c r="F219" s="935">
        <v>230</v>
      </c>
      <c r="G219" s="935">
        <v>70</v>
      </c>
      <c r="J219" t="s">
        <v>1390</v>
      </c>
      <c r="K219" t="s">
        <v>1197</v>
      </c>
      <c r="L219">
        <v>31</v>
      </c>
      <c r="M219">
        <v>13</v>
      </c>
      <c r="N219">
        <v>496.66666666666669</v>
      </c>
      <c r="O219">
        <v>156.66666666666666</v>
      </c>
    </row>
    <row r="220" spans="2:15">
      <c r="B220" t="s">
        <v>1224</v>
      </c>
      <c r="C220" t="s">
        <v>1185</v>
      </c>
      <c r="D220">
        <v>28</v>
      </c>
      <c r="E220">
        <v>14</v>
      </c>
      <c r="F220" s="935">
        <v>230</v>
      </c>
      <c r="G220" s="935">
        <v>70</v>
      </c>
      <c r="J220" t="s">
        <v>1391</v>
      </c>
      <c r="K220" t="s">
        <v>1197</v>
      </c>
      <c r="L220">
        <v>26</v>
      </c>
      <c r="M220">
        <v>12</v>
      </c>
      <c r="N220">
        <v>496.66666666666669</v>
      </c>
      <c r="O220">
        <v>156.66666666666666</v>
      </c>
    </row>
    <row r="221" spans="2:15">
      <c r="B221" t="s">
        <v>1226</v>
      </c>
      <c r="C221" t="s">
        <v>1185</v>
      </c>
      <c r="D221">
        <v>64</v>
      </c>
      <c r="E221">
        <v>29</v>
      </c>
      <c r="F221" s="935">
        <v>230</v>
      </c>
      <c r="G221" s="935">
        <v>70</v>
      </c>
      <c r="J221" t="s">
        <v>1392</v>
      </c>
      <c r="K221" t="s">
        <v>1197</v>
      </c>
      <c r="L221">
        <v>4</v>
      </c>
      <c r="M221">
        <v>2</v>
      </c>
      <c r="N221">
        <v>496.66666666666669</v>
      </c>
      <c r="O221">
        <v>156.66666666666666</v>
      </c>
    </row>
    <row r="222" spans="2:15">
      <c r="B222" t="s">
        <v>1393</v>
      </c>
      <c r="C222" t="s">
        <v>1185</v>
      </c>
      <c r="D222">
        <v>1</v>
      </c>
      <c r="E222">
        <v>0</v>
      </c>
      <c r="F222" s="935">
        <v>230</v>
      </c>
      <c r="G222" s="935">
        <v>70</v>
      </c>
      <c r="J222" t="s">
        <v>1394</v>
      </c>
      <c r="K222" t="s">
        <v>1197</v>
      </c>
      <c r="L222">
        <v>81</v>
      </c>
      <c r="M222">
        <v>45</v>
      </c>
      <c r="N222">
        <v>496.66666666666669</v>
      </c>
      <c r="O222">
        <v>156.66666666666666</v>
      </c>
    </row>
    <row r="223" spans="2:15">
      <c r="B223" t="s">
        <v>1395</v>
      </c>
      <c r="C223" t="s">
        <v>1185</v>
      </c>
      <c r="D223">
        <v>2</v>
      </c>
      <c r="E223">
        <v>1</v>
      </c>
      <c r="F223" s="935">
        <v>230</v>
      </c>
      <c r="G223" s="935">
        <v>70</v>
      </c>
      <c r="J223" t="s">
        <v>1396</v>
      </c>
      <c r="K223" t="s">
        <v>1197</v>
      </c>
      <c r="L223">
        <v>12</v>
      </c>
      <c r="M223">
        <v>6</v>
      </c>
      <c r="N223">
        <v>496.66666666666669</v>
      </c>
      <c r="O223">
        <v>156.66666666666666</v>
      </c>
    </row>
    <row r="224" spans="2:15">
      <c r="B224" t="s">
        <v>1233</v>
      </c>
      <c r="C224" t="s">
        <v>1188</v>
      </c>
      <c r="D224">
        <v>5</v>
      </c>
      <c r="E224">
        <v>1</v>
      </c>
      <c r="F224" s="935">
        <v>1060</v>
      </c>
      <c r="G224" s="935">
        <v>340</v>
      </c>
      <c r="J224" t="s">
        <v>1397</v>
      </c>
      <c r="K224" t="s">
        <v>1197</v>
      </c>
      <c r="L224">
        <v>4</v>
      </c>
      <c r="M224">
        <v>2</v>
      </c>
      <c r="N224">
        <v>496.66666666666669</v>
      </c>
      <c r="O224">
        <v>156.66666666666666</v>
      </c>
    </row>
    <row r="225" spans="2:15">
      <c r="B225" t="s">
        <v>1398</v>
      </c>
      <c r="C225" t="s">
        <v>1188</v>
      </c>
      <c r="D225">
        <v>6</v>
      </c>
      <c r="E225">
        <v>1</v>
      </c>
      <c r="F225" s="935">
        <v>1060</v>
      </c>
      <c r="G225" s="935">
        <v>340</v>
      </c>
      <c r="J225" t="s">
        <v>1227</v>
      </c>
      <c r="K225" t="s">
        <v>1197</v>
      </c>
      <c r="L225">
        <v>500</v>
      </c>
      <c r="M225">
        <v>257</v>
      </c>
      <c r="N225">
        <v>496.66666666666669</v>
      </c>
      <c r="O225">
        <v>156.66666666666666</v>
      </c>
    </row>
    <row r="226" spans="2:15">
      <c r="B226" t="s">
        <v>1399</v>
      </c>
      <c r="C226" t="s">
        <v>1188</v>
      </c>
      <c r="D226">
        <v>3</v>
      </c>
      <c r="E226">
        <v>1</v>
      </c>
      <c r="F226" s="935">
        <v>1060</v>
      </c>
      <c r="G226" s="935">
        <v>340</v>
      </c>
      <c r="J226" t="s">
        <v>1400</v>
      </c>
      <c r="K226" t="s">
        <v>1197</v>
      </c>
      <c r="L226">
        <v>2</v>
      </c>
      <c r="M226">
        <v>1</v>
      </c>
      <c r="N226">
        <v>496.66666666666669</v>
      </c>
      <c r="O226">
        <v>156.66666666666666</v>
      </c>
    </row>
    <row r="227" spans="2:15">
      <c r="B227" t="s">
        <v>1235</v>
      </c>
      <c r="C227" t="s">
        <v>1188</v>
      </c>
      <c r="D227">
        <v>18</v>
      </c>
      <c r="E227">
        <v>3</v>
      </c>
      <c r="F227" s="935">
        <v>1060</v>
      </c>
      <c r="G227" s="935">
        <v>340</v>
      </c>
      <c r="J227" t="s">
        <v>1212</v>
      </c>
      <c r="K227" t="s">
        <v>1197</v>
      </c>
      <c r="L227">
        <v>4</v>
      </c>
      <c r="M227">
        <v>2</v>
      </c>
      <c r="N227">
        <v>496.66666666666669</v>
      </c>
      <c r="O227">
        <v>156.66666666666666</v>
      </c>
    </row>
    <row r="228" spans="2:15">
      <c r="B228" t="s">
        <v>1401</v>
      </c>
      <c r="C228" t="s">
        <v>1188</v>
      </c>
      <c r="D228">
        <v>2</v>
      </c>
      <c r="E228">
        <v>0</v>
      </c>
      <c r="F228" s="935">
        <v>1060</v>
      </c>
      <c r="G228" s="935">
        <v>340</v>
      </c>
      <c r="J228" t="s">
        <v>1402</v>
      </c>
      <c r="K228" t="s">
        <v>1246</v>
      </c>
      <c r="L228">
        <v>1</v>
      </c>
      <c r="M228">
        <v>0</v>
      </c>
      <c r="N228" t="s">
        <v>981</v>
      </c>
      <c r="O228" t="s">
        <v>981</v>
      </c>
    </row>
    <row r="229" spans="2:15">
      <c r="B229" t="s">
        <v>1236</v>
      </c>
      <c r="C229" t="s">
        <v>1188</v>
      </c>
      <c r="D229">
        <v>113</v>
      </c>
      <c r="E229">
        <v>45</v>
      </c>
      <c r="F229" s="935">
        <v>1060</v>
      </c>
      <c r="G229" s="935">
        <v>340</v>
      </c>
      <c r="J229" t="s">
        <v>1403</v>
      </c>
      <c r="K229" t="s">
        <v>1197</v>
      </c>
      <c r="L229">
        <v>2</v>
      </c>
      <c r="M229">
        <v>1</v>
      </c>
      <c r="N229">
        <v>496.66666666666669</v>
      </c>
      <c r="O229">
        <v>156.66666666666666</v>
      </c>
    </row>
    <row r="230" spans="2:15">
      <c r="B230" t="s">
        <v>1404</v>
      </c>
      <c r="C230" t="s">
        <v>1188</v>
      </c>
      <c r="D230">
        <v>1</v>
      </c>
      <c r="E230">
        <v>0</v>
      </c>
      <c r="F230" s="935">
        <v>1060</v>
      </c>
      <c r="G230" s="935">
        <v>340</v>
      </c>
      <c r="J230" t="s">
        <v>1405</v>
      </c>
      <c r="K230" t="s">
        <v>1197</v>
      </c>
      <c r="L230">
        <v>1</v>
      </c>
      <c r="M230">
        <v>1</v>
      </c>
      <c r="N230">
        <v>496.66666666666669</v>
      </c>
      <c r="O230">
        <v>156.66666666666666</v>
      </c>
    </row>
    <row r="231" spans="2:15">
      <c r="B231" t="s">
        <v>1239</v>
      </c>
      <c r="C231" t="s">
        <v>1188</v>
      </c>
      <c r="D231">
        <v>9</v>
      </c>
      <c r="E231">
        <v>3</v>
      </c>
      <c r="F231" s="935">
        <v>1060</v>
      </c>
      <c r="G231" s="935">
        <v>340</v>
      </c>
      <c r="J231" t="s">
        <v>1406</v>
      </c>
      <c r="K231" t="s">
        <v>1197</v>
      </c>
      <c r="L231">
        <v>11</v>
      </c>
      <c r="M231">
        <v>6</v>
      </c>
      <c r="N231">
        <v>496.66666666666669</v>
      </c>
      <c r="O231">
        <v>156.66666666666666</v>
      </c>
    </row>
    <row r="232" spans="2:15">
      <c r="B232" t="s">
        <v>1243</v>
      </c>
      <c r="C232" t="s">
        <v>1188</v>
      </c>
      <c r="D232">
        <v>20</v>
      </c>
      <c r="E232">
        <v>9</v>
      </c>
      <c r="F232" s="935">
        <v>1060</v>
      </c>
      <c r="G232" s="935">
        <v>340</v>
      </c>
      <c r="J232" t="s">
        <v>1407</v>
      </c>
      <c r="K232" t="s">
        <v>1246</v>
      </c>
      <c r="L232">
        <v>1</v>
      </c>
      <c r="M232">
        <v>1</v>
      </c>
      <c r="N232" t="s">
        <v>981</v>
      </c>
      <c r="O232" t="s">
        <v>981</v>
      </c>
    </row>
    <row r="233" spans="2:15">
      <c r="B233" t="s">
        <v>1408</v>
      </c>
      <c r="C233" t="s">
        <v>1188</v>
      </c>
      <c r="D233">
        <v>2</v>
      </c>
      <c r="E233">
        <v>0</v>
      </c>
      <c r="F233" s="935">
        <v>1060</v>
      </c>
      <c r="G233" s="935">
        <v>340</v>
      </c>
      <c r="J233" t="s">
        <v>1409</v>
      </c>
      <c r="K233" t="s">
        <v>1197</v>
      </c>
      <c r="L233">
        <v>4</v>
      </c>
      <c r="M233">
        <v>2</v>
      </c>
      <c r="N233">
        <v>496.66666666666669</v>
      </c>
      <c r="O233">
        <v>156.66666666666666</v>
      </c>
    </row>
    <row r="234" spans="2:15">
      <c r="B234" t="s">
        <v>1410</v>
      </c>
      <c r="C234" t="s">
        <v>1188</v>
      </c>
      <c r="D234">
        <v>51</v>
      </c>
      <c r="E234">
        <v>25</v>
      </c>
      <c r="F234" s="935">
        <v>1060</v>
      </c>
      <c r="G234" s="935">
        <v>340</v>
      </c>
      <c r="J234" t="s">
        <v>1411</v>
      </c>
      <c r="K234" t="s">
        <v>1197</v>
      </c>
      <c r="L234">
        <v>1</v>
      </c>
      <c r="M234">
        <v>0</v>
      </c>
      <c r="N234">
        <v>496.66666666666669</v>
      </c>
      <c r="O234">
        <v>156.66666666666666</v>
      </c>
    </row>
    <row r="235" spans="2:15">
      <c r="B235" t="s">
        <v>1257</v>
      </c>
      <c r="C235" t="s">
        <v>1188</v>
      </c>
      <c r="D235">
        <v>4</v>
      </c>
      <c r="E235">
        <v>2</v>
      </c>
      <c r="F235" s="935">
        <v>1060</v>
      </c>
      <c r="G235" s="935">
        <v>340</v>
      </c>
      <c r="J235" t="s">
        <v>1412</v>
      </c>
      <c r="K235" t="s">
        <v>1197</v>
      </c>
      <c r="L235">
        <v>14</v>
      </c>
      <c r="M235">
        <v>4</v>
      </c>
      <c r="N235">
        <v>496.66666666666669</v>
      </c>
      <c r="O235">
        <v>156.66666666666666</v>
      </c>
    </row>
    <row r="236" spans="2:15">
      <c r="B236" t="s">
        <v>1260</v>
      </c>
      <c r="C236" t="s">
        <v>1188</v>
      </c>
      <c r="D236">
        <v>5</v>
      </c>
      <c r="E236">
        <v>1</v>
      </c>
      <c r="F236" s="935">
        <v>1060</v>
      </c>
      <c r="G236" s="935">
        <v>340</v>
      </c>
      <c r="J236" t="s">
        <v>1225</v>
      </c>
      <c r="K236" t="s">
        <v>1197</v>
      </c>
      <c r="L236">
        <v>78</v>
      </c>
      <c r="M236">
        <v>35</v>
      </c>
      <c r="N236">
        <v>496.66666666666669</v>
      </c>
      <c r="O236">
        <v>156.66666666666666</v>
      </c>
    </row>
    <row r="237" spans="2:15">
      <c r="B237" t="s">
        <v>1413</v>
      </c>
      <c r="C237" t="s">
        <v>1188</v>
      </c>
      <c r="D237">
        <v>2</v>
      </c>
      <c r="E237">
        <v>1</v>
      </c>
      <c r="F237" s="935">
        <v>1060</v>
      </c>
      <c r="G237" s="935">
        <v>340</v>
      </c>
      <c r="J237" t="s">
        <v>1345</v>
      </c>
      <c r="K237" t="s">
        <v>1206</v>
      </c>
      <c r="L237">
        <v>4</v>
      </c>
      <c r="M237">
        <v>2</v>
      </c>
      <c r="N237">
        <v>1565</v>
      </c>
      <c r="O237">
        <v>496</v>
      </c>
    </row>
    <row r="238" spans="2:15">
      <c r="B238" t="s">
        <v>1414</v>
      </c>
      <c r="C238" t="s">
        <v>1188</v>
      </c>
      <c r="D238">
        <v>10</v>
      </c>
      <c r="E238">
        <v>4</v>
      </c>
      <c r="F238" s="935">
        <v>1060</v>
      </c>
      <c r="G238" s="935">
        <v>340</v>
      </c>
      <c r="J238" t="s">
        <v>1415</v>
      </c>
      <c r="K238" t="s">
        <v>1197</v>
      </c>
      <c r="L238">
        <v>3</v>
      </c>
      <c r="M238">
        <v>1</v>
      </c>
      <c r="N238">
        <v>496.66666666666669</v>
      </c>
      <c r="O238">
        <v>156.66666666666666</v>
      </c>
    </row>
    <row r="239" spans="2:15">
      <c r="B239" t="s">
        <v>1262</v>
      </c>
      <c r="C239" t="s">
        <v>1188</v>
      </c>
      <c r="D239">
        <v>3</v>
      </c>
      <c r="E239">
        <v>2</v>
      </c>
      <c r="F239" s="935">
        <v>1060</v>
      </c>
      <c r="G239" s="935">
        <v>340</v>
      </c>
      <c r="J239" t="s">
        <v>1416</v>
      </c>
      <c r="K239" t="s">
        <v>1197</v>
      </c>
      <c r="L239">
        <v>2</v>
      </c>
      <c r="M239">
        <v>1</v>
      </c>
      <c r="N239">
        <v>496.66666666666669</v>
      </c>
      <c r="O239">
        <v>156.66666666666666</v>
      </c>
    </row>
    <row r="240" spans="2:15">
      <c r="B240" t="s">
        <v>1290</v>
      </c>
      <c r="C240" t="s">
        <v>1188</v>
      </c>
      <c r="D240">
        <v>3</v>
      </c>
      <c r="E240">
        <v>1</v>
      </c>
      <c r="F240" s="935">
        <v>1060</v>
      </c>
      <c r="G240" s="935">
        <v>340</v>
      </c>
      <c r="J240" t="s">
        <v>1417</v>
      </c>
      <c r="K240" t="s">
        <v>1197</v>
      </c>
      <c r="L240">
        <v>2</v>
      </c>
      <c r="M240">
        <v>1</v>
      </c>
      <c r="N240">
        <v>496.66666666666669</v>
      </c>
      <c r="O240">
        <v>156.66666666666666</v>
      </c>
    </row>
    <row r="241" spans="2:15">
      <c r="B241" t="s">
        <v>1293</v>
      </c>
      <c r="C241" t="s">
        <v>1188</v>
      </c>
      <c r="D241">
        <v>15</v>
      </c>
      <c r="E241">
        <v>8</v>
      </c>
      <c r="F241" s="935">
        <v>1060</v>
      </c>
      <c r="G241" s="935">
        <v>340</v>
      </c>
      <c r="J241" t="s">
        <v>1346</v>
      </c>
      <c r="K241" t="s">
        <v>1197</v>
      </c>
      <c r="L241">
        <v>1</v>
      </c>
      <c r="M241">
        <v>0</v>
      </c>
      <c r="N241">
        <v>496.66666666666669</v>
      </c>
      <c r="O241">
        <v>156.66666666666666</v>
      </c>
    </row>
    <row r="242" spans="2:15">
      <c r="B242" t="s">
        <v>1418</v>
      </c>
      <c r="C242" t="s">
        <v>1197</v>
      </c>
      <c r="D242">
        <v>1</v>
      </c>
      <c r="E242">
        <v>1</v>
      </c>
      <c r="F242" s="935">
        <v>496.66666666666669</v>
      </c>
      <c r="G242" s="935">
        <v>156.66666666666666</v>
      </c>
      <c r="J242" t="s">
        <v>1300</v>
      </c>
      <c r="K242" t="s">
        <v>1197</v>
      </c>
      <c r="L242">
        <v>29</v>
      </c>
      <c r="M242">
        <v>14</v>
      </c>
      <c r="N242">
        <v>496.66666666666669</v>
      </c>
      <c r="O242">
        <v>156.66666666666666</v>
      </c>
    </row>
    <row r="243" spans="2:15">
      <c r="B243" t="s">
        <v>1419</v>
      </c>
      <c r="C243" t="s">
        <v>1188</v>
      </c>
      <c r="D243">
        <v>2</v>
      </c>
      <c r="E243">
        <v>1</v>
      </c>
      <c r="F243" s="935">
        <v>1060</v>
      </c>
      <c r="G243" s="935">
        <v>340</v>
      </c>
      <c r="J243" t="s">
        <v>1420</v>
      </c>
      <c r="K243" t="s">
        <v>1197</v>
      </c>
      <c r="L243">
        <v>4</v>
      </c>
      <c r="M243">
        <v>2</v>
      </c>
      <c r="N243">
        <v>496.66666666666669</v>
      </c>
      <c r="O243">
        <v>156.66666666666666</v>
      </c>
    </row>
    <row r="244" spans="2:15">
      <c r="B244" t="s">
        <v>1301</v>
      </c>
      <c r="C244" t="s">
        <v>1188</v>
      </c>
      <c r="D244">
        <v>9</v>
      </c>
      <c r="E244">
        <v>5</v>
      </c>
      <c r="F244" s="935">
        <v>1060</v>
      </c>
      <c r="G244" s="935">
        <v>340</v>
      </c>
      <c r="J244" t="s">
        <v>1421</v>
      </c>
      <c r="K244" t="s">
        <v>1197</v>
      </c>
      <c r="L244">
        <v>2</v>
      </c>
      <c r="M244">
        <v>1</v>
      </c>
      <c r="N244">
        <v>496.66666666666669</v>
      </c>
      <c r="O244">
        <v>156.66666666666666</v>
      </c>
    </row>
    <row r="245" spans="2:15">
      <c r="B245" t="s">
        <v>1307</v>
      </c>
      <c r="C245" t="s">
        <v>1197</v>
      </c>
      <c r="D245">
        <v>12</v>
      </c>
      <c r="E245">
        <v>5</v>
      </c>
      <c r="F245" s="935">
        <v>496.66666666666669</v>
      </c>
      <c r="G245" s="935">
        <v>156.66666666666666</v>
      </c>
      <c r="J245" t="s">
        <v>1422</v>
      </c>
      <c r="K245" t="s">
        <v>1206</v>
      </c>
      <c r="L245">
        <v>1</v>
      </c>
      <c r="M245">
        <v>1</v>
      </c>
      <c r="N245">
        <v>1565</v>
      </c>
      <c r="O245">
        <v>496</v>
      </c>
    </row>
    <row r="246" spans="2:15">
      <c r="B246" t="s">
        <v>1423</v>
      </c>
      <c r="C246" t="s">
        <v>1197</v>
      </c>
      <c r="D246">
        <v>1</v>
      </c>
      <c r="E246">
        <v>0</v>
      </c>
      <c r="F246" s="935">
        <v>496.66666666666669</v>
      </c>
      <c r="G246" s="935">
        <v>156.66666666666666</v>
      </c>
      <c r="J246" t="s">
        <v>1371</v>
      </c>
      <c r="K246" t="s">
        <v>1372</v>
      </c>
      <c r="L246">
        <v>10</v>
      </c>
      <c r="M246">
        <v>5</v>
      </c>
      <c r="N246" t="s">
        <v>981</v>
      </c>
      <c r="O246" t="s">
        <v>981</v>
      </c>
    </row>
    <row r="247" spans="2:15">
      <c r="B247" t="s">
        <v>1424</v>
      </c>
      <c r="C247" t="s">
        <v>1197</v>
      </c>
      <c r="D247">
        <v>1</v>
      </c>
      <c r="E247">
        <v>0</v>
      </c>
      <c r="F247" s="935">
        <v>496.66666666666669</v>
      </c>
      <c r="G247" s="935">
        <v>156.66666666666666</v>
      </c>
      <c r="J247" t="s">
        <v>1340</v>
      </c>
      <c r="K247" t="s">
        <v>1206</v>
      </c>
      <c r="L247">
        <v>4</v>
      </c>
      <c r="M247">
        <v>2</v>
      </c>
      <c r="N247">
        <v>1565</v>
      </c>
      <c r="O247">
        <v>496</v>
      </c>
    </row>
    <row r="248" spans="2:15">
      <c r="B248" t="s">
        <v>1425</v>
      </c>
      <c r="C248" t="s">
        <v>1197</v>
      </c>
      <c r="D248">
        <v>1</v>
      </c>
      <c r="E248">
        <v>0</v>
      </c>
      <c r="F248" s="935">
        <v>496.66666666666669</v>
      </c>
      <c r="G248" s="935">
        <v>156.66666666666666</v>
      </c>
      <c r="J248" t="s">
        <v>1426</v>
      </c>
      <c r="K248" t="e">
        <v>#N/A</v>
      </c>
      <c r="L248">
        <v>1</v>
      </c>
      <c r="M248">
        <v>0</v>
      </c>
      <c r="N248" t="s">
        <v>981</v>
      </c>
      <c r="O248" t="s">
        <v>981</v>
      </c>
    </row>
    <row r="249" spans="2:15">
      <c r="B249" t="s">
        <v>1368</v>
      </c>
      <c r="C249" t="s">
        <v>1197</v>
      </c>
      <c r="D249">
        <v>34</v>
      </c>
      <c r="E249">
        <v>17</v>
      </c>
      <c r="F249" s="935">
        <v>496.66666666666669</v>
      </c>
      <c r="G249" s="935">
        <v>156.66666666666666</v>
      </c>
    </row>
    <row r="250" spans="2:15">
      <c r="B250" t="s">
        <v>1370</v>
      </c>
      <c r="C250" t="s">
        <v>1197</v>
      </c>
      <c r="D250">
        <v>25</v>
      </c>
      <c r="E250">
        <v>16</v>
      </c>
      <c r="F250" s="935">
        <v>496.66666666666669</v>
      </c>
      <c r="G250" s="935">
        <v>156.66666666666666</v>
      </c>
    </row>
    <row r="251" spans="2:15">
      <c r="B251" t="s">
        <v>1427</v>
      </c>
      <c r="C251" t="s">
        <v>1197</v>
      </c>
      <c r="D251">
        <v>1</v>
      </c>
      <c r="E251">
        <v>0</v>
      </c>
      <c r="F251" s="935">
        <v>496.66666666666669</v>
      </c>
      <c r="G251" s="935">
        <v>156.66666666666666</v>
      </c>
    </row>
    <row r="252" spans="2:15">
      <c r="B252" t="s">
        <v>1428</v>
      </c>
      <c r="C252" t="s">
        <v>1197</v>
      </c>
      <c r="D252">
        <v>1</v>
      </c>
      <c r="E252">
        <v>0</v>
      </c>
      <c r="F252" s="935">
        <v>496.66666666666669</v>
      </c>
      <c r="G252" s="935">
        <v>156.66666666666666</v>
      </c>
    </row>
    <row r="253" spans="2:15">
      <c r="B253" t="s">
        <v>1429</v>
      </c>
      <c r="C253" t="s">
        <v>1197</v>
      </c>
      <c r="D253">
        <v>7</v>
      </c>
      <c r="E253">
        <v>0</v>
      </c>
      <c r="F253" s="935">
        <v>496.66666666666669</v>
      </c>
      <c r="G253" s="935">
        <v>156.66666666666666</v>
      </c>
    </row>
    <row r="254" spans="2:15">
      <c r="B254" t="s">
        <v>1430</v>
      </c>
      <c r="C254" t="s">
        <v>1197</v>
      </c>
      <c r="D254">
        <v>1</v>
      </c>
      <c r="E254">
        <v>1</v>
      </c>
      <c r="F254" s="935">
        <v>496.66666666666669</v>
      </c>
      <c r="G254" s="935">
        <v>156.66666666666666</v>
      </c>
    </row>
    <row r="255" spans="2:15">
      <c r="B255" t="s">
        <v>1431</v>
      </c>
      <c r="C255" t="s">
        <v>1188</v>
      </c>
      <c r="D255">
        <v>4</v>
      </c>
      <c r="E255">
        <v>2</v>
      </c>
      <c r="F255" s="935">
        <v>1060</v>
      </c>
      <c r="G255" s="935">
        <v>340</v>
      </c>
    </row>
    <row r="256" spans="2:15">
      <c r="B256" t="s">
        <v>1376</v>
      </c>
      <c r="C256" t="s">
        <v>1197</v>
      </c>
      <c r="D256">
        <v>156</v>
      </c>
      <c r="E256">
        <v>72</v>
      </c>
      <c r="F256" s="935">
        <v>496.66666666666669</v>
      </c>
      <c r="G256" s="935">
        <v>156.66666666666666</v>
      </c>
    </row>
    <row r="257" spans="2:7">
      <c r="B257" t="s">
        <v>1378</v>
      </c>
      <c r="C257" t="s">
        <v>1197</v>
      </c>
      <c r="D257">
        <v>3</v>
      </c>
      <c r="E257">
        <v>2</v>
      </c>
      <c r="F257" s="935">
        <v>496.66666666666669</v>
      </c>
      <c r="G257" s="935">
        <v>156.66666666666666</v>
      </c>
    </row>
    <row r="258" spans="2:7">
      <c r="B258" t="s">
        <v>1380</v>
      </c>
      <c r="C258" t="s">
        <v>1197</v>
      </c>
      <c r="D258">
        <v>68</v>
      </c>
      <c r="E258">
        <v>31</v>
      </c>
      <c r="F258" s="935">
        <v>496.66666666666669</v>
      </c>
      <c r="G258" s="935">
        <v>156.66666666666666</v>
      </c>
    </row>
    <row r="259" spans="2:7">
      <c r="B259" t="s">
        <v>1383</v>
      </c>
      <c r="C259" t="s">
        <v>1197</v>
      </c>
      <c r="D259">
        <v>2</v>
      </c>
      <c r="E259">
        <v>1</v>
      </c>
      <c r="F259" s="935">
        <v>496.66666666666669</v>
      </c>
      <c r="G259" s="935">
        <v>156.66666666666666</v>
      </c>
    </row>
    <row r="260" spans="2:7">
      <c r="B260" t="s">
        <v>1432</v>
      </c>
      <c r="C260" t="s">
        <v>1197</v>
      </c>
      <c r="D260">
        <v>3</v>
      </c>
      <c r="E260">
        <v>1</v>
      </c>
      <c r="F260" s="935">
        <v>496.66666666666669</v>
      </c>
      <c r="G260" s="935">
        <v>156.66666666666666</v>
      </c>
    </row>
    <row r="261" spans="2:7">
      <c r="B261" t="s">
        <v>1433</v>
      </c>
      <c r="C261" t="s">
        <v>1197</v>
      </c>
      <c r="D261">
        <v>1</v>
      </c>
      <c r="E261">
        <v>1</v>
      </c>
      <c r="F261" s="935">
        <v>496.66666666666669</v>
      </c>
      <c r="G261" s="935">
        <v>156.66666666666666</v>
      </c>
    </row>
    <row r="262" spans="2:7">
      <c r="B262" t="s">
        <v>1434</v>
      </c>
      <c r="C262" t="s">
        <v>1197</v>
      </c>
      <c r="D262">
        <v>1</v>
      </c>
      <c r="E262">
        <v>0</v>
      </c>
      <c r="F262" s="935">
        <v>496.66666666666669</v>
      </c>
      <c r="G262" s="935">
        <v>156.66666666666666</v>
      </c>
    </row>
    <row r="263" spans="2:7">
      <c r="B263" t="s">
        <v>1435</v>
      </c>
      <c r="C263" t="s">
        <v>1197</v>
      </c>
      <c r="D263">
        <v>1</v>
      </c>
      <c r="E263">
        <v>1</v>
      </c>
      <c r="F263" s="935">
        <v>496.66666666666669</v>
      </c>
      <c r="G263" s="935">
        <v>156.66666666666666</v>
      </c>
    </row>
    <row r="264" spans="2:7">
      <c r="B264" t="s">
        <v>1388</v>
      </c>
      <c r="C264" t="s">
        <v>1197</v>
      </c>
      <c r="D264">
        <v>14</v>
      </c>
      <c r="E264">
        <v>8</v>
      </c>
      <c r="F264" s="935">
        <v>496.66666666666669</v>
      </c>
      <c r="G264" s="935">
        <v>156.66666666666666</v>
      </c>
    </row>
    <row r="265" spans="2:7">
      <c r="B265" t="s">
        <v>1389</v>
      </c>
      <c r="C265" t="s">
        <v>1197</v>
      </c>
      <c r="D265">
        <v>66</v>
      </c>
      <c r="E265">
        <v>30</v>
      </c>
      <c r="F265" s="935">
        <v>496.66666666666669</v>
      </c>
      <c r="G265" s="935">
        <v>156.66666666666666</v>
      </c>
    </row>
    <row r="266" spans="2:7">
      <c r="B266" t="s">
        <v>1436</v>
      </c>
      <c r="C266" t="s">
        <v>1197</v>
      </c>
      <c r="D266">
        <v>14</v>
      </c>
      <c r="E266">
        <v>7</v>
      </c>
      <c r="F266" s="935">
        <v>496.66666666666669</v>
      </c>
      <c r="G266" s="935">
        <v>156.66666666666666</v>
      </c>
    </row>
    <row r="267" spans="2:7">
      <c r="B267" t="s">
        <v>1390</v>
      </c>
      <c r="C267" t="s">
        <v>1197</v>
      </c>
      <c r="D267">
        <v>111</v>
      </c>
      <c r="E267">
        <v>53</v>
      </c>
      <c r="F267" s="935">
        <v>496.66666666666669</v>
      </c>
      <c r="G267" s="935">
        <v>156.66666666666666</v>
      </c>
    </row>
    <row r="268" spans="2:7">
      <c r="B268" t="s">
        <v>1391</v>
      </c>
      <c r="C268" t="s">
        <v>1197</v>
      </c>
      <c r="D268">
        <v>16</v>
      </c>
      <c r="E268">
        <v>9</v>
      </c>
      <c r="F268" s="935">
        <v>496.66666666666669</v>
      </c>
      <c r="G268" s="935">
        <v>156.66666666666666</v>
      </c>
    </row>
    <row r="269" spans="2:7">
      <c r="B269" t="s">
        <v>1437</v>
      </c>
      <c r="C269" t="s">
        <v>1197</v>
      </c>
      <c r="D269">
        <v>2</v>
      </c>
      <c r="E269">
        <v>0</v>
      </c>
      <c r="F269" s="935">
        <v>496.66666666666669</v>
      </c>
      <c r="G269" s="935">
        <v>156.66666666666666</v>
      </c>
    </row>
    <row r="270" spans="2:7">
      <c r="B270" t="s">
        <v>1392</v>
      </c>
      <c r="C270" t="s">
        <v>1197</v>
      </c>
      <c r="D270">
        <v>31</v>
      </c>
      <c r="E270">
        <v>16</v>
      </c>
      <c r="F270" s="935">
        <v>496.66666666666669</v>
      </c>
      <c r="G270" s="935">
        <v>156.66666666666666</v>
      </c>
    </row>
    <row r="271" spans="2:7">
      <c r="B271" t="s">
        <v>1394</v>
      </c>
      <c r="C271" t="s">
        <v>1197</v>
      </c>
      <c r="D271">
        <v>18</v>
      </c>
      <c r="E271">
        <v>10</v>
      </c>
      <c r="F271" s="935">
        <v>496.66666666666669</v>
      </c>
      <c r="G271" s="935">
        <v>156.66666666666666</v>
      </c>
    </row>
    <row r="272" spans="2:7">
      <c r="B272" t="s">
        <v>1438</v>
      </c>
      <c r="C272" t="s">
        <v>1197</v>
      </c>
      <c r="D272">
        <v>9</v>
      </c>
      <c r="E272">
        <v>1</v>
      </c>
      <c r="F272" s="935">
        <v>496.66666666666669</v>
      </c>
      <c r="G272" s="935">
        <v>156.66666666666666</v>
      </c>
    </row>
    <row r="273" spans="2:7">
      <c r="B273" t="s">
        <v>1439</v>
      </c>
      <c r="C273" t="s">
        <v>1197</v>
      </c>
      <c r="D273">
        <v>1</v>
      </c>
      <c r="E273">
        <v>0</v>
      </c>
      <c r="F273" s="935">
        <v>496.66666666666669</v>
      </c>
      <c r="G273" s="935">
        <v>156.66666666666666</v>
      </c>
    </row>
    <row r="274" spans="2:7">
      <c r="B274" t="s">
        <v>1440</v>
      </c>
      <c r="C274" t="s">
        <v>1197</v>
      </c>
      <c r="D274">
        <v>3</v>
      </c>
      <c r="E274">
        <v>0</v>
      </c>
      <c r="F274" s="935">
        <v>496.66666666666669</v>
      </c>
      <c r="G274" s="935">
        <v>156.66666666666666</v>
      </c>
    </row>
    <row r="275" spans="2:7">
      <c r="B275" t="s">
        <v>1403</v>
      </c>
      <c r="C275" t="s">
        <v>1197</v>
      </c>
      <c r="D275">
        <v>3</v>
      </c>
      <c r="E275">
        <v>1</v>
      </c>
      <c r="F275" s="935">
        <v>496.66666666666669</v>
      </c>
      <c r="G275" s="935">
        <v>156.66666666666666</v>
      </c>
    </row>
    <row r="276" spans="2:7">
      <c r="B276" t="s">
        <v>1441</v>
      </c>
      <c r="C276" t="s">
        <v>1197</v>
      </c>
      <c r="D276">
        <v>2</v>
      </c>
      <c r="E276">
        <v>1</v>
      </c>
      <c r="F276" s="935">
        <v>496.66666666666669</v>
      </c>
      <c r="G276" s="935">
        <v>156.66666666666666</v>
      </c>
    </row>
    <row r="277" spans="2:7">
      <c r="B277" t="s">
        <v>1412</v>
      </c>
      <c r="C277" t="s">
        <v>1197</v>
      </c>
      <c r="D277">
        <v>33</v>
      </c>
      <c r="E277">
        <v>15</v>
      </c>
      <c r="F277" s="935">
        <v>496.66666666666669</v>
      </c>
      <c r="G277" s="935">
        <v>156.66666666666666</v>
      </c>
    </row>
    <row r="278" spans="2:7">
      <c r="B278" t="s">
        <v>1442</v>
      </c>
      <c r="C278" t="s">
        <v>1197</v>
      </c>
      <c r="D278">
        <v>1</v>
      </c>
      <c r="E278">
        <v>0</v>
      </c>
      <c r="F278" s="935">
        <v>496.66666666666669</v>
      </c>
      <c r="G278" s="935">
        <v>156.66666666666666</v>
      </c>
    </row>
    <row r="279" spans="2:7">
      <c r="B279" t="s">
        <v>1443</v>
      </c>
      <c r="C279" t="s">
        <v>1197</v>
      </c>
      <c r="D279">
        <v>1</v>
      </c>
      <c r="E279">
        <v>0</v>
      </c>
      <c r="F279" s="935">
        <v>496.66666666666669</v>
      </c>
      <c r="G279" s="935">
        <v>156.66666666666666</v>
      </c>
    </row>
    <row r="280" spans="2:7">
      <c r="B280" t="s">
        <v>1416</v>
      </c>
      <c r="C280" t="s">
        <v>1197</v>
      </c>
      <c r="D280">
        <v>1</v>
      </c>
      <c r="E280">
        <v>1</v>
      </c>
      <c r="F280" s="935">
        <v>496.66666666666669</v>
      </c>
      <c r="G280" s="935">
        <v>156.66666666666666</v>
      </c>
    </row>
    <row r="281" spans="2:7">
      <c r="B281" t="s">
        <v>1444</v>
      </c>
      <c r="C281" t="s">
        <v>1185</v>
      </c>
      <c r="D281">
        <v>2</v>
      </c>
      <c r="E281">
        <v>1</v>
      </c>
      <c r="F281" s="935">
        <v>230</v>
      </c>
      <c r="G281" s="935">
        <v>70</v>
      </c>
    </row>
    <row r="282" spans="2:7">
      <c r="B282" t="s">
        <v>1445</v>
      </c>
      <c r="C282" t="s">
        <v>1185</v>
      </c>
      <c r="D282">
        <v>14</v>
      </c>
      <c r="E282">
        <v>7</v>
      </c>
      <c r="F282" s="935">
        <v>230</v>
      </c>
      <c r="G282" s="935">
        <v>70</v>
      </c>
    </row>
    <row r="283" spans="2:7">
      <c r="B283" t="s">
        <v>1216</v>
      </c>
      <c r="C283" t="s">
        <v>1185</v>
      </c>
      <c r="D283">
        <v>10</v>
      </c>
      <c r="E283">
        <v>5</v>
      </c>
      <c r="F283" s="935">
        <v>230</v>
      </c>
      <c r="G283" s="935">
        <v>70</v>
      </c>
    </row>
    <row r="284" spans="2:7">
      <c r="B284" t="s">
        <v>1446</v>
      </c>
      <c r="C284" t="s">
        <v>1185</v>
      </c>
      <c r="D284">
        <v>2</v>
      </c>
      <c r="E284">
        <v>1</v>
      </c>
      <c r="F284" s="935">
        <v>230</v>
      </c>
      <c r="G284" s="935">
        <v>70</v>
      </c>
    </row>
    <row r="285" spans="2:7">
      <c r="B285" t="s">
        <v>1228</v>
      </c>
      <c r="C285" t="s">
        <v>1185</v>
      </c>
      <c r="D285">
        <v>19</v>
      </c>
      <c r="E285">
        <v>10</v>
      </c>
      <c r="F285" s="935">
        <v>230</v>
      </c>
      <c r="G285" s="935">
        <v>70</v>
      </c>
    </row>
    <row r="286" spans="2:7">
      <c r="B286" t="s">
        <v>1241</v>
      </c>
      <c r="C286" t="s">
        <v>1188</v>
      </c>
      <c r="D286">
        <v>4</v>
      </c>
      <c r="E286">
        <v>2</v>
      </c>
      <c r="F286" s="935">
        <v>1060</v>
      </c>
      <c r="G286" s="935">
        <v>340</v>
      </c>
    </row>
    <row r="287" spans="2:7">
      <c r="B287" t="s">
        <v>1447</v>
      </c>
      <c r="C287" t="s">
        <v>1188</v>
      </c>
      <c r="D287">
        <v>9</v>
      </c>
      <c r="E287">
        <v>4</v>
      </c>
      <c r="F287" s="935">
        <v>1060</v>
      </c>
      <c r="G287" s="935">
        <v>340</v>
      </c>
    </row>
    <row r="288" spans="2:7">
      <c r="B288" t="s">
        <v>1373</v>
      </c>
      <c r="C288" t="s">
        <v>1197</v>
      </c>
      <c r="D288">
        <v>22</v>
      </c>
      <c r="E288">
        <v>11</v>
      </c>
      <c r="F288" s="935">
        <v>496.66666666666669</v>
      </c>
      <c r="G288" s="935">
        <v>156.66666666666666</v>
      </c>
    </row>
    <row r="289" spans="2:7">
      <c r="B289" t="s">
        <v>1374</v>
      </c>
      <c r="C289" t="s">
        <v>1197</v>
      </c>
      <c r="D289">
        <v>12</v>
      </c>
      <c r="E289">
        <v>6</v>
      </c>
      <c r="F289" s="935">
        <v>496.66666666666669</v>
      </c>
      <c r="G289" s="935">
        <v>156.66666666666666</v>
      </c>
    </row>
    <row r="290" spans="2:7">
      <c r="B290" t="s">
        <v>1386</v>
      </c>
      <c r="C290" t="s">
        <v>1197</v>
      </c>
      <c r="D290">
        <v>5</v>
      </c>
      <c r="E290">
        <v>3</v>
      </c>
      <c r="F290" s="935">
        <v>496.66666666666669</v>
      </c>
      <c r="G290" s="935">
        <v>156.66666666666666</v>
      </c>
    </row>
    <row r="291" spans="2:7">
      <c r="B291" t="s">
        <v>1396</v>
      </c>
      <c r="C291" t="s">
        <v>1197</v>
      </c>
      <c r="D291">
        <v>17</v>
      </c>
      <c r="E291">
        <v>9</v>
      </c>
      <c r="F291" s="935">
        <v>496.66666666666669</v>
      </c>
      <c r="G291" s="935">
        <v>156.66666666666666</v>
      </c>
    </row>
    <row r="292" spans="2:7">
      <c r="B292" t="s">
        <v>1397</v>
      </c>
      <c r="C292" t="s">
        <v>1197</v>
      </c>
      <c r="D292">
        <v>1</v>
      </c>
      <c r="E292">
        <v>1</v>
      </c>
      <c r="F292" s="935">
        <v>496.66666666666669</v>
      </c>
      <c r="G292" s="935">
        <v>156.66666666666666</v>
      </c>
    </row>
    <row r="293" spans="2:7">
      <c r="B293" t="s">
        <v>1448</v>
      </c>
      <c r="C293" t="s">
        <v>1197</v>
      </c>
      <c r="D293">
        <v>4</v>
      </c>
      <c r="E293">
        <v>3</v>
      </c>
      <c r="F293" s="935">
        <v>496.66666666666669</v>
      </c>
      <c r="G293" s="935">
        <v>156.66666666666666</v>
      </c>
    </row>
    <row r="294" spans="2:7">
      <c r="B294" t="s">
        <v>1449</v>
      </c>
      <c r="C294" t="s">
        <v>1197</v>
      </c>
      <c r="D294">
        <v>6</v>
      </c>
      <c r="E294">
        <v>3</v>
      </c>
      <c r="F294" s="935">
        <v>496.66666666666669</v>
      </c>
      <c r="G294" s="935">
        <v>156.66666666666666</v>
      </c>
    </row>
    <row r="295" spans="2:7">
      <c r="B295" t="s">
        <v>1450</v>
      </c>
      <c r="C295" t="s">
        <v>1197</v>
      </c>
      <c r="D295">
        <v>2</v>
      </c>
      <c r="E295">
        <v>0</v>
      </c>
      <c r="F295" s="935">
        <v>496.66666666666669</v>
      </c>
      <c r="G295" s="935">
        <v>156.66666666666666</v>
      </c>
    </row>
    <row r="296" spans="2:7">
      <c r="B296" t="s">
        <v>1451</v>
      </c>
      <c r="C296" t="s">
        <v>1246</v>
      </c>
      <c r="D296">
        <v>2</v>
      </c>
      <c r="E296">
        <v>0</v>
      </c>
      <c r="F296" s="935" t="s">
        <v>981</v>
      </c>
      <c r="G296" s="935" t="s">
        <v>981</v>
      </c>
    </row>
    <row r="297" spans="2:7">
      <c r="B297" t="s">
        <v>1350</v>
      </c>
      <c r="C297" t="s">
        <v>1246</v>
      </c>
      <c r="D297">
        <v>21</v>
      </c>
      <c r="E297">
        <v>5</v>
      </c>
      <c r="F297" s="935" t="s">
        <v>981</v>
      </c>
      <c r="G297" s="935" t="s">
        <v>981</v>
      </c>
    </row>
    <row r="298" spans="2:7">
      <c r="B298" t="s">
        <v>1452</v>
      </c>
      <c r="C298" t="s">
        <v>1246</v>
      </c>
      <c r="D298">
        <v>5</v>
      </c>
      <c r="E298">
        <v>1</v>
      </c>
      <c r="F298" s="935" t="s">
        <v>981</v>
      </c>
      <c r="G298" s="935" t="s">
        <v>981</v>
      </c>
    </row>
    <row r="299" spans="2:7">
      <c r="B299" t="s">
        <v>1453</v>
      </c>
      <c r="C299" t="s">
        <v>1246</v>
      </c>
      <c r="D299">
        <v>3</v>
      </c>
      <c r="E299">
        <v>0</v>
      </c>
      <c r="F299" s="935" t="s">
        <v>981</v>
      </c>
      <c r="G299" s="935" t="s">
        <v>981</v>
      </c>
    </row>
    <row r="300" spans="2:7">
      <c r="B300" t="s">
        <v>1402</v>
      </c>
      <c r="C300" t="s">
        <v>1246</v>
      </c>
      <c r="D300">
        <v>2</v>
      </c>
      <c r="E300">
        <v>0</v>
      </c>
      <c r="F300" s="935" t="s">
        <v>981</v>
      </c>
      <c r="G300" s="935" t="s">
        <v>981</v>
      </c>
    </row>
    <row r="301" spans="2:7">
      <c r="B301" t="s">
        <v>1407</v>
      </c>
      <c r="C301" t="s">
        <v>1246</v>
      </c>
      <c r="D301">
        <v>5</v>
      </c>
      <c r="E301">
        <v>2</v>
      </c>
      <c r="F301" s="935" t="s">
        <v>981</v>
      </c>
      <c r="G301" s="935" t="s">
        <v>981</v>
      </c>
    </row>
    <row r="302" spans="2:7">
      <c r="B302" t="s">
        <v>1454</v>
      </c>
      <c r="C302" t="s">
        <v>1246</v>
      </c>
      <c r="D302">
        <v>4</v>
      </c>
      <c r="E302">
        <v>1</v>
      </c>
      <c r="F302" s="935" t="s">
        <v>981</v>
      </c>
      <c r="G302" s="935" t="s">
        <v>981</v>
      </c>
    </row>
    <row r="303" spans="2:7">
      <c r="B303" t="s">
        <v>1322</v>
      </c>
      <c r="C303" t="s">
        <v>1246</v>
      </c>
      <c r="D303">
        <v>2</v>
      </c>
      <c r="E303">
        <v>1</v>
      </c>
      <c r="F303" s="935" t="s">
        <v>981</v>
      </c>
      <c r="G303" s="935" t="s">
        <v>981</v>
      </c>
    </row>
  </sheetData>
  <mergeCells count="21">
    <mergeCell ref="Y74:Y75"/>
    <mergeCell ref="Z74:Z75"/>
    <mergeCell ref="AA74:AA75"/>
    <mergeCell ref="AB74:AB75"/>
    <mergeCell ref="AC74:AC75"/>
    <mergeCell ref="H74:H76"/>
    <mergeCell ref="I74:I76"/>
    <mergeCell ref="J74:W74"/>
    <mergeCell ref="J75:U75"/>
    <mergeCell ref="V75:W75"/>
    <mergeCell ref="E43:F43"/>
    <mergeCell ref="S12:S15"/>
    <mergeCell ref="R7:R10"/>
    <mergeCell ref="S7:S10"/>
    <mergeCell ref="R12:R15"/>
    <mergeCell ref="G43:H43"/>
    <mergeCell ref="B74:B76"/>
    <mergeCell ref="C74:C76"/>
    <mergeCell ref="E74:E76"/>
    <mergeCell ref="F74:F76"/>
    <mergeCell ref="G74:G76"/>
  </mergeCells>
  <phoneticPr fontId="48" type="noConversion"/>
  <hyperlinks>
    <hyperlink ref="B63" r:id="rId1" xr:uid="{00000000-0004-0000-0A00-000000000000}"/>
    <hyperlink ref="F68" r:id="rId2" xr:uid="{00000000-0004-0000-0A00-000001000000}"/>
    <hyperlink ref="E90" r:id="rId3" xr:uid="{00000000-0004-0000-0A00-000002000000}"/>
  </hyperlinks>
  <pageMargins left="0.7" right="0.7" top="0.75" bottom="0.75" header="0.3" footer="0.3"/>
  <pageSetup orientation="portrait" horizontalDpi="1200" verticalDpi="1200" r:id="rId4"/>
  <drawing r:id="rId5"/>
  <legacyDrawing r:id="rId6"/>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5" tint="0.79998168889431442"/>
  </sheetPr>
  <dimension ref="A1:W4685"/>
  <sheetViews>
    <sheetView topLeftCell="A4662" workbookViewId="0">
      <selection activeCell="V15" sqref="V15"/>
    </sheetView>
  </sheetViews>
  <sheetFormatPr defaultRowHeight="15"/>
  <sheetData>
    <row r="1" spans="1:23">
      <c r="A1" s="17" t="s">
        <v>569</v>
      </c>
    </row>
    <row r="11" spans="1:23">
      <c r="A11" t="s">
        <v>1455</v>
      </c>
    </row>
    <row r="14" spans="1:23">
      <c r="A14" t="s">
        <v>1456</v>
      </c>
      <c r="B14" t="s">
        <v>1457</v>
      </c>
      <c r="C14" t="s">
        <v>1458</v>
      </c>
      <c r="D14" t="s">
        <v>1459</v>
      </c>
      <c r="E14" t="s">
        <v>1460</v>
      </c>
      <c r="F14" t="s">
        <v>1461</v>
      </c>
      <c r="G14" t="s">
        <v>1462</v>
      </c>
      <c r="H14" t="s">
        <v>1463</v>
      </c>
      <c r="I14" t="s">
        <v>1464</v>
      </c>
      <c r="J14" t="s">
        <v>1465</v>
      </c>
      <c r="K14" t="s">
        <v>1466</v>
      </c>
      <c r="L14" t="s">
        <v>1467</v>
      </c>
      <c r="M14" t="s">
        <v>1468</v>
      </c>
      <c r="N14" t="s">
        <v>1469</v>
      </c>
      <c r="O14" t="s">
        <v>1470</v>
      </c>
      <c r="P14" t="s">
        <v>1141</v>
      </c>
      <c r="Q14" t="s">
        <v>1471</v>
      </c>
      <c r="R14" t="s">
        <v>1472</v>
      </c>
      <c r="S14" t="s">
        <v>1473</v>
      </c>
      <c r="T14" t="s">
        <v>1474</v>
      </c>
      <c r="U14" t="s">
        <v>1475</v>
      </c>
      <c r="V14" t="s">
        <v>842</v>
      </c>
      <c r="W14" t="s">
        <v>1476</v>
      </c>
    </row>
    <row r="15" spans="1:23">
      <c r="A15">
        <v>21</v>
      </c>
      <c r="B15" t="s">
        <v>1477</v>
      </c>
      <c r="C15">
        <v>-2.9999999999999997E-8</v>
      </c>
      <c r="D15">
        <v>0.1973</v>
      </c>
      <c r="E15">
        <v>77409</v>
      </c>
      <c r="F15">
        <v>1</v>
      </c>
      <c r="G15">
        <v>1</v>
      </c>
      <c r="H15">
        <v>1</v>
      </c>
      <c r="I15">
        <v>97291</v>
      </c>
      <c r="J15">
        <v>1</v>
      </c>
      <c r="K15">
        <v>1</v>
      </c>
      <c r="L15">
        <v>1</v>
      </c>
      <c r="M15">
        <v>1</v>
      </c>
      <c r="N15">
        <v>1</v>
      </c>
      <c r="O15">
        <v>1</v>
      </c>
      <c r="P15">
        <v>348</v>
      </c>
      <c r="Q15">
        <v>27</v>
      </c>
      <c r="R15">
        <v>3</v>
      </c>
      <c r="S15" t="s">
        <v>1478</v>
      </c>
      <c r="T15">
        <v>1</v>
      </c>
      <c r="U15">
        <v>0.19730002999999999</v>
      </c>
      <c r="V15">
        <v>15273</v>
      </c>
    </row>
    <row r="16" spans="1:23">
      <c r="A16">
        <v>22</v>
      </c>
      <c r="B16" t="s">
        <v>1477</v>
      </c>
      <c r="C16">
        <v>0.1973</v>
      </c>
      <c r="D16">
        <v>0.60289999999999999</v>
      </c>
      <c r="E16">
        <v>77409</v>
      </c>
      <c r="F16">
        <v>1</v>
      </c>
      <c r="G16">
        <v>1</v>
      </c>
      <c r="H16">
        <v>1</v>
      </c>
      <c r="I16">
        <v>97291</v>
      </c>
      <c r="J16">
        <v>1</v>
      </c>
      <c r="K16">
        <v>1</v>
      </c>
      <c r="L16">
        <v>1</v>
      </c>
      <c r="M16">
        <v>1</v>
      </c>
      <c r="N16">
        <v>1</v>
      </c>
      <c r="O16">
        <v>1</v>
      </c>
      <c r="P16">
        <v>348</v>
      </c>
      <c r="Q16">
        <v>27</v>
      </c>
      <c r="R16">
        <v>3</v>
      </c>
      <c r="S16" t="s">
        <v>1478</v>
      </c>
      <c r="T16">
        <v>1</v>
      </c>
      <c r="U16">
        <v>0.40560000000000002</v>
      </c>
      <c r="V16">
        <v>31397</v>
      </c>
    </row>
    <row r="17" spans="1:22">
      <c r="A17">
        <v>23</v>
      </c>
      <c r="B17" t="s">
        <v>1477</v>
      </c>
      <c r="C17">
        <v>0.60289999999999999</v>
      </c>
      <c r="D17">
        <v>0.77549999999999997</v>
      </c>
      <c r="E17">
        <v>74428</v>
      </c>
      <c r="F17">
        <v>1</v>
      </c>
      <c r="G17">
        <v>1</v>
      </c>
      <c r="H17">
        <v>1</v>
      </c>
      <c r="I17">
        <v>97291</v>
      </c>
      <c r="J17">
        <v>1</v>
      </c>
      <c r="K17">
        <v>1</v>
      </c>
      <c r="L17">
        <v>1</v>
      </c>
      <c r="M17">
        <v>1</v>
      </c>
      <c r="N17">
        <v>1</v>
      </c>
      <c r="O17">
        <v>1</v>
      </c>
      <c r="P17">
        <v>348</v>
      </c>
      <c r="Q17">
        <v>27</v>
      </c>
      <c r="R17">
        <v>3</v>
      </c>
      <c r="S17" t="s">
        <v>1478</v>
      </c>
      <c r="T17">
        <v>1</v>
      </c>
      <c r="U17">
        <v>0.1726</v>
      </c>
      <c r="V17">
        <v>12846</v>
      </c>
    </row>
    <row r="18" spans="1:22">
      <c r="A18">
        <v>24</v>
      </c>
      <c r="B18" t="s">
        <v>1477</v>
      </c>
      <c r="C18">
        <v>0.77549999999999997</v>
      </c>
      <c r="D18">
        <v>1.4226000000000001</v>
      </c>
      <c r="E18">
        <v>70203</v>
      </c>
      <c r="F18">
        <v>1</v>
      </c>
      <c r="G18">
        <v>1</v>
      </c>
      <c r="H18">
        <v>1</v>
      </c>
      <c r="I18">
        <v>97291</v>
      </c>
      <c r="J18">
        <v>1</v>
      </c>
      <c r="K18">
        <v>1</v>
      </c>
      <c r="L18">
        <v>1</v>
      </c>
      <c r="M18">
        <v>1</v>
      </c>
      <c r="N18">
        <v>1</v>
      </c>
      <c r="O18">
        <v>1</v>
      </c>
      <c r="P18">
        <v>348</v>
      </c>
      <c r="Q18">
        <v>27</v>
      </c>
      <c r="R18">
        <v>3</v>
      </c>
      <c r="S18" t="s">
        <v>1478</v>
      </c>
      <c r="T18">
        <v>1</v>
      </c>
      <c r="U18">
        <v>0.64710000000000001</v>
      </c>
      <c r="V18">
        <v>45428</v>
      </c>
    </row>
    <row r="19" spans="1:22">
      <c r="A19">
        <v>25</v>
      </c>
      <c r="B19" t="s">
        <v>1477</v>
      </c>
      <c r="C19">
        <v>1.4226000000000001</v>
      </c>
      <c r="D19">
        <v>1.8006</v>
      </c>
      <c r="E19">
        <v>64918</v>
      </c>
      <c r="F19">
        <v>1</v>
      </c>
      <c r="G19">
        <v>1</v>
      </c>
      <c r="H19">
        <v>1</v>
      </c>
      <c r="I19">
        <v>97291</v>
      </c>
      <c r="J19">
        <v>1</v>
      </c>
      <c r="K19">
        <v>1</v>
      </c>
      <c r="L19">
        <v>1</v>
      </c>
      <c r="M19">
        <v>1</v>
      </c>
      <c r="N19">
        <v>1</v>
      </c>
      <c r="O19">
        <v>1</v>
      </c>
      <c r="P19">
        <v>348</v>
      </c>
      <c r="Q19">
        <v>27</v>
      </c>
      <c r="R19">
        <v>3</v>
      </c>
      <c r="S19" t="s">
        <v>1478</v>
      </c>
      <c r="T19">
        <v>1</v>
      </c>
      <c r="U19">
        <v>0.378</v>
      </c>
      <c r="V19">
        <v>24539</v>
      </c>
    </row>
    <row r="20" spans="1:22">
      <c r="A20">
        <v>26</v>
      </c>
      <c r="B20" t="s">
        <v>1477</v>
      </c>
      <c r="C20">
        <v>1.8006</v>
      </c>
      <c r="D20">
        <v>2.7989000000000002</v>
      </c>
      <c r="E20">
        <v>56716</v>
      </c>
      <c r="F20">
        <v>1</v>
      </c>
      <c r="G20">
        <v>1</v>
      </c>
      <c r="H20">
        <v>1</v>
      </c>
      <c r="I20">
        <v>97291</v>
      </c>
      <c r="J20">
        <v>1</v>
      </c>
      <c r="K20">
        <v>1</v>
      </c>
      <c r="L20">
        <v>1</v>
      </c>
      <c r="M20">
        <v>1</v>
      </c>
      <c r="N20">
        <v>1</v>
      </c>
      <c r="O20">
        <v>1</v>
      </c>
      <c r="P20">
        <v>348</v>
      </c>
      <c r="Q20">
        <v>27</v>
      </c>
      <c r="R20">
        <v>3</v>
      </c>
      <c r="S20" t="s">
        <v>1478</v>
      </c>
      <c r="T20">
        <v>1</v>
      </c>
      <c r="U20">
        <v>0.99829999999999997</v>
      </c>
      <c r="V20">
        <v>56620</v>
      </c>
    </row>
    <row r="21" spans="1:22">
      <c r="A21">
        <v>27</v>
      </c>
      <c r="B21" t="s">
        <v>1477</v>
      </c>
      <c r="C21">
        <v>2.7989000000000002</v>
      </c>
      <c r="D21">
        <v>3.1156999999999999</v>
      </c>
      <c r="E21">
        <v>48879</v>
      </c>
      <c r="F21">
        <v>1</v>
      </c>
      <c r="G21">
        <v>1</v>
      </c>
      <c r="H21">
        <v>1</v>
      </c>
      <c r="I21">
        <v>97291</v>
      </c>
      <c r="J21">
        <v>1</v>
      </c>
      <c r="K21">
        <v>1</v>
      </c>
      <c r="L21">
        <v>1</v>
      </c>
      <c r="M21">
        <v>1</v>
      </c>
      <c r="N21">
        <v>1</v>
      </c>
      <c r="O21">
        <v>1</v>
      </c>
      <c r="P21">
        <v>348</v>
      </c>
      <c r="Q21">
        <v>27</v>
      </c>
      <c r="R21">
        <v>3</v>
      </c>
      <c r="S21" t="s">
        <v>1478</v>
      </c>
      <c r="T21">
        <v>1</v>
      </c>
      <c r="U21">
        <v>0.31680000000000003</v>
      </c>
      <c r="V21">
        <v>15485</v>
      </c>
    </row>
    <row r="22" spans="1:22">
      <c r="A22">
        <v>28</v>
      </c>
      <c r="B22" t="s">
        <v>1477</v>
      </c>
      <c r="C22">
        <v>3.1156999999999999</v>
      </c>
      <c r="D22">
        <v>3.7848956</v>
      </c>
      <c r="E22">
        <v>37233</v>
      </c>
      <c r="F22">
        <v>1</v>
      </c>
      <c r="G22">
        <v>1</v>
      </c>
      <c r="H22">
        <v>1</v>
      </c>
      <c r="I22">
        <v>97291</v>
      </c>
      <c r="J22">
        <v>1</v>
      </c>
      <c r="K22">
        <v>1</v>
      </c>
      <c r="L22">
        <v>1</v>
      </c>
      <c r="M22">
        <v>1</v>
      </c>
      <c r="N22">
        <v>1</v>
      </c>
      <c r="O22">
        <v>1</v>
      </c>
      <c r="P22">
        <v>348</v>
      </c>
      <c r="Q22">
        <v>27</v>
      </c>
      <c r="R22">
        <v>3</v>
      </c>
      <c r="S22" t="s">
        <v>1478</v>
      </c>
      <c r="T22">
        <v>1</v>
      </c>
      <c r="U22">
        <v>0.6691956</v>
      </c>
      <c r="V22">
        <v>24916</v>
      </c>
    </row>
    <row r="23" spans="1:22">
      <c r="A23">
        <v>58</v>
      </c>
      <c r="B23" t="s">
        <v>1479</v>
      </c>
      <c r="C23">
        <v>-2.9999999999999997E-8</v>
      </c>
      <c r="D23">
        <v>0.55317799000000001</v>
      </c>
      <c r="E23">
        <v>9712</v>
      </c>
      <c r="F23">
        <v>1</v>
      </c>
      <c r="G23">
        <v>1</v>
      </c>
      <c r="H23">
        <v>1</v>
      </c>
      <c r="I23">
        <v>97291</v>
      </c>
      <c r="J23">
        <v>1</v>
      </c>
      <c r="K23">
        <v>1</v>
      </c>
      <c r="L23">
        <v>1</v>
      </c>
      <c r="M23">
        <v>1</v>
      </c>
      <c r="N23">
        <v>1</v>
      </c>
      <c r="O23">
        <v>1</v>
      </c>
      <c r="P23">
        <v>348</v>
      </c>
      <c r="Q23">
        <v>27</v>
      </c>
      <c r="R23">
        <v>3</v>
      </c>
      <c r="S23" t="s">
        <v>1478</v>
      </c>
      <c r="T23">
        <v>1</v>
      </c>
      <c r="U23">
        <v>0.55317802000000005</v>
      </c>
      <c r="V23">
        <v>5372</v>
      </c>
    </row>
    <row r="24" spans="1:22">
      <c r="A24">
        <v>165</v>
      </c>
      <c r="B24" t="s">
        <v>1480</v>
      </c>
      <c r="C24">
        <v>2.9561000000000002</v>
      </c>
      <c r="D24">
        <v>3.2126000000000001</v>
      </c>
      <c r="E24">
        <v>94154</v>
      </c>
      <c r="F24">
        <v>1</v>
      </c>
      <c r="G24">
        <v>1</v>
      </c>
      <c r="H24">
        <v>1</v>
      </c>
      <c r="I24">
        <v>97291</v>
      </c>
      <c r="J24">
        <v>1</v>
      </c>
      <c r="K24">
        <v>1</v>
      </c>
      <c r="L24">
        <v>1</v>
      </c>
      <c r="M24">
        <v>1</v>
      </c>
      <c r="N24">
        <v>1</v>
      </c>
      <c r="O24">
        <v>1</v>
      </c>
      <c r="P24">
        <v>348</v>
      </c>
      <c r="Q24">
        <v>27</v>
      </c>
      <c r="R24">
        <v>3</v>
      </c>
      <c r="S24" t="s">
        <v>1478</v>
      </c>
      <c r="T24">
        <v>1</v>
      </c>
      <c r="U24">
        <v>0.25650000000000001</v>
      </c>
      <c r="V24">
        <v>24151</v>
      </c>
    </row>
    <row r="25" spans="1:22">
      <c r="A25">
        <v>166</v>
      </c>
      <c r="B25" t="s">
        <v>1480</v>
      </c>
      <c r="C25">
        <v>3.2126000000000001</v>
      </c>
      <c r="D25">
        <v>3.5017801999999998</v>
      </c>
      <c r="E25">
        <v>94154</v>
      </c>
      <c r="F25">
        <v>1</v>
      </c>
      <c r="G25">
        <v>1</v>
      </c>
      <c r="H25">
        <v>1</v>
      </c>
      <c r="I25">
        <v>97291</v>
      </c>
      <c r="J25">
        <v>1</v>
      </c>
      <c r="K25">
        <v>1</v>
      </c>
      <c r="L25">
        <v>1</v>
      </c>
      <c r="M25">
        <v>1</v>
      </c>
      <c r="N25">
        <v>1</v>
      </c>
      <c r="O25">
        <v>1</v>
      </c>
      <c r="P25">
        <v>348</v>
      </c>
      <c r="Q25">
        <v>27</v>
      </c>
      <c r="R25">
        <v>3</v>
      </c>
      <c r="S25" t="s">
        <v>1478</v>
      </c>
      <c r="T25">
        <v>1</v>
      </c>
      <c r="U25">
        <v>0.2891802</v>
      </c>
      <c r="V25">
        <v>27227</v>
      </c>
    </row>
    <row r="26" spans="1:22">
      <c r="A26">
        <v>167</v>
      </c>
      <c r="B26" t="s">
        <v>1480</v>
      </c>
      <c r="C26">
        <v>3.5017801999999998</v>
      </c>
      <c r="D26">
        <v>3.5627</v>
      </c>
      <c r="E26">
        <v>94154</v>
      </c>
      <c r="F26">
        <v>1</v>
      </c>
      <c r="G26">
        <v>1</v>
      </c>
      <c r="H26">
        <v>1</v>
      </c>
      <c r="I26">
        <v>97291</v>
      </c>
      <c r="J26">
        <v>1</v>
      </c>
      <c r="K26">
        <v>1</v>
      </c>
      <c r="L26">
        <v>1</v>
      </c>
      <c r="M26">
        <v>1</v>
      </c>
      <c r="N26">
        <v>1</v>
      </c>
      <c r="O26">
        <v>1</v>
      </c>
      <c r="P26">
        <v>348</v>
      </c>
      <c r="Q26">
        <v>27</v>
      </c>
      <c r="R26">
        <v>3</v>
      </c>
      <c r="S26" t="s">
        <v>1478</v>
      </c>
      <c r="T26">
        <v>1</v>
      </c>
      <c r="U26">
        <v>6.0919800000000003E-2</v>
      </c>
      <c r="V26">
        <v>5736</v>
      </c>
    </row>
    <row r="27" spans="1:22">
      <c r="A27">
        <v>168</v>
      </c>
      <c r="B27" t="s">
        <v>1480</v>
      </c>
      <c r="C27">
        <v>3.5627</v>
      </c>
      <c r="D27">
        <v>4.2343999999999999</v>
      </c>
      <c r="E27">
        <v>97465</v>
      </c>
      <c r="F27">
        <v>1</v>
      </c>
      <c r="G27">
        <v>1</v>
      </c>
      <c r="H27">
        <v>1</v>
      </c>
      <c r="I27">
        <v>97291</v>
      </c>
      <c r="J27">
        <v>1</v>
      </c>
      <c r="K27">
        <v>1</v>
      </c>
      <c r="L27">
        <v>1</v>
      </c>
      <c r="M27">
        <v>1</v>
      </c>
      <c r="N27">
        <v>1</v>
      </c>
      <c r="O27">
        <v>1</v>
      </c>
      <c r="P27">
        <v>348</v>
      </c>
      <c r="Q27">
        <v>27</v>
      </c>
      <c r="R27">
        <v>3</v>
      </c>
      <c r="S27" t="s">
        <v>1478</v>
      </c>
      <c r="T27">
        <v>1</v>
      </c>
      <c r="U27">
        <v>0.67169999999999996</v>
      </c>
      <c r="V27">
        <v>65467</v>
      </c>
    </row>
    <row r="28" spans="1:22">
      <c r="A28">
        <v>169</v>
      </c>
      <c r="B28" t="s">
        <v>1480</v>
      </c>
      <c r="C28">
        <v>4.2343999999999999</v>
      </c>
      <c r="D28">
        <v>4.9699</v>
      </c>
      <c r="E28">
        <v>127913</v>
      </c>
      <c r="F28">
        <v>1</v>
      </c>
      <c r="G28">
        <v>1</v>
      </c>
      <c r="H28">
        <v>1</v>
      </c>
      <c r="I28">
        <v>97291</v>
      </c>
      <c r="J28">
        <v>1</v>
      </c>
      <c r="K28">
        <v>1</v>
      </c>
      <c r="L28">
        <v>1</v>
      </c>
      <c r="M28">
        <v>1</v>
      </c>
      <c r="N28">
        <v>1</v>
      </c>
      <c r="O28">
        <v>1</v>
      </c>
      <c r="P28">
        <v>348</v>
      </c>
      <c r="Q28">
        <v>27</v>
      </c>
      <c r="R28">
        <v>3</v>
      </c>
      <c r="S28" t="s">
        <v>1478</v>
      </c>
      <c r="T28">
        <v>1</v>
      </c>
      <c r="U28">
        <v>0.73550000000000004</v>
      </c>
      <c r="V28">
        <v>94080</v>
      </c>
    </row>
    <row r="29" spans="1:22">
      <c r="A29">
        <v>170</v>
      </c>
      <c r="B29" t="s">
        <v>1480</v>
      </c>
      <c r="C29">
        <v>4.9699</v>
      </c>
      <c r="D29">
        <v>4.9699149</v>
      </c>
      <c r="E29">
        <v>145474</v>
      </c>
      <c r="F29">
        <v>1</v>
      </c>
      <c r="G29">
        <v>1</v>
      </c>
      <c r="H29">
        <v>1</v>
      </c>
      <c r="I29">
        <v>97291</v>
      </c>
      <c r="J29">
        <v>1</v>
      </c>
      <c r="K29">
        <v>1</v>
      </c>
      <c r="L29">
        <v>1</v>
      </c>
      <c r="M29">
        <v>1</v>
      </c>
      <c r="N29">
        <v>1</v>
      </c>
      <c r="O29">
        <v>1</v>
      </c>
      <c r="P29">
        <v>348</v>
      </c>
      <c r="Q29">
        <v>27</v>
      </c>
      <c r="R29">
        <v>3</v>
      </c>
      <c r="S29" t="s">
        <v>1478</v>
      </c>
      <c r="T29">
        <v>1</v>
      </c>
      <c r="U29">
        <v>1.49E-5</v>
      </c>
      <c r="V29">
        <v>2</v>
      </c>
    </row>
    <row r="30" spans="1:22">
      <c r="A30">
        <v>171</v>
      </c>
      <c r="B30" t="s">
        <v>1480</v>
      </c>
      <c r="C30">
        <v>4.9699149</v>
      </c>
      <c r="D30">
        <v>5.0460000000000003</v>
      </c>
      <c r="E30">
        <v>145474</v>
      </c>
      <c r="F30">
        <v>1</v>
      </c>
      <c r="G30">
        <v>1</v>
      </c>
      <c r="H30">
        <v>1</v>
      </c>
      <c r="I30">
        <v>97291</v>
      </c>
      <c r="J30">
        <v>1</v>
      </c>
      <c r="K30">
        <v>1</v>
      </c>
      <c r="L30">
        <v>1</v>
      </c>
      <c r="M30">
        <v>1</v>
      </c>
      <c r="N30">
        <v>1</v>
      </c>
      <c r="O30">
        <v>1</v>
      </c>
      <c r="P30">
        <v>348</v>
      </c>
      <c r="Q30">
        <v>27</v>
      </c>
      <c r="R30">
        <v>3</v>
      </c>
      <c r="S30" t="s">
        <v>1478</v>
      </c>
      <c r="T30">
        <v>1</v>
      </c>
      <c r="U30">
        <v>7.6085100000000003E-2</v>
      </c>
      <c r="V30">
        <v>11068</v>
      </c>
    </row>
    <row r="31" spans="1:22">
      <c r="A31">
        <v>172</v>
      </c>
      <c r="B31" t="s">
        <v>1480</v>
      </c>
      <c r="C31">
        <v>5.0460000000000003</v>
      </c>
      <c r="D31">
        <v>5.4516999999999998</v>
      </c>
      <c r="E31">
        <v>144751</v>
      </c>
      <c r="F31">
        <v>1</v>
      </c>
      <c r="G31">
        <v>1</v>
      </c>
      <c r="H31">
        <v>1</v>
      </c>
      <c r="I31">
        <v>97291</v>
      </c>
      <c r="J31">
        <v>1</v>
      </c>
      <c r="K31">
        <v>1</v>
      </c>
      <c r="L31">
        <v>1</v>
      </c>
      <c r="M31">
        <v>1</v>
      </c>
      <c r="N31">
        <v>1</v>
      </c>
      <c r="O31">
        <v>1</v>
      </c>
      <c r="P31">
        <v>348</v>
      </c>
      <c r="Q31">
        <v>27</v>
      </c>
      <c r="R31">
        <v>3</v>
      </c>
      <c r="S31" t="s">
        <v>1478</v>
      </c>
      <c r="T31">
        <v>1</v>
      </c>
      <c r="U31">
        <v>0.40570000000000001</v>
      </c>
      <c r="V31">
        <v>58725</v>
      </c>
    </row>
    <row r="32" spans="1:22">
      <c r="A32">
        <v>173</v>
      </c>
      <c r="B32" t="s">
        <v>1480</v>
      </c>
      <c r="C32">
        <v>5.4516999999999998</v>
      </c>
      <c r="D32">
        <v>5.6809000000000003</v>
      </c>
      <c r="E32">
        <v>143799</v>
      </c>
      <c r="F32">
        <v>1</v>
      </c>
      <c r="G32">
        <v>1</v>
      </c>
      <c r="H32">
        <v>1</v>
      </c>
      <c r="I32">
        <v>97291</v>
      </c>
      <c r="J32">
        <v>1</v>
      </c>
      <c r="K32">
        <v>1</v>
      </c>
      <c r="L32">
        <v>1</v>
      </c>
      <c r="M32">
        <v>1</v>
      </c>
      <c r="N32">
        <v>1</v>
      </c>
      <c r="O32">
        <v>1</v>
      </c>
      <c r="P32">
        <v>348</v>
      </c>
      <c r="Q32">
        <v>27</v>
      </c>
      <c r="R32">
        <v>3</v>
      </c>
      <c r="S32" t="s">
        <v>1478</v>
      </c>
      <c r="T32">
        <v>1</v>
      </c>
      <c r="U32">
        <v>0.22919999999999999</v>
      </c>
      <c r="V32">
        <v>32959</v>
      </c>
    </row>
    <row r="33" spans="1:22">
      <c r="A33">
        <v>174</v>
      </c>
      <c r="B33" t="s">
        <v>1480</v>
      </c>
      <c r="C33">
        <v>5.6809000000000003</v>
      </c>
      <c r="D33">
        <v>5.7397999999999998</v>
      </c>
      <c r="E33">
        <v>143367</v>
      </c>
      <c r="F33">
        <v>1</v>
      </c>
      <c r="G33">
        <v>1</v>
      </c>
      <c r="H33">
        <v>1</v>
      </c>
      <c r="I33">
        <v>97291</v>
      </c>
      <c r="J33">
        <v>1</v>
      </c>
      <c r="K33">
        <v>1</v>
      </c>
      <c r="L33">
        <v>1</v>
      </c>
      <c r="M33">
        <v>1</v>
      </c>
      <c r="N33">
        <v>1</v>
      </c>
      <c r="O33">
        <v>1</v>
      </c>
      <c r="P33">
        <v>348</v>
      </c>
      <c r="Q33">
        <v>27</v>
      </c>
      <c r="R33">
        <v>3</v>
      </c>
      <c r="S33" t="s">
        <v>1478</v>
      </c>
      <c r="T33">
        <v>1</v>
      </c>
      <c r="U33">
        <v>5.8900000000000001E-2</v>
      </c>
      <c r="V33">
        <v>8444</v>
      </c>
    </row>
    <row r="34" spans="1:22">
      <c r="A34">
        <v>175</v>
      </c>
      <c r="B34" t="s">
        <v>1480</v>
      </c>
      <c r="C34">
        <v>5.7397999999999998</v>
      </c>
      <c r="D34">
        <v>5.8018000000000001</v>
      </c>
      <c r="E34">
        <v>143185</v>
      </c>
      <c r="F34">
        <v>1</v>
      </c>
      <c r="G34">
        <v>1</v>
      </c>
      <c r="H34">
        <v>1</v>
      </c>
      <c r="I34">
        <v>97291</v>
      </c>
      <c r="J34">
        <v>1</v>
      </c>
      <c r="K34">
        <v>1</v>
      </c>
      <c r="L34">
        <v>1</v>
      </c>
      <c r="M34">
        <v>1</v>
      </c>
      <c r="N34">
        <v>1</v>
      </c>
      <c r="O34">
        <v>1</v>
      </c>
      <c r="P34">
        <v>348</v>
      </c>
      <c r="Q34">
        <v>27</v>
      </c>
      <c r="R34">
        <v>3</v>
      </c>
      <c r="S34" t="s">
        <v>1478</v>
      </c>
      <c r="T34">
        <v>1</v>
      </c>
      <c r="U34">
        <v>6.2E-2</v>
      </c>
      <c r="V34">
        <v>8877</v>
      </c>
    </row>
    <row r="35" spans="1:22">
      <c r="A35">
        <v>176</v>
      </c>
      <c r="B35" t="s">
        <v>1480</v>
      </c>
      <c r="C35">
        <v>5.8018000000000001</v>
      </c>
      <c r="D35">
        <v>5.9260000000000002</v>
      </c>
      <c r="E35">
        <v>142906</v>
      </c>
      <c r="F35">
        <v>1</v>
      </c>
      <c r="G35">
        <v>1</v>
      </c>
      <c r="H35">
        <v>1</v>
      </c>
      <c r="I35">
        <v>97291</v>
      </c>
      <c r="J35">
        <v>1</v>
      </c>
      <c r="K35">
        <v>1</v>
      </c>
      <c r="L35">
        <v>1</v>
      </c>
      <c r="M35">
        <v>1</v>
      </c>
      <c r="N35">
        <v>1</v>
      </c>
      <c r="O35">
        <v>1</v>
      </c>
      <c r="P35">
        <v>348</v>
      </c>
      <c r="Q35">
        <v>27</v>
      </c>
      <c r="R35">
        <v>3</v>
      </c>
      <c r="S35" t="s">
        <v>1478</v>
      </c>
      <c r="T35">
        <v>1</v>
      </c>
      <c r="U35">
        <v>0.1242</v>
      </c>
      <c r="V35">
        <v>17749</v>
      </c>
    </row>
    <row r="36" spans="1:22">
      <c r="A36">
        <v>177</v>
      </c>
      <c r="B36" t="s">
        <v>1480</v>
      </c>
      <c r="C36">
        <v>5.9260000000000002</v>
      </c>
      <c r="D36">
        <v>6.3391000000000002</v>
      </c>
      <c r="E36">
        <v>138816</v>
      </c>
      <c r="F36">
        <v>1</v>
      </c>
      <c r="G36">
        <v>1</v>
      </c>
      <c r="H36">
        <v>1</v>
      </c>
      <c r="I36">
        <v>97291</v>
      </c>
      <c r="J36">
        <v>1</v>
      </c>
      <c r="K36">
        <v>1</v>
      </c>
      <c r="L36">
        <v>1</v>
      </c>
      <c r="M36">
        <v>1</v>
      </c>
      <c r="N36">
        <v>1</v>
      </c>
      <c r="O36">
        <v>1</v>
      </c>
      <c r="P36">
        <v>348</v>
      </c>
      <c r="Q36">
        <v>27</v>
      </c>
      <c r="R36">
        <v>3</v>
      </c>
      <c r="S36" t="s">
        <v>1478</v>
      </c>
      <c r="T36">
        <v>1</v>
      </c>
      <c r="U36">
        <v>0.41310000000000002</v>
      </c>
      <c r="V36">
        <v>57345</v>
      </c>
    </row>
    <row r="37" spans="1:22">
      <c r="A37">
        <v>178</v>
      </c>
      <c r="B37" t="s">
        <v>1480</v>
      </c>
      <c r="C37">
        <v>6.3391000000000002</v>
      </c>
      <c r="D37">
        <v>6.8715000000000002</v>
      </c>
      <c r="E37">
        <v>145069</v>
      </c>
      <c r="F37">
        <v>1</v>
      </c>
      <c r="G37">
        <v>1</v>
      </c>
      <c r="H37">
        <v>1</v>
      </c>
      <c r="I37">
        <v>97291</v>
      </c>
      <c r="J37">
        <v>1</v>
      </c>
      <c r="K37">
        <v>1</v>
      </c>
      <c r="L37">
        <v>1</v>
      </c>
      <c r="M37">
        <v>1</v>
      </c>
      <c r="N37">
        <v>1</v>
      </c>
      <c r="O37">
        <v>1</v>
      </c>
      <c r="P37">
        <v>348</v>
      </c>
      <c r="Q37">
        <v>27</v>
      </c>
      <c r="R37">
        <v>3</v>
      </c>
      <c r="S37" t="s">
        <v>1478</v>
      </c>
      <c r="T37">
        <v>1</v>
      </c>
      <c r="U37">
        <v>0.53239999999999998</v>
      </c>
      <c r="V37">
        <v>77235</v>
      </c>
    </row>
    <row r="38" spans="1:22">
      <c r="A38">
        <v>179</v>
      </c>
      <c r="B38" t="s">
        <v>1480</v>
      </c>
      <c r="C38">
        <v>6.8715000000000002</v>
      </c>
      <c r="D38">
        <v>7.3681999999999999</v>
      </c>
      <c r="E38">
        <v>145069</v>
      </c>
      <c r="F38">
        <v>1</v>
      </c>
      <c r="G38">
        <v>1</v>
      </c>
      <c r="H38">
        <v>1</v>
      </c>
      <c r="I38">
        <v>97291</v>
      </c>
      <c r="J38">
        <v>1</v>
      </c>
      <c r="K38">
        <v>1</v>
      </c>
      <c r="L38">
        <v>1</v>
      </c>
      <c r="M38">
        <v>1</v>
      </c>
      <c r="N38">
        <v>1</v>
      </c>
      <c r="O38">
        <v>1</v>
      </c>
      <c r="P38">
        <v>348</v>
      </c>
      <c r="Q38">
        <v>27</v>
      </c>
      <c r="R38">
        <v>3</v>
      </c>
      <c r="S38" t="s">
        <v>1478</v>
      </c>
      <c r="T38">
        <v>1</v>
      </c>
      <c r="U38">
        <v>0.49669999999999997</v>
      </c>
      <c r="V38">
        <v>72056</v>
      </c>
    </row>
    <row r="39" spans="1:22">
      <c r="A39">
        <v>180</v>
      </c>
      <c r="B39" t="s">
        <v>1480</v>
      </c>
      <c r="C39">
        <v>7.3681999999999999</v>
      </c>
      <c r="D39">
        <v>8.0921000000000003</v>
      </c>
      <c r="E39">
        <v>120309</v>
      </c>
      <c r="F39">
        <v>1</v>
      </c>
      <c r="G39">
        <v>1</v>
      </c>
      <c r="H39">
        <v>1</v>
      </c>
      <c r="I39">
        <v>97291</v>
      </c>
      <c r="J39">
        <v>1</v>
      </c>
      <c r="K39">
        <v>1</v>
      </c>
      <c r="L39">
        <v>1</v>
      </c>
      <c r="M39">
        <v>1</v>
      </c>
      <c r="N39">
        <v>1</v>
      </c>
      <c r="O39">
        <v>1</v>
      </c>
      <c r="P39">
        <v>348</v>
      </c>
      <c r="Q39">
        <v>27</v>
      </c>
      <c r="R39">
        <v>3</v>
      </c>
      <c r="S39" t="s">
        <v>1478</v>
      </c>
      <c r="T39">
        <v>1</v>
      </c>
      <c r="U39">
        <v>0.72389999999999999</v>
      </c>
      <c r="V39">
        <v>87092</v>
      </c>
    </row>
    <row r="40" spans="1:22">
      <c r="A40">
        <v>181</v>
      </c>
      <c r="B40" t="s">
        <v>1480</v>
      </c>
      <c r="C40">
        <v>8.0921000000000003</v>
      </c>
      <c r="D40">
        <v>8.6591000000000005</v>
      </c>
      <c r="E40">
        <v>94122</v>
      </c>
      <c r="F40">
        <v>1</v>
      </c>
      <c r="G40">
        <v>1</v>
      </c>
      <c r="H40">
        <v>1</v>
      </c>
      <c r="I40">
        <v>97291</v>
      </c>
      <c r="J40">
        <v>1</v>
      </c>
      <c r="K40">
        <v>1</v>
      </c>
      <c r="L40">
        <v>1</v>
      </c>
      <c r="M40">
        <v>1</v>
      </c>
      <c r="N40">
        <v>1</v>
      </c>
      <c r="O40">
        <v>1</v>
      </c>
      <c r="P40">
        <v>348</v>
      </c>
      <c r="Q40">
        <v>27</v>
      </c>
      <c r="R40">
        <v>3</v>
      </c>
      <c r="S40" t="s">
        <v>1478</v>
      </c>
      <c r="T40">
        <v>1</v>
      </c>
      <c r="U40">
        <v>0.56699999999999995</v>
      </c>
      <c r="V40">
        <v>53367</v>
      </c>
    </row>
    <row r="41" spans="1:22">
      <c r="A41">
        <v>182</v>
      </c>
      <c r="B41" t="s">
        <v>1480</v>
      </c>
      <c r="C41">
        <v>8.6591000000000005</v>
      </c>
      <c r="D41">
        <v>9.1690000000000005</v>
      </c>
      <c r="E41">
        <v>88958</v>
      </c>
      <c r="F41">
        <v>1</v>
      </c>
      <c r="G41">
        <v>1</v>
      </c>
      <c r="H41">
        <v>1</v>
      </c>
      <c r="I41">
        <v>97291</v>
      </c>
      <c r="J41">
        <v>1</v>
      </c>
      <c r="K41">
        <v>1</v>
      </c>
      <c r="L41">
        <v>1</v>
      </c>
      <c r="M41">
        <v>1</v>
      </c>
      <c r="N41">
        <v>1</v>
      </c>
      <c r="O41">
        <v>1</v>
      </c>
      <c r="P41">
        <v>348</v>
      </c>
      <c r="Q41">
        <v>27</v>
      </c>
      <c r="R41">
        <v>3</v>
      </c>
      <c r="S41" t="s">
        <v>1478</v>
      </c>
      <c r="T41">
        <v>1</v>
      </c>
      <c r="U41">
        <v>0.50990000000000002</v>
      </c>
      <c r="V41">
        <v>45360</v>
      </c>
    </row>
    <row r="42" spans="1:22">
      <c r="A42">
        <v>183</v>
      </c>
      <c r="B42" t="s">
        <v>1480</v>
      </c>
      <c r="C42">
        <v>9.1690000000000005</v>
      </c>
      <c r="D42">
        <v>9.7811632999999905</v>
      </c>
      <c r="E42">
        <v>88958</v>
      </c>
      <c r="F42">
        <v>1</v>
      </c>
      <c r="G42">
        <v>1</v>
      </c>
      <c r="H42">
        <v>1</v>
      </c>
      <c r="I42">
        <v>97291</v>
      </c>
      <c r="J42">
        <v>1</v>
      </c>
      <c r="K42">
        <v>1</v>
      </c>
      <c r="L42">
        <v>1</v>
      </c>
      <c r="M42">
        <v>1</v>
      </c>
      <c r="N42">
        <v>1</v>
      </c>
      <c r="O42">
        <v>1</v>
      </c>
      <c r="P42">
        <v>348</v>
      </c>
      <c r="Q42">
        <v>27</v>
      </c>
      <c r="R42">
        <v>3</v>
      </c>
      <c r="S42" t="s">
        <v>1478</v>
      </c>
      <c r="T42">
        <v>1</v>
      </c>
      <c r="U42">
        <v>0.61216329999999997</v>
      </c>
      <c r="V42">
        <v>54457</v>
      </c>
    </row>
    <row r="43" spans="1:22">
      <c r="A43">
        <v>1633</v>
      </c>
      <c r="B43" t="s">
        <v>1481</v>
      </c>
      <c r="C43">
        <v>-2.9999999999999997E-8</v>
      </c>
      <c r="D43">
        <v>0.32448283999999999</v>
      </c>
      <c r="E43">
        <v>682</v>
      </c>
      <c r="F43">
        <v>7</v>
      </c>
      <c r="G43">
        <v>0</v>
      </c>
      <c r="H43">
        <v>7</v>
      </c>
      <c r="I43">
        <v>97291</v>
      </c>
      <c r="J43">
        <v>1</v>
      </c>
      <c r="K43">
        <v>0</v>
      </c>
      <c r="L43">
        <v>0</v>
      </c>
      <c r="M43">
        <v>0</v>
      </c>
      <c r="N43">
        <v>1</v>
      </c>
      <c r="O43">
        <v>1</v>
      </c>
      <c r="P43">
        <v>348</v>
      </c>
      <c r="Q43">
        <v>27</v>
      </c>
      <c r="R43">
        <v>3</v>
      </c>
      <c r="S43" t="s">
        <v>1478</v>
      </c>
      <c r="T43">
        <v>1</v>
      </c>
      <c r="U43">
        <v>0.32448286999999998</v>
      </c>
      <c r="V43">
        <v>221</v>
      </c>
    </row>
    <row r="44" spans="1:22">
      <c r="A44">
        <v>2025</v>
      </c>
      <c r="B44" t="s">
        <v>1482</v>
      </c>
      <c r="C44">
        <v>-2.9999999999999997E-8</v>
      </c>
      <c r="D44">
        <v>1.5005800000000001E-3</v>
      </c>
      <c r="E44">
        <v>682</v>
      </c>
      <c r="F44">
        <v>2</v>
      </c>
      <c r="G44">
        <v>0</v>
      </c>
      <c r="H44">
        <v>7</v>
      </c>
      <c r="I44">
        <v>97291</v>
      </c>
      <c r="J44">
        <v>1</v>
      </c>
      <c r="K44">
        <v>0</v>
      </c>
      <c r="L44">
        <v>0</v>
      </c>
      <c r="M44">
        <v>0</v>
      </c>
      <c r="N44">
        <v>1</v>
      </c>
      <c r="O44">
        <v>1</v>
      </c>
      <c r="P44">
        <v>348</v>
      </c>
      <c r="Q44">
        <v>27</v>
      </c>
      <c r="R44">
        <v>3</v>
      </c>
      <c r="S44" t="s">
        <v>1478</v>
      </c>
      <c r="T44">
        <v>1</v>
      </c>
      <c r="U44">
        <v>1.5006100000000001E-3</v>
      </c>
      <c r="V44">
        <v>1</v>
      </c>
    </row>
    <row r="45" spans="1:22">
      <c r="A45">
        <v>2026</v>
      </c>
      <c r="B45" t="s">
        <v>1482</v>
      </c>
      <c r="C45">
        <v>1.5005800000000001E-3</v>
      </c>
      <c r="D45">
        <v>3.5325969999999998E-2</v>
      </c>
      <c r="E45">
        <v>682</v>
      </c>
      <c r="F45">
        <v>0</v>
      </c>
      <c r="G45">
        <v>0</v>
      </c>
      <c r="H45">
        <v>7</v>
      </c>
      <c r="I45">
        <v>97291</v>
      </c>
      <c r="J45">
        <v>1</v>
      </c>
      <c r="K45">
        <v>0</v>
      </c>
      <c r="L45">
        <v>0</v>
      </c>
      <c r="M45">
        <v>0</v>
      </c>
      <c r="N45">
        <v>1</v>
      </c>
      <c r="O45">
        <v>1</v>
      </c>
      <c r="P45">
        <v>348</v>
      </c>
      <c r="Q45">
        <v>27</v>
      </c>
      <c r="R45">
        <v>3</v>
      </c>
      <c r="S45" t="s">
        <v>1478</v>
      </c>
      <c r="T45">
        <v>1</v>
      </c>
      <c r="U45">
        <v>3.3825389999999997E-2</v>
      </c>
      <c r="V45">
        <v>23</v>
      </c>
    </row>
    <row r="46" spans="1:22">
      <c r="A46">
        <v>2299</v>
      </c>
      <c r="B46" t="s">
        <v>1483</v>
      </c>
      <c r="C46">
        <v>-2.9999999999999997E-8</v>
      </c>
      <c r="D46">
        <v>0.16216112999999999</v>
      </c>
      <c r="E46">
        <v>682</v>
      </c>
      <c r="F46">
        <v>0</v>
      </c>
      <c r="G46">
        <v>0</v>
      </c>
      <c r="H46">
        <v>7</v>
      </c>
      <c r="I46">
        <v>97291</v>
      </c>
      <c r="J46">
        <v>1</v>
      </c>
      <c r="K46">
        <v>0</v>
      </c>
      <c r="L46">
        <v>0</v>
      </c>
      <c r="M46">
        <v>0</v>
      </c>
      <c r="N46">
        <v>1</v>
      </c>
      <c r="O46">
        <v>1</v>
      </c>
      <c r="P46">
        <v>348</v>
      </c>
      <c r="Q46">
        <v>27</v>
      </c>
      <c r="R46">
        <v>3</v>
      </c>
      <c r="S46" t="s">
        <v>1478</v>
      </c>
      <c r="T46">
        <v>1</v>
      </c>
      <c r="U46">
        <v>0.16216116</v>
      </c>
      <c r="V46">
        <v>111</v>
      </c>
    </row>
    <row r="47" spans="1:22">
      <c r="A47">
        <v>2312</v>
      </c>
      <c r="B47" t="s">
        <v>1484</v>
      </c>
      <c r="C47">
        <v>-2.9999999999999997E-8</v>
      </c>
      <c r="D47">
        <v>5.7941600000000003E-2</v>
      </c>
      <c r="E47">
        <v>682</v>
      </c>
      <c r="F47">
        <v>0</v>
      </c>
      <c r="G47">
        <v>0</v>
      </c>
      <c r="H47">
        <v>7</v>
      </c>
      <c r="I47">
        <v>97291</v>
      </c>
      <c r="J47">
        <v>1</v>
      </c>
      <c r="K47">
        <v>0</v>
      </c>
      <c r="L47">
        <v>0</v>
      </c>
      <c r="M47">
        <v>0</v>
      </c>
      <c r="N47">
        <v>1</v>
      </c>
      <c r="O47">
        <v>1</v>
      </c>
      <c r="P47">
        <v>348</v>
      </c>
      <c r="Q47">
        <v>27</v>
      </c>
      <c r="R47">
        <v>3</v>
      </c>
      <c r="S47" t="s">
        <v>1478</v>
      </c>
      <c r="T47">
        <v>1</v>
      </c>
      <c r="U47">
        <v>5.7941630000000001E-2</v>
      </c>
      <c r="V47">
        <v>40</v>
      </c>
    </row>
    <row r="48" spans="1:22">
      <c r="A48">
        <v>2394</v>
      </c>
      <c r="B48" t="s">
        <v>1485</v>
      </c>
      <c r="C48">
        <v>-2.9999999999999997E-8</v>
      </c>
      <c r="D48">
        <v>0.10649887</v>
      </c>
      <c r="E48">
        <v>682</v>
      </c>
      <c r="F48">
        <v>2</v>
      </c>
      <c r="G48">
        <v>0</v>
      </c>
      <c r="H48">
        <v>7</v>
      </c>
      <c r="I48">
        <v>97291</v>
      </c>
      <c r="J48">
        <v>1</v>
      </c>
      <c r="K48">
        <v>0</v>
      </c>
      <c r="L48">
        <v>0</v>
      </c>
      <c r="M48">
        <v>0</v>
      </c>
      <c r="N48">
        <v>1</v>
      </c>
      <c r="O48">
        <v>1</v>
      </c>
      <c r="P48">
        <v>348</v>
      </c>
      <c r="Q48">
        <v>27</v>
      </c>
      <c r="R48">
        <v>3</v>
      </c>
      <c r="S48" t="s">
        <v>1478</v>
      </c>
      <c r="T48">
        <v>1</v>
      </c>
      <c r="U48">
        <v>0.10649889999999999</v>
      </c>
      <c r="V48">
        <v>73</v>
      </c>
    </row>
    <row r="49" spans="1:22">
      <c r="A49">
        <v>2401</v>
      </c>
      <c r="B49" t="s">
        <v>1486</v>
      </c>
      <c r="C49">
        <v>-2.9999999999999997E-8</v>
      </c>
      <c r="D49">
        <v>0.30079223999999999</v>
      </c>
      <c r="E49">
        <v>682</v>
      </c>
      <c r="F49">
        <v>0</v>
      </c>
      <c r="G49">
        <v>0</v>
      </c>
      <c r="H49">
        <v>7</v>
      </c>
      <c r="I49">
        <v>97291</v>
      </c>
      <c r="J49">
        <v>1</v>
      </c>
      <c r="K49">
        <v>0</v>
      </c>
      <c r="L49">
        <v>0</v>
      </c>
      <c r="M49">
        <v>0</v>
      </c>
      <c r="N49">
        <v>1</v>
      </c>
      <c r="O49">
        <v>1</v>
      </c>
      <c r="P49">
        <v>348</v>
      </c>
      <c r="Q49">
        <v>27</v>
      </c>
      <c r="R49">
        <v>3</v>
      </c>
      <c r="S49" t="s">
        <v>1478</v>
      </c>
      <c r="T49">
        <v>1</v>
      </c>
      <c r="U49">
        <v>0.30079226999999997</v>
      </c>
      <c r="V49">
        <v>205</v>
      </c>
    </row>
    <row r="50" spans="1:22">
      <c r="A50">
        <v>2403</v>
      </c>
      <c r="B50" t="s">
        <v>1487</v>
      </c>
      <c r="C50">
        <v>-2.9999999999999997E-8</v>
      </c>
      <c r="D50">
        <v>8.0743270000000006E-2</v>
      </c>
      <c r="E50">
        <v>682</v>
      </c>
      <c r="F50">
        <v>2</v>
      </c>
      <c r="G50">
        <v>0</v>
      </c>
      <c r="H50">
        <v>7</v>
      </c>
      <c r="I50">
        <v>97291</v>
      </c>
      <c r="J50">
        <v>1</v>
      </c>
      <c r="K50">
        <v>0</v>
      </c>
      <c r="L50">
        <v>0</v>
      </c>
      <c r="M50">
        <v>0</v>
      </c>
      <c r="N50">
        <v>1</v>
      </c>
      <c r="O50">
        <v>1</v>
      </c>
      <c r="P50">
        <v>348</v>
      </c>
      <c r="Q50">
        <v>27</v>
      </c>
      <c r="R50">
        <v>3</v>
      </c>
      <c r="S50" t="s">
        <v>1478</v>
      </c>
      <c r="T50">
        <v>1</v>
      </c>
      <c r="U50">
        <v>8.0743300000000004E-2</v>
      </c>
      <c r="V50">
        <v>55</v>
      </c>
    </row>
    <row r="51" spans="1:22">
      <c r="A51">
        <v>2505</v>
      </c>
      <c r="B51" t="s">
        <v>1488</v>
      </c>
      <c r="C51">
        <v>-2.9999999999999997E-8</v>
      </c>
      <c r="D51">
        <v>5.780043E-2</v>
      </c>
      <c r="E51">
        <v>682</v>
      </c>
      <c r="F51">
        <v>2</v>
      </c>
      <c r="G51">
        <v>0</v>
      </c>
      <c r="H51">
        <v>7</v>
      </c>
      <c r="I51">
        <v>97291</v>
      </c>
      <c r="J51">
        <v>1</v>
      </c>
      <c r="K51">
        <v>0</v>
      </c>
      <c r="L51">
        <v>0</v>
      </c>
      <c r="M51">
        <v>0</v>
      </c>
      <c r="N51">
        <v>1</v>
      </c>
      <c r="O51">
        <v>1</v>
      </c>
      <c r="P51">
        <v>348</v>
      </c>
      <c r="Q51">
        <v>27</v>
      </c>
      <c r="R51">
        <v>3</v>
      </c>
      <c r="S51" t="s">
        <v>1478</v>
      </c>
      <c r="T51">
        <v>1</v>
      </c>
      <c r="U51">
        <v>5.7800459999999998E-2</v>
      </c>
      <c r="V51">
        <v>39</v>
      </c>
    </row>
    <row r="52" spans="1:22">
      <c r="A52">
        <v>2535</v>
      </c>
      <c r="B52" t="s">
        <v>1489</v>
      </c>
      <c r="C52">
        <v>-2.9999999999999997E-8</v>
      </c>
      <c r="D52">
        <v>0.12793003999999999</v>
      </c>
      <c r="E52">
        <v>682</v>
      </c>
      <c r="F52">
        <v>2</v>
      </c>
      <c r="G52">
        <v>0</v>
      </c>
      <c r="H52">
        <v>7</v>
      </c>
      <c r="I52">
        <v>97291</v>
      </c>
      <c r="J52">
        <v>1</v>
      </c>
      <c r="K52">
        <v>0</v>
      </c>
      <c r="L52">
        <v>0</v>
      </c>
      <c r="M52">
        <v>0</v>
      </c>
      <c r="N52">
        <v>1</v>
      </c>
      <c r="O52">
        <v>1</v>
      </c>
      <c r="P52">
        <v>348</v>
      </c>
      <c r="Q52">
        <v>27</v>
      </c>
      <c r="R52">
        <v>3</v>
      </c>
      <c r="S52" t="s">
        <v>1478</v>
      </c>
      <c r="T52">
        <v>1</v>
      </c>
      <c r="U52">
        <v>0.12793007000000001</v>
      </c>
      <c r="V52">
        <v>87</v>
      </c>
    </row>
    <row r="53" spans="1:22">
      <c r="A53">
        <v>2547</v>
      </c>
      <c r="B53" t="s">
        <v>1490</v>
      </c>
      <c r="C53">
        <v>-2.9999999999999997E-8</v>
      </c>
      <c r="D53">
        <v>0.21322636</v>
      </c>
      <c r="E53">
        <v>682</v>
      </c>
      <c r="F53">
        <v>2</v>
      </c>
      <c r="G53">
        <v>0</v>
      </c>
      <c r="H53">
        <v>7</v>
      </c>
      <c r="I53">
        <v>97291</v>
      </c>
      <c r="J53">
        <v>1</v>
      </c>
      <c r="K53">
        <v>0</v>
      </c>
      <c r="L53">
        <v>0</v>
      </c>
      <c r="M53">
        <v>0</v>
      </c>
      <c r="N53">
        <v>1</v>
      </c>
      <c r="O53">
        <v>1</v>
      </c>
      <c r="P53">
        <v>348</v>
      </c>
      <c r="Q53">
        <v>27</v>
      </c>
      <c r="R53">
        <v>3</v>
      </c>
      <c r="S53" t="s">
        <v>1478</v>
      </c>
      <c r="T53">
        <v>1</v>
      </c>
      <c r="U53">
        <v>0.21322638999999999</v>
      </c>
      <c r="V53">
        <v>145</v>
      </c>
    </row>
    <row r="54" spans="1:22">
      <c r="A54">
        <v>2564</v>
      </c>
      <c r="B54" t="s">
        <v>1491</v>
      </c>
      <c r="C54">
        <v>-2.9999999999999997E-8</v>
      </c>
      <c r="D54">
        <v>3.05454E-2</v>
      </c>
      <c r="E54">
        <v>682</v>
      </c>
      <c r="F54">
        <v>0</v>
      </c>
      <c r="G54">
        <v>0</v>
      </c>
      <c r="H54">
        <v>7</v>
      </c>
      <c r="I54">
        <v>97291</v>
      </c>
      <c r="J54">
        <v>1</v>
      </c>
      <c r="K54">
        <v>0</v>
      </c>
      <c r="L54">
        <v>0</v>
      </c>
      <c r="M54">
        <v>0</v>
      </c>
      <c r="N54">
        <v>1</v>
      </c>
      <c r="O54">
        <v>1</v>
      </c>
      <c r="P54">
        <v>348</v>
      </c>
      <c r="Q54">
        <v>27</v>
      </c>
      <c r="R54">
        <v>3</v>
      </c>
      <c r="S54" t="s">
        <v>1478</v>
      </c>
      <c r="T54">
        <v>1</v>
      </c>
      <c r="U54">
        <v>3.0545429999999998E-2</v>
      </c>
      <c r="V54">
        <v>21</v>
      </c>
    </row>
    <row r="55" spans="1:22">
      <c r="A55">
        <v>2605</v>
      </c>
      <c r="B55" t="s">
        <v>1492</v>
      </c>
      <c r="C55">
        <v>-2.9999999999999997E-8</v>
      </c>
      <c r="D55">
        <v>7.3649339999999994E-2</v>
      </c>
      <c r="E55">
        <v>682</v>
      </c>
      <c r="F55">
        <v>0</v>
      </c>
      <c r="G55">
        <v>0</v>
      </c>
      <c r="H55">
        <v>7</v>
      </c>
      <c r="I55">
        <v>97291</v>
      </c>
      <c r="J55">
        <v>1</v>
      </c>
      <c r="K55">
        <v>0</v>
      </c>
      <c r="L55">
        <v>0</v>
      </c>
      <c r="M55">
        <v>0</v>
      </c>
      <c r="N55">
        <v>1</v>
      </c>
      <c r="O55">
        <v>1</v>
      </c>
      <c r="P55">
        <v>348</v>
      </c>
      <c r="Q55">
        <v>27</v>
      </c>
      <c r="R55">
        <v>3</v>
      </c>
      <c r="S55" t="s">
        <v>1478</v>
      </c>
      <c r="T55">
        <v>1</v>
      </c>
      <c r="U55">
        <v>7.3649370000000006E-2</v>
      </c>
      <c r="V55">
        <v>50</v>
      </c>
    </row>
    <row r="56" spans="1:22">
      <c r="A56">
        <v>2638</v>
      </c>
      <c r="B56" t="s">
        <v>1493</v>
      </c>
      <c r="C56">
        <v>-2.9999999999999997E-8</v>
      </c>
      <c r="D56">
        <v>0.22440344000000001</v>
      </c>
      <c r="E56">
        <v>682</v>
      </c>
      <c r="F56">
        <v>2</v>
      </c>
      <c r="G56">
        <v>0</v>
      </c>
      <c r="H56">
        <v>7</v>
      </c>
      <c r="I56">
        <v>97291</v>
      </c>
      <c r="J56">
        <v>1</v>
      </c>
      <c r="K56">
        <v>0</v>
      </c>
      <c r="L56">
        <v>0</v>
      </c>
      <c r="M56">
        <v>0</v>
      </c>
      <c r="N56">
        <v>1</v>
      </c>
      <c r="O56">
        <v>1</v>
      </c>
      <c r="P56">
        <v>348</v>
      </c>
      <c r="Q56">
        <v>27</v>
      </c>
      <c r="R56">
        <v>3</v>
      </c>
      <c r="S56" t="s">
        <v>1478</v>
      </c>
      <c r="T56">
        <v>1</v>
      </c>
      <c r="U56">
        <v>0.22440346999999999</v>
      </c>
      <c r="V56">
        <v>153</v>
      </c>
    </row>
    <row r="57" spans="1:22">
      <c r="A57">
        <v>2640</v>
      </c>
      <c r="B57" t="s">
        <v>1494</v>
      </c>
      <c r="C57">
        <v>-2.9999999999999997E-8</v>
      </c>
      <c r="D57">
        <v>0.10799121</v>
      </c>
      <c r="E57">
        <v>682</v>
      </c>
      <c r="F57">
        <v>2</v>
      </c>
      <c r="G57">
        <v>0</v>
      </c>
      <c r="H57">
        <v>7</v>
      </c>
      <c r="I57">
        <v>97291</v>
      </c>
      <c r="J57">
        <v>1</v>
      </c>
      <c r="K57">
        <v>0</v>
      </c>
      <c r="L57">
        <v>0</v>
      </c>
      <c r="M57">
        <v>0</v>
      </c>
      <c r="N57">
        <v>1</v>
      </c>
      <c r="O57">
        <v>1</v>
      </c>
      <c r="P57">
        <v>348</v>
      </c>
      <c r="Q57">
        <v>27</v>
      </c>
      <c r="R57">
        <v>3</v>
      </c>
      <c r="S57" t="s">
        <v>1478</v>
      </c>
      <c r="T57">
        <v>1</v>
      </c>
      <c r="U57">
        <v>0.10799124</v>
      </c>
      <c r="V57">
        <v>74</v>
      </c>
    </row>
    <row r="58" spans="1:22">
      <c r="A58">
        <v>2645</v>
      </c>
      <c r="B58" t="s">
        <v>1495</v>
      </c>
      <c r="C58">
        <v>-2.9999999999999997E-8</v>
      </c>
      <c r="D58">
        <v>1.398372E-2</v>
      </c>
      <c r="E58">
        <v>682</v>
      </c>
      <c r="F58">
        <v>0</v>
      </c>
      <c r="G58">
        <v>0</v>
      </c>
      <c r="H58">
        <v>7</v>
      </c>
      <c r="I58">
        <v>97291</v>
      </c>
      <c r="J58">
        <v>1</v>
      </c>
      <c r="K58">
        <v>0</v>
      </c>
      <c r="L58">
        <v>0</v>
      </c>
      <c r="M58">
        <v>0</v>
      </c>
      <c r="N58">
        <v>1</v>
      </c>
      <c r="O58">
        <v>1</v>
      </c>
      <c r="P58">
        <v>348</v>
      </c>
      <c r="Q58">
        <v>27</v>
      </c>
      <c r="R58">
        <v>3</v>
      </c>
      <c r="S58" t="s">
        <v>1478</v>
      </c>
      <c r="T58">
        <v>1</v>
      </c>
      <c r="U58">
        <v>1.398375E-2</v>
      </c>
      <c r="V58">
        <v>10</v>
      </c>
    </row>
    <row r="59" spans="1:22">
      <c r="A59">
        <v>2646</v>
      </c>
      <c r="B59" t="s">
        <v>1495</v>
      </c>
      <c r="C59">
        <v>1.398372E-2</v>
      </c>
      <c r="D59">
        <v>4.8803050000000001E-2</v>
      </c>
      <c r="E59">
        <v>682</v>
      </c>
      <c r="F59">
        <v>2</v>
      </c>
      <c r="G59">
        <v>0</v>
      </c>
      <c r="H59">
        <v>7</v>
      </c>
      <c r="I59">
        <v>97291</v>
      </c>
      <c r="J59">
        <v>1</v>
      </c>
      <c r="K59">
        <v>0</v>
      </c>
      <c r="L59">
        <v>0</v>
      </c>
      <c r="M59">
        <v>0</v>
      </c>
      <c r="N59">
        <v>1</v>
      </c>
      <c r="O59">
        <v>1</v>
      </c>
      <c r="P59">
        <v>348</v>
      </c>
      <c r="Q59">
        <v>27</v>
      </c>
      <c r="R59">
        <v>3</v>
      </c>
      <c r="S59" t="s">
        <v>1478</v>
      </c>
      <c r="T59">
        <v>1</v>
      </c>
      <c r="U59">
        <v>3.4819330000000003E-2</v>
      </c>
      <c r="V59">
        <v>24</v>
      </c>
    </row>
    <row r="60" spans="1:22">
      <c r="A60">
        <v>2657</v>
      </c>
      <c r="B60" t="s">
        <v>1496</v>
      </c>
      <c r="C60">
        <v>-2.9999999999999997E-8</v>
      </c>
      <c r="D60">
        <v>4.3278329999999997E-2</v>
      </c>
      <c r="E60">
        <v>682</v>
      </c>
      <c r="F60">
        <v>0</v>
      </c>
      <c r="G60">
        <v>0</v>
      </c>
      <c r="H60">
        <v>7</v>
      </c>
      <c r="I60">
        <v>97291</v>
      </c>
      <c r="J60">
        <v>1</v>
      </c>
      <c r="K60">
        <v>0</v>
      </c>
      <c r="L60">
        <v>0</v>
      </c>
      <c r="M60">
        <v>0</v>
      </c>
      <c r="N60">
        <v>1</v>
      </c>
      <c r="O60">
        <v>1</v>
      </c>
      <c r="P60">
        <v>348</v>
      </c>
      <c r="Q60">
        <v>27</v>
      </c>
      <c r="R60">
        <v>3</v>
      </c>
      <c r="S60" t="s">
        <v>1478</v>
      </c>
      <c r="T60">
        <v>1</v>
      </c>
      <c r="U60">
        <v>4.3278360000000002E-2</v>
      </c>
      <c r="V60">
        <v>30</v>
      </c>
    </row>
    <row r="61" spans="1:22">
      <c r="A61">
        <v>2700</v>
      </c>
      <c r="B61" t="s">
        <v>1497</v>
      </c>
      <c r="C61">
        <v>-2.9999999999999997E-8</v>
      </c>
      <c r="D61">
        <v>0.4541789</v>
      </c>
      <c r="E61">
        <v>682</v>
      </c>
      <c r="F61">
        <v>2</v>
      </c>
      <c r="G61">
        <v>0</v>
      </c>
      <c r="H61">
        <v>7</v>
      </c>
      <c r="I61">
        <v>97291</v>
      </c>
      <c r="J61">
        <v>1</v>
      </c>
      <c r="K61">
        <v>0</v>
      </c>
      <c r="L61">
        <v>0</v>
      </c>
      <c r="M61">
        <v>0</v>
      </c>
      <c r="N61">
        <v>1</v>
      </c>
      <c r="O61">
        <v>1</v>
      </c>
      <c r="P61">
        <v>348</v>
      </c>
      <c r="Q61">
        <v>27</v>
      </c>
      <c r="R61">
        <v>3</v>
      </c>
      <c r="S61" t="s">
        <v>1478</v>
      </c>
      <c r="T61">
        <v>1</v>
      </c>
      <c r="U61">
        <v>0.45417892999999998</v>
      </c>
      <c r="V61">
        <v>310</v>
      </c>
    </row>
    <row r="62" spans="1:22">
      <c r="A62">
        <v>2731</v>
      </c>
      <c r="B62" t="s">
        <v>1498</v>
      </c>
      <c r="C62">
        <v>-2.9999999999999997E-8</v>
      </c>
      <c r="D62">
        <v>0.12349191</v>
      </c>
      <c r="E62">
        <v>682</v>
      </c>
      <c r="F62">
        <v>2</v>
      </c>
      <c r="G62">
        <v>0</v>
      </c>
      <c r="H62">
        <v>7</v>
      </c>
      <c r="I62">
        <v>97291</v>
      </c>
      <c r="J62">
        <v>1</v>
      </c>
      <c r="K62">
        <v>0</v>
      </c>
      <c r="L62">
        <v>0</v>
      </c>
      <c r="M62">
        <v>0</v>
      </c>
      <c r="N62">
        <v>1</v>
      </c>
      <c r="O62">
        <v>1</v>
      </c>
      <c r="P62">
        <v>348</v>
      </c>
      <c r="Q62">
        <v>27</v>
      </c>
      <c r="R62">
        <v>3</v>
      </c>
      <c r="S62" t="s">
        <v>1478</v>
      </c>
      <c r="T62">
        <v>1</v>
      </c>
      <c r="U62">
        <v>0.12349193999999999</v>
      </c>
      <c r="V62">
        <v>84</v>
      </c>
    </row>
    <row r="63" spans="1:22">
      <c r="A63">
        <v>2799</v>
      </c>
      <c r="B63" t="s">
        <v>1499</v>
      </c>
      <c r="C63">
        <v>-2.9999999999999997E-8</v>
      </c>
      <c r="D63">
        <v>7.6405550000000003E-2</v>
      </c>
      <c r="E63">
        <v>682</v>
      </c>
      <c r="F63">
        <v>0</v>
      </c>
      <c r="G63">
        <v>0</v>
      </c>
      <c r="H63">
        <v>7</v>
      </c>
      <c r="I63">
        <v>97291</v>
      </c>
      <c r="J63">
        <v>1</v>
      </c>
      <c r="K63">
        <v>0</v>
      </c>
      <c r="L63">
        <v>0</v>
      </c>
      <c r="M63">
        <v>0</v>
      </c>
      <c r="N63">
        <v>1</v>
      </c>
      <c r="O63">
        <v>1</v>
      </c>
      <c r="P63">
        <v>348</v>
      </c>
      <c r="Q63">
        <v>27</v>
      </c>
      <c r="R63">
        <v>3</v>
      </c>
      <c r="S63" t="s">
        <v>1478</v>
      </c>
      <c r="T63">
        <v>1</v>
      </c>
      <c r="U63">
        <v>7.6405580000000001E-2</v>
      </c>
      <c r="V63">
        <v>52</v>
      </c>
    </row>
    <row r="64" spans="1:22">
      <c r="A64">
        <v>2809</v>
      </c>
      <c r="B64" t="s">
        <v>1500</v>
      </c>
      <c r="C64">
        <v>-2.9999999999999997E-8</v>
      </c>
      <c r="D64">
        <v>9.6354999999999996E-2</v>
      </c>
      <c r="E64">
        <v>682</v>
      </c>
      <c r="F64">
        <v>0</v>
      </c>
      <c r="G64">
        <v>0</v>
      </c>
      <c r="H64">
        <v>7</v>
      </c>
      <c r="I64">
        <v>97291</v>
      </c>
      <c r="J64">
        <v>1</v>
      </c>
      <c r="K64">
        <v>0</v>
      </c>
      <c r="L64">
        <v>0</v>
      </c>
      <c r="M64">
        <v>0</v>
      </c>
      <c r="N64">
        <v>1</v>
      </c>
      <c r="O64">
        <v>1</v>
      </c>
      <c r="P64">
        <v>348</v>
      </c>
      <c r="Q64">
        <v>27</v>
      </c>
      <c r="R64">
        <v>3</v>
      </c>
      <c r="S64" t="s">
        <v>1478</v>
      </c>
      <c r="T64">
        <v>1</v>
      </c>
      <c r="U64">
        <v>9.6355029999999994E-2</v>
      </c>
      <c r="V64">
        <v>66</v>
      </c>
    </row>
    <row r="65" spans="1:22">
      <c r="A65">
        <v>2921</v>
      </c>
      <c r="B65" t="s">
        <v>1501</v>
      </c>
      <c r="C65">
        <v>-2.9999999999999997E-8</v>
      </c>
      <c r="D65">
        <v>0.26710189000000001</v>
      </c>
      <c r="E65">
        <v>682</v>
      </c>
      <c r="F65">
        <v>0</v>
      </c>
      <c r="G65">
        <v>0</v>
      </c>
      <c r="H65">
        <v>7</v>
      </c>
      <c r="I65">
        <v>97291</v>
      </c>
      <c r="J65">
        <v>1</v>
      </c>
      <c r="K65">
        <v>0</v>
      </c>
      <c r="L65">
        <v>0</v>
      </c>
      <c r="M65">
        <v>0</v>
      </c>
      <c r="N65">
        <v>1</v>
      </c>
      <c r="O65">
        <v>1</v>
      </c>
      <c r="P65">
        <v>348</v>
      </c>
      <c r="Q65">
        <v>27</v>
      </c>
      <c r="R65">
        <v>3</v>
      </c>
      <c r="S65" t="s">
        <v>1478</v>
      </c>
      <c r="T65">
        <v>1</v>
      </c>
      <c r="U65">
        <v>0.26710191999999999</v>
      </c>
      <c r="V65">
        <v>182</v>
      </c>
    </row>
    <row r="66" spans="1:22">
      <c r="A66">
        <v>2985</v>
      </c>
      <c r="B66" t="s">
        <v>1502</v>
      </c>
      <c r="C66">
        <v>-2.9999999999999997E-8</v>
      </c>
      <c r="D66">
        <v>0.16886172999999999</v>
      </c>
      <c r="E66">
        <v>682</v>
      </c>
      <c r="F66">
        <v>2</v>
      </c>
      <c r="G66">
        <v>0</v>
      </c>
      <c r="H66">
        <v>7</v>
      </c>
      <c r="I66">
        <v>97291</v>
      </c>
      <c r="J66">
        <v>1</v>
      </c>
      <c r="K66">
        <v>0</v>
      </c>
      <c r="L66">
        <v>0</v>
      </c>
      <c r="M66">
        <v>0</v>
      </c>
      <c r="N66">
        <v>1</v>
      </c>
      <c r="O66">
        <v>1</v>
      </c>
      <c r="P66">
        <v>348</v>
      </c>
      <c r="Q66">
        <v>27</v>
      </c>
      <c r="R66">
        <v>3</v>
      </c>
      <c r="S66" t="s">
        <v>1478</v>
      </c>
      <c r="T66">
        <v>1</v>
      </c>
      <c r="U66">
        <v>0.16886176</v>
      </c>
      <c r="V66">
        <v>115</v>
      </c>
    </row>
    <row r="67" spans="1:22">
      <c r="A67">
        <v>3008</v>
      </c>
      <c r="B67" t="s">
        <v>1503</v>
      </c>
      <c r="C67">
        <v>-2.9999999999999997E-8</v>
      </c>
      <c r="D67">
        <v>0.21549088</v>
      </c>
      <c r="E67">
        <v>682</v>
      </c>
      <c r="F67">
        <v>2</v>
      </c>
      <c r="G67">
        <v>0</v>
      </c>
      <c r="H67">
        <v>7</v>
      </c>
      <c r="I67">
        <v>97291</v>
      </c>
      <c r="J67">
        <v>1</v>
      </c>
      <c r="K67">
        <v>0</v>
      </c>
      <c r="L67">
        <v>0</v>
      </c>
      <c r="M67">
        <v>0</v>
      </c>
      <c r="N67">
        <v>1</v>
      </c>
      <c r="O67">
        <v>1</v>
      </c>
      <c r="P67">
        <v>348</v>
      </c>
      <c r="Q67">
        <v>27</v>
      </c>
      <c r="R67">
        <v>3</v>
      </c>
      <c r="S67" t="s">
        <v>1478</v>
      </c>
      <c r="T67">
        <v>1</v>
      </c>
      <c r="U67">
        <v>0.21549091000000001</v>
      </c>
      <c r="V67">
        <v>147</v>
      </c>
    </row>
    <row r="68" spans="1:22">
      <c r="A68">
        <v>3279</v>
      </c>
      <c r="B68" t="s">
        <v>1504</v>
      </c>
      <c r="C68">
        <v>-2.9999999999999997E-8</v>
      </c>
      <c r="D68">
        <v>0.16171211999999999</v>
      </c>
      <c r="E68">
        <v>682</v>
      </c>
      <c r="F68">
        <v>2</v>
      </c>
      <c r="G68">
        <v>0</v>
      </c>
      <c r="H68">
        <v>7</v>
      </c>
      <c r="I68">
        <v>97291</v>
      </c>
      <c r="J68">
        <v>1</v>
      </c>
      <c r="K68">
        <v>0</v>
      </c>
      <c r="L68">
        <v>0</v>
      </c>
      <c r="M68">
        <v>0</v>
      </c>
      <c r="N68">
        <v>1</v>
      </c>
      <c r="O68">
        <v>1</v>
      </c>
      <c r="P68">
        <v>348</v>
      </c>
      <c r="Q68">
        <v>27</v>
      </c>
      <c r="R68">
        <v>3</v>
      </c>
      <c r="S68" t="s">
        <v>1478</v>
      </c>
      <c r="T68">
        <v>1</v>
      </c>
      <c r="U68">
        <v>0.16171215</v>
      </c>
      <c r="V68">
        <v>110</v>
      </c>
    </row>
    <row r="69" spans="1:22">
      <c r="A69">
        <v>3305</v>
      </c>
      <c r="B69" t="s">
        <v>1505</v>
      </c>
      <c r="C69">
        <v>-2.9999999999999997E-8</v>
      </c>
      <c r="D69">
        <v>9.9928130000000004E-2</v>
      </c>
      <c r="E69">
        <v>682</v>
      </c>
      <c r="F69">
        <v>2</v>
      </c>
      <c r="G69">
        <v>0</v>
      </c>
      <c r="H69">
        <v>7</v>
      </c>
      <c r="I69">
        <v>97291</v>
      </c>
      <c r="J69">
        <v>1</v>
      </c>
      <c r="K69">
        <v>0</v>
      </c>
      <c r="L69">
        <v>0</v>
      </c>
      <c r="M69">
        <v>0</v>
      </c>
      <c r="N69">
        <v>1</v>
      </c>
      <c r="O69">
        <v>1</v>
      </c>
      <c r="P69">
        <v>348</v>
      </c>
      <c r="Q69">
        <v>27</v>
      </c>
      <c r="R69">
        <v>3</v>
      </c>
      <c r="S69" t="s">
        <v>1478</v>
      </c>
      <c r="T69">
        <v>1</v>
      </c>
      <c r="U69">
        <v>9.9928160000000002E-2</v>
      </c>
      <c r="V69">
        <v>68</v>
      </c>
    </row>
    <row r="70" spans="1:22">
      <c r="A70">
        <v>3435</v>
      </c>
      <c r="B70" t="s">
        <v>1506</v>
      </c>
      <c r="C70">
        <v>-2.9999999999999997E-8</v>
      </c>
      <c r="D70">
        <v>5.5119029999999999E-2</v>
      </c>
      <c r="E70">
        <v>682</v>
      </c>
      <c r="F70">
        <v>0</v>
      </c>
      <c r="G70">
        <v>0</v>
      </c>
      <c r="H70">
        <v>7</v>
      </c>
      <c r="I70">
        <v>97291</v>
      </c>
      <c r="J70">
        <v>1</v>
      </c>
      <c r="K70">
        <v>0</v>
      </c>
      <c r="L70">
        <v>0</v>
      </c>
      <c r="M70">
        <v>0</v>
      </c>
      <c r="N70">
        <v>1</v>
      </c>
      <c r="O70">
        <v>1</v>
      </c>
      <c r="P70">
        <v>348</v>
      </c>
      <c r="Q70">
        <v>27</v>
      </c>
      <c r="R70">
        <v>3</v>
      </c>
      <c r="S70" t="s">
        <v>1478</v>
      </c>
      <c r="T70">
        <v>1</v>
      </c>
      <c r="U70">
        <v>5.5119059999999998E-2</v>
      </c>
      <c r="V70">
        <v>38</v>
      </c>
    </row>
    <row r="71" spans="1:22">
      <c r="A71">
        <v>3455</v>
      </c>
      <c r="B71" t="s">
        <v>1507</v>
      </c>
      <c r="C71">
        <v>-2.9999999999999997E-8</v>
      </c>
      <c r="D71">
        <v>6.7462980000000006E-2</v>
      </c>
      <c r="E71">
        <v>682</v>
      </c>
      <c r="F71">
        <v>2</v>
      </c>
      <c r="G71">
        <v>0</v>
      </c>
      <c r="H71">
        <v>7</v>
      </c>
      <c r="I71">
        <v>97291</v>
      </c>
      <c r="J71">
        <v>1</v>
      </c>
      <c r="K71">
        <v>0</v>
      </c>
      <c r="L71">
        <v>0</v>
      </c>
      <c r="M71">
        <v>0</v>
      </c>
      <c r="N71">
        <v>1</v>
      </c>
      <c r="O71">
        <v>1</v>
      </c>
      <c r="P71">
        <v>348</v>
      </c>
      <c r="Q71">
        <v>27</v>
      </c>
      <c r="R71">
        <v>3</v>
      </c>
      <c r="S71" t="s">
        <v>1478</v>
      </c>
      <c r="T71">
        <v>1</v>
      </c>
      <c r="U71">
        <v>6.7463010000000004E-2</v>
      </c>
      <c r="V71">
        <v>46</v>
      </c>
    </row>
    <row r="72" spans="1:22">
      <c r="A72">
        <v>3563</v>
      </c>
      <c r="B72" t="s">
        <v>1508</v>
      </c>
      <c r="C72">
        <v>-2.9999999999999997E-8</v>
      </c>
      <c r="D72">
        <v>6.8390500000000007E-2</v>
      </c>
      <c r="E72">
        <v>682</v>
      </c>
      <c r="F72">
        <v>2</v>
      </c>
      <c r="G72">
        <v>0</v>
      </c>
      <c r="H72">
        <v>7</v>
      </c>
      <c r="I72">
        <v>97291</v>
      </c>
      <c r="J72">
        <v>1</v>
      </c>
      <c r="K72">
        <v>0</v>
      </c>
      <c r="L72">
        <v>0</v>
      </c>
      <c r="M72">
        <v>0</v>
      </c>
      <c r="N72">
        <v>1</v>
      </c>
      <c r="O72">
        <v>1</v>
      </c>
      <c r="P72">
        <v>348</v>
      </c>
      <c r="Q72">
        <v>27</v>
      </c>
      <c r="R72">
        <v>3</v>
      </c>
      <c r="S72" t="s">
        <v>1478</v>
      </c>
      <c r="T72">
        <v>1</v>
      </c>
      <c r="U72">
        <v>6.8390530000000005E-2</v>
      </c>
      <c r="V72">
        <v>47</v>
      </c>
    </row>
    <row r="73" spans="1:22">
      <c r="A73">
        <v>3713</v>
      </c>
      <c r="B73" t="s">
        <v>1509</v>
      </c>
      <c r="C73">
        <v>-2.9999999999999997E-8</v>
      </c>
      <c r="D73">
        <v>8.6520830000000007E-2</v>
      </c>
      <c r="E73">
        <v>682</v>
      </c>
      <c r="F73">
        <v>2</v>
      </c>
      <c r="G73">
        <v>0</v>
      </c>
      <c r="H73">
        <v>7</v>
      </c>
      <c r="I73">
        <v>97291</v>
      </c>
      <c r="J73">
        <v>1</v>
      </c>
      <c r="K73">
        <v>0</v>
      </c>
      <c r="L73">
        <v>0</v>
      </c>
      <c r="M73">
        <v>0</v>
      </c>
      <c r="N73">
        <v>1</v>
      </c>
      <c r="O73">
        <v>1</v>
      </c>
      <c r="P73">
        <v>348</v>
      </c>
      <c r="Q73">
        <v>27</v>
      </c>
      <c r="R73">
        <v>3</v>
      </c>
      <c r="S73" t="s">
        <v>1478</v>
      </c>
      <c r="T73">
        <v>1</v>
      </c>
      <c r="U73">
        <v>8.6520860000000005E-2</v>
      </c>
      <c r="V73">
        <v>59</v>
      </c>
    </row>
    <row r="74" spans="1:22">
      <c r="A74">
        <v>3714</v>
      </c>
      <c r="B74" t="s">
        <v>1509</v>
      </c>
      <c r="C74">
        <v>8.6520830000000007E-2</v>
      </c>
      <c r="D74">
        <v>0.25864980999999998</v>
      </c>
      <c r="E74">
        <v>682</v>
      </c>
      <c r="F74">
        <v>0</v>
      </c>
      <c r="G74">
        <v>0</v>
      </c>
      <c r="H74">
        <v>7</v>
      </c>
      <c r="I74">
        <v>97291</v>
      </c>
      <c r="J74">
        <v>1</v>
      </c>
      <c r="K74">
        <v>0</v>
      </c>
      <c r="L74">
        <v>0</v>
      </c>
      <c r="M74">
        <v>0</v>
      </c>
      <c r="N74">
        <v>1</v>
      </c>
      <c r="O74">
        <v>1</v>
      </c>
      <c r="P74">
        <v>348</v>
      </c>
      <c r="Q74">
        <v>27</v>
      </c>
      <c r="R74">
        <v>3</v>
      </c>
      <c r="S74" t="s">
        <v>1478</v>
      </c>
      <c r="T74">
        <v>1</v>
      </c>
      <c r="U74">
        <v>0.17212897999999999</v>
      </c>
      <c r="V74">
        <v>117</v>
      </c>
    </row>
    <row r="75" spans="1:22">
      <c r="A75">
        <v>3731</v>
      </c>
      <c r="B75" t="s">
        <v>1510</v>
      </c>
      <c r="C75">
        <v>-2.9999999999999997E-8</v>
      </c>
      <c r="D75">
        <v>3.2487679999999998E-2</v>
      </c>
      <c r="E75">
        <v>682</v>
      </c>
      <c r="F75">
        <v>2</v>
      </c>
      <c r="G75">
        <v>0</v>
      </c>
      <c r="H75">
        <v>7</v>
      </c>
      <c r="I75">
        <v>97291</v>
      </c>
      <c r="J75">
        <v>1</v>
      </c>
      <c r="K75">
        <v>0</v>
      </c>
      <c r="L75">
        <v>0</v>
      </c>
      <c r="M75">
        <v>0</v>
      </c>
      <c r="N75">
        <v>1</v>
      </c>
      <c r="O75">
        <v>1</v>
      </c>
      <c r="P75">
        <v>348</v>
      </c>
      <c r="Q75">
        <v>27</v>
      </c>
      <c r="R75">
        <v>3</v>
      </c>
      <c r="S75" t="s">
        <v>1478</v>
      </c>
      <c r="T75">
        <v>1</v>
      </c>
      <c r="U75">
        <v>3.2487710000000003E-2</v>
      </c>
      <c r="V75">
        <v>22</v>
      </c>
    </row>
    <row r="76" spans="1:22">
      <c r="A76">
        <v>3793</v>
      </c>
      <c r="B76" t="s">
        <v>1511</v>
      </c>
      <c r="C76">
        <v>-2.9999999999999997E-8</v>
      </c>
      <c r="D76">
        <v>0.15892186</v>
      </c>
      <c r="E76">
        <v>682</v>
      </c>
      <c r="F76">
        <v>2</v>
      </c>
      <c r="G76">
        <v>0</v>
      </c>
      <c r="H76">
        <v>7</v>
      </c>
      <c r="I76">
        <v>97291</v>
      </c>
      <c r="J76">
        <v>1</v>
      </c>
      <c r="K76">
        <v>0</v>
      </c>
      <c r="L76">
        <v>0</v>
      </c>
      <c r="M76">
        <v>0</v>
      </c>
      <c r="N76">
        <v>1</v>
      </c>
      <c r="O76">
        <v>1</v>
      </c>
      <c r="P76">
        <v>348</v>
      </c>
      <c r="Q76">
        <v>27</v>
      </c>
      <c r="R76">
        <v>3</v>
      </c>
      <c r="S76" t="s">
        <v>1478</v>
      </c>
      <c r="T76">
        <v>1</v>
      </c>
      <c r="U76">
        <v>0.15892189000000001</v>
      </c>
      <c r="V76">
        <v>108</v>
      </c>
    </row>
    <row r="77" spans="1:22">
      <c r="A77">
        <v>3794</v>
      </c>
      <c r="B77" t="s">
        <v>1511</v>
      </c>
      <c r="C77">
        <v>0.15892186</v>
      </c>
      <c r="D77">
        <v>0.23418597999999999</v>
      </c>
      <c r="E77">
        <v>682</v>
      </c>
      <c r="F77">
        <v>2</v>
      </c>
      <c r="G77">
        <v>0</v>
      </c>
      <c r="H77">
        <v>7</v>
      </c>
      <c r="I77">
        <v>97291</v>
      </c>
      <c r="J77">
        <v>1</v>
      </c>
      <c r="K77">
        <v>0</v>
      </c>
      <c r="L77">
        <v>0</v>
      </c>
      <c r="M77">
        <v>0</v>
      </c>
      <c r="N77">
        <v>1</v>
      </c>
      <c r="O77">
        <v>1</v>
      </c>
      <c r="P77">
        <v>348</v>
      </c>
      <c r="Q77">
        <v>27</v>
      </c>
      <c r="R77">
        <v>3</v>
      </c>
      <c r="S77" t="s">
        <v>1478</v>
      </c>
      <c r="T77">
        <v>1</v>
      </c>
      <c r="U77">
        <v>7.5264120000000004E-2</v>
      </c>
      <c r="V77">
        <v>51</v>
      </c>
    </row>
    <row r="78" spans="1:22">
      <c r="A78">
        <v>3831</v>
      </c>
      <c r="B78" t="s">
        <v>1512</v>
      </c>
      <c r="C78">
        <v>-2.9999999999999997E-8</v>
      </c>
      <c r="D78">
        <v>4.3620949999999999E-2</v>
      </c>
      <c r="E78">
        <v>682</v>
      </c>
      <c r="F78">
        <v>0</v>
      </c>
      <c r="G78">
        <v>0</v>
      </c>
      <c r="H78">
        <v>7</v>
      </c>
      <c r="I78">
        <v>97291</v>
      </c>
      <c r="J78">
        <v>1</v>
      </c>
      <c r="K78">
        <v>0</v>
      </c>
      <c r="L78">
        <v>0</v>
      </c>
      <c r="M78">
        <v>0</v>
      </c>
      <c r="N78">
        <v>1</v>
      </c>
      <c r="O78">
        <v>1</v>
      </c>
      <c r="P78">
        <v>348</v>
      </c>
      <c r="Q78">
        <v>27</v>
      </c>
      <c r="R78">
        <v>3</v>
      </c>
      <c r="S78" t="s">
        <v>1478</v>
      </c>
      <c r="T78">
        <v>1</v>
      </c>
      <c r="U78">
        <v>4.3620979999999997E-2</v>
      </c>
      <c r="V78">
        <v>30</v>
      </c>
    </row>
    <row r="79" spans="1:22">
      <c r="A79">
        <v>3842</v>
      </c>
      <c r="B79" t="s">
        <v>1513</v>
      </c>
      <c r="C79">
        <v>-2.9999999999999997E-8</v>
      </c>
      <c r="D79">
        <v>0.32675618000000001</v>
      </c>
      <c r="E79">
        <v>682</v>
      </c>
      <c r="F79">
        <v>2</v>
      </c>
      <c r="G79">
        <v>0</v>
      </c>
      <c r="H79">
        <v>7</v>
      </c>
      <c r="I79">
        <v>97291</v>
      </c>
      <c r="J79">
        <v>1</v>
      </c>
      <c r="K79">
        <v>0</v>
      </c>
      <c r="L79">
        <v>0</v>
      </c>
      <c r="M79">
        <v>0</v>
      </c>
      <c r="N79">
        <v>1</v>
      </c>
      <c r="O79">
        <v>1</v>
      </c>
      <c r="P79">
        <v>348</v>
      </c>
      <c r="Q79">
        <v>27</v>
      </c>
      <c r="R79">
        <v>3</v>
      </c>
      <c r="S79" t="s">
        <v>1478</v>
      </c>
      <c r="T79">
        <v>1</v>
      </c>
      <c r="U79">
        <v>0.32675620999999999</v>
      </c>
      <c r="V79">
        <v>223</v>
      </c>
    </row>
    <row r="80" spans="1:22">
      <c r="A80">
        <v>3954</v>
      </c>
      <c r="B80" t="s">
        <v>1514</v>
      </c>
      <c r="C80">
        <v>-2.9999999999999997E-8</v>
      </c>
      <c r="D80">
        <v>0.19820505999999999</v>
      </c>
      <c r="E80">
        <v>682</v>
      </c>
      <c r="F80">
        <v>2</v>
      </c>
      <c r="G80">
        <v>0</v>
      </c>
      <c r="H80">
        <v>7</v>
      </c>
      <c r="I80">
        <v>97291</v>
      </c>
      <c r="J80">
        <v>1</v>
      </c>
      <c r="K80">
        <v>0</v>
      </c>
      <c r="L80">
        <v>0</v>
      </c>
      <c r="M80">
        <v>0</v>
      </c>
      <c r="N80">
        <v>1</v>
      </c>
      <c r="O80">
        <v>1</v>
      </c>
      <c r="P80">
        <v>348</v>
      </c>
      <c r="Q80">
        <v>27</v>
      </c>
      <c r="R80">
        <v>3</v>
      </c>
      <c r="S80" t="s">
        <v>1478</v>
      </c>
      <c r="T80">
        <v>1</v>
      </c>
      <c r="U80">
        <v>0.19820509</v>
      </c>
      <c r="V80">
        <v>135</v>
      </c>
    </row>
    <row r="81" spans="1:22">
      <c r="A81">
        <v>3955</v>
      </c>
      <c r="B81" t="s">
        <v>1515</v>
      </c>
      <c r="C81">
        <v>-2.9999999999999997E-8</v>
      </c>
      <c r="D81">
        <v>0.26427289999999998</v>
      </c>
      <c r="E81">
        <v>682</v>
      </c>
      <c r="F81">
        <v>2</v>
      </c>
      <c r="G81">
        <v>0</v>
      </c>
      <c r="H81">
        <v>7</v>
      </c>
      <c r="I81">
        <v>97291</v>
      </c>
      <c r="J81">
        <v>1</v>
      </c>
      <c r="K81">
        <v>0</v>
      </c>
      <c r="L81">
        <v>0</v>
      </c>
      <c r="M81">
        <v>0</v>
      </c>
      <c r="N81">
        <v>1</v>
      </c>
      <c r="O81">
        <v>1</v>
      </c>
      <c r="P81">
        <v>348</v>
      </c>
      <c r="Q81">
        <v>27</v>
      </c>
      <c r="R81">
        <v>3</v>
      </c>
      <c r="S81" t="s">
        <v>1478</v>
      </c>
      <c r="T81">
        <v>1</v>
      </c>
      <c r="U81">
        <v>0.26427293000000002</v>
      </c>
      <c r="V81">
        <v>180</v>
      </c>
    </row>
    <row r="82" spans="1:22">
      <c r="A82">
        <v>3996</v>
      </c>
      <c r="B82" t="s">
        <v>1516</v>
      </c>
      <c r="C82">
        <v>-2.9999999999999997E-8</v>
      </c>
      <c r="D82">
        <v>0.12031633</v>
      </c>
      <c r="E82">
        <v>682</v>
      </c>
      <c r="F82">
        <v>2</v>
      </c>
      <c r="G82">
        <v>0</v>
      </c>
      <c r="H82">
        <v>7</v>
      </c>
      <c r="I82">
        <v>97291</v>
      </c>
      <c r="J82">
        <v>1</v>
      </c>
      <c r="K82">
        <v>0</v>
      </c>
      <c r="L82">
        <v>0</v>
      </c>
      <c r="M82">
        <v>0</v>
      </c>
      <c r="N82">
        <v>1</v>
      </c>
      <c r="O82">
        <v>1</v>
      </c>
      <c r="P82">
        <v>348</v>
      </c>
      <c r="Q82">
        <v>27</v>
      </c>
      <c r="R82">
        <v>3</v>
      </c>
      <c r="S82" t="s">
        <v>1478</v>
      </c>
      <c r="T82">
        <v>1</v>
      </c>
      <c r="U82">
        <v>0.12031636</v>
      </c>
      <c r="V82">
        <v>82</v>
      </c>
    </row>
    <row r="83" spans="1:22">
      <c r="A83">
        <v>4126</v>
      </c>
      <c r="B83" t="s">
        <v>1517</v>
      </c>
      <c r="C83">
        <v>-2.9999999999999997E-8</v>
      </c>
      <c r="D83">
        <v>0.12300687</v>
      </c>
      <c r="E83">
        <v>682</v>
      </c>
      <c r="F83">
        <v>2</v>
      </c>
      <c r="G83">
        <v>0</v>
      </c>
      <c r="H83">
        <v>7</v>
      </c>
      <c r="I83">
        <v>97291</v>
      </c>
      <c r="J83">
        <v>1</v>
      </c>
      <c r="K83">
        <v>0</v>
      </c>
      <c r="L83">
        <v>0</v>
      </c>
      <c r="M83">
        <v>0</v>
      </c>
      <c r="N83">
        <v>1</v>
      </c>
      <c r="O83">
        <v>1</v>
      </c>
      <c r="P83">
        <v>348</v>
      </c>
      <c r="Q83">
        <v>27</v>
      </c>
      <c r="R83">
        <v>3</v>
      </c>
      <c r="S83" t="s">
        <v>1478</v>
      </c>
      <c r="T83">
        <v>1</v>
      </c>
      <c r="U83">
        <v>0.1230069</v>
      </c>
      <c r="V83">
        <v>84</v>
      </c>
    </row>
    <row r="84" spans="1:22">
      <c r="A84">
        <v>4175</v>
      </c>
      <c r="B84" t="s">
        <v>1518</v>
      </c>
      <c r="C84">
        <v>-2.9999999999999997E-8</v>
      </c>
      <c r="D84">
        <v>4.3813449999999997E-2</v>
      </c>
      <c r="E84">
        <v>682</v>
      </c>
      <c r="F84">
        <v>2</v>
      </c>
      <c r="G84">
        <v>0</v>
      </c>
      <c r="H84">
        <v>7</v>
      </c>
      <c r="I84">
        <v>97291</v>
      </c>
      <c r="J84">
        <v>1</v>
      </c>
      <c r="K84">
        <v>0</v>
      </c>
      <c r="L84">
        <v>0</v>
      </c>
      <c r="M84">
        <v>0</v>
      </c>
      <c r="N84">
        <v>1</v>
      </c>
      <c r="O84">
        <v>1</v>
      </c>
      <c r="P84">
        <v>348</v>
      </c>
      <c r="Q84">
        <v>27</v>
      </c>
      <c r="R84">
        <v>3</v>
      </c>
      <c r="S84" t="s">
        <v>1478</v>
      </c>
      <c r="T84">
        <v>1</v>
      </c>
      <c r="U84">
        <v>4.3813480000000002E-2</v>
      </c>
      <c r="V84">
        <v>30</v>
      </c>
    </row>
    <row r="85" spans="1:22">
      <c r="A85">
        <v>4231</v>
      </c>
      <c r="B85" t="s">
        <v>1519</v>
      </c>
      <c r="C85">
        <v>-2.9999999999999997E-8</v>
      </c>
      <c r="D85">
        <v>0.60476554999999999</v>
      </c>
      <c r="E85">
        <v>682</v>
      </c>
      <c r="F85">
        <v>2</v>
      </c>
      <c r="G85">
        <v>0</v>
      </c>
      <c r="H85">
        <v>7</v>
      </c>
      <c r="I85">
        <v>97291</v>
      </c>
      <c r="J85">
        <v>1</v>
      </c>
      <c r="K85">
        <v>0</v>
      </c>
      <c r="L85">
        <v>0</v>
      </c>
      <c r="M85">
        <v>0</v>
      </c>
      <c r="N85">
        <v>1</v>
      </c>
      <c r="O85">
        <v>1</v>
      </c>
      <c r="P85">
        <v>348</v>
      </c>
      <c r="Q85">
        <v>27</v>
      </c>
      <c r="R85">
        <v>3</v>
      </c>
      <c r="S85" t="s">
        <v>1478</v>
      </c>
      <c r="T85">
        <v>1</v>
      </c>
      <c r="U85">
        <v>0.60476558000000002</v>
      </c>
      <c r="V85">
        <v>412</v>
      </c>
    </row>
    <row r="86" spans="1:22">
      <c r="A86">
        <v>4232</v>
      </c>
      <c r="B86" t="s">
        <v>1520</v>
      </c>
      <c r="C86">
        <v>-2.9999999999999997E-8</v>
      </c>
      <c r="D86">
        <v>0.20956320000000001</v>
      </c>
      <c r="E86">
        <v>682</v>
      </c>
      <c r="F86">
        <v>2</v>
      </c>
      <c r="G86">
        <v>0</v>
      </c>
      <c r="H86">
        <v>7</v>
      </c>
      <c r="I86">
        <v>97291</v>
      </c>
      <c r="J86">
        <v>1</v>
      </c>
      <c r="K86">
        <v>0</v>
      </c>
      <c r="L86">
        <v>0</v>
      </c>
      <c r="M86">
        <v>0</v>
      </c>
      <c r="N86">
        <v>1</v>
      </c>
      <c r="O86">
        <v>1</v>
      </c>
      <c r="P86">
        <v>348</v>
      </c>
      <c r="Q86">
        <v>27</v>
      </c>
      <c r="R86">
        <v>3</v>
      </c>
      <c r="S86" t="s">
        <v>1478</v>
      </c>
      <c r="T86">
        <v>1</v>
      </c>
      <c r="U86">
        <v>0.20956322999999999</v>
      </c>
      <c r="V86">
        <v>143</v>
      </c>
    </row>
    <row r="87" spans="1:22">
      <c r="A87">
        <v>4399</v>
      </c>
      <c r="B87" t="s">
        <v>1521</v>
      </c>
      <c r="C87">
        <v>-2.9999999999999997E-8</v>
      </c>
      <c r="D87">
        <v>0.24420812</v>
      </c>
      <c r="E87">
        <v>682</v>
      </c>
      <c r="F87">
        <v>2</v>
      </c>
      <c r="G87">
        <v>0</v>
      </c>
      <c r="H87">
        <v>7</v>
      </c>
      <c r="I87">
        <v>97291</v>
      </c>
      <c r="J87">
        <v>1</v>
      </c>
      <c r="K87">
        <v>0</v>
      </c>
      <c r="L87">
        <v>0</v>
      </c>
      <c r="M87">
        <v>0</v>
      </c>
      <c r="N87">
        <v>1</v>
      </c>
      <c r="O87">
        <v>1</v>
      </c>
      <c r="P87">
        <v>348</v>
      </c>
      <c r="Q87">
        <v>27</v>
      </c>
      <c r="R87">
        <v>3</v>
      </c>
      <c r="S87" t="s">
        <v>1478</v>
      </c>
      <c r="T87">
        <v>1</v>
      </c>
      <c r="U87">
        <v>0.24420815000000001</v>
      </c>
      <c r="V87">
        <v>167</v>
      </c>
    </row>
    <row r="88" spans="1:22">
      <c r="A88">
        <v>4448</v>
      </c>
      <c r="B88" t="s">
        <v>1522</v>
      </c>
      <c r="C88">
        <v>-2.9999999999999997E-8</v>
      </c>
      <c r="D88">
        <v>8.6238400000000007E-3</v>
      </c>
      <c r="E88">
        <v>682</v>
      </c>
      <c r="F88">
        <v>2</v>
      </c>
      <c r="G88">
        <v>0</v>
      </c>
      <c r="H88">
        <v>7</v>
      </c>
      <c r="I88">
        <v>97291</v>
      </c>
      <c r="J88">
        <v>1</v>
      </c>
      <c r="K88">
        <v>0</v>
      </c>
      <c r="L88">
        <v>0</v>
      </c>
      <c r="M88">
        <v>0</v>
      </c>
      <c r="N88">
        <v>1</v>
      </c>
      <c r="O88">
        <v>1</v>
      </c>
      <c r="P88">
        <v>348</v>
      </c>
      <c r="Q88">
        <v>27</v>
      </c>
      <c r="R88">
        <v>3</v>
      </c>
      <c r="S88" t="s">
        <v>1478</v>
      </c>
      <c r="T88">
        <v>1</v>
      </c>
      <c r="U88">
        <v>8.6238700000000005E-3</v>
      </c>
      <c r="V88">
        <v>6</v>
      </c>
    </row>
    <row r="89" spans="1:22">
      <c r="A89">
        <v>4581</v>
      </c>
      <c r="B89" t="s">
        <v>1523</v>
      </c>
      <c r="C89">
        <v>-2.9999999999999997E-8</v>
      </c>
      <c r="D89">
        <v>0.11150034</v>
      </c>
      <c r="E89">
        <v>682</v>
      </c>
      <c r="F89">
        <v>2</v>
      </c>
      <c r="G89">
        <v>0</v>
      </c>
      <c r="H89">
        <v>7</v>
      </c>
      <c r="I89">
        <v>97291</v>
      </c>
      <c r="J89">
        <v>1</v>
      </c>
      <c r="K89">
        <v>0</v>
      </c>
      <c r="L89">
        <v>0</v>
      </c>
      <c r="M89">
        <v>0</v>
      </c>
      <c r="N89">
        <v>1</v>
      </c>
      <c r="O89">
        <v>1</v>
      </c>
      <c r="P89">
        <v>348</v>
      </c>
      <c r="Q89">
        <v>27</v>
      </c>
      <c r="R89">
        <v>3</v>
      </c>
      <c r="S89" t="s">
        <v>1478</v>
      </c>
      <c r="T89">
        <v>1</v>
      </c>
      <c r="U89">
        <v>0.11150037</v>
      </c>
      <c r="V89">
        <v>76</v>
      </c>
    </row>
    <row r="90" spans="1:22">
      <c r="A90">
        <v>4766</v>
      </c>
      <c r="B90" t="s">
        <v>1524</v>
      </c>
      <c r="C90">
        <v>-2.9999999999999997E-8</v>
      </c>
      <c r="D90">
        <v>9.5583699999999994E-2</v>
      </c>
      <c r="E90">
        <v>682</v>
      </c>
      <c r="F90">
        <v>0</v>
      </c>
      <c r="G90">
        <v>0</v>
      </c>
      <c r="H90">
        <v>7</v>
      </c>
      <c r="I90">
        <v>97291</v>
      </c>
      <c r="J90">
        <v>1</v>
      </c>
      <c r="K90">
        <v>0</v>
      </c>
      <c r="L90">
        <v>0</v>
      </c>
      <c r="M90">
        <v>0</v>
      </c>
      <c r="N90">
        <v>1</v>
      </c>
      <c r="O90">
        <v>1</v>
      </c>
      <c r="P90">
        <v>348</v>
      </c>
      <c r="Q90">
        <v>27</v>
      </c>
      <c r="R90">
        <v>3</v>
      </c>
      <c r="S90" t="s">
        <v>1478</v>
      </c>
      <c r="T90">
        <v>1</v>
      </c>
      <c r="U90">
        <v>9.5583730000000006E-2</v>
      </c>
      <c r="V90">
        <v>65</v>
      </c>
    </row>
    <row r="91" spans="1:22">
      <c r="A91">
        <v>4873</v>
      </c>
      <c r="B91" t="s">
        <v>1525</v>
      </c>
      <c r="C91">
        <v>-2.9999999999999997E-8</v>
      </c>
      <c r="D91">
        <v>0.22157806999999999</v>
      </c>
      <c r="E91">
        <v>682</v>
      </c>
      <c r="F91">
        <v>2</v>
      </c>
      <c r="G91">
        <v>0</v>
      </c>
      <c r="H91">
        <v>7</v>
      </c>
      <c r="I91">
        <v>97291</v>
      </c>
      <c r="J91">
        <v>1</v>
      </c>
      <c r="K91">
        <v>0</v>
      </c>
      <c r="L91">
        <v>0</v>
      </c>
      <c r="M91">
        <v>0</v>
      </c>
      <c r="N91">
        <v>1</v>
      </c>
      <c r="O91">
        <v>1</v>
      </c>
      <c r="P91">
        <v>348</v>
      </c>
      <c r="Q91">
        <v>27</v>
      </c>
      <c r="R91">
        <v>3</v>
      </c>
      <c r="S91" t="s">
        <v>1478</v>
      </c>
      <c r="T91">
        <v>1</v>
      </c>
      <c r="U91">
        <v>0.2215781</v>
      </c>
      <c r="V91">
        <v>151</v>
      </c>
    </row>
    <row r="92" spans="1:22">
      <c r="A92">
        <v>4988</v>
      </c>
      <c r="B92" t="s">
        <v>1526</v>
      </c>
      <c r="C92">
        <v>-2.9999999999999997E-8</v>
      </c>
      <c r="D92">
        <v>9.441745E-2</v>
      </c>
      <c r="E92">
        <v>682</v>
      </c>
      <c r="F92">
        <v>0</v>
      </c>
      <c r="G92">
        <v>0</v>
      </c>
      <c r="H92">
        <v>7</v>
      </c>
      <c r="I92">
        <v>97291</v>
      </c>
      <c r="J92">
        <v>1</v>
      </c>
      <c r="K92">
        <v>0</v>
      </c>
      <c r="L92">
        <v>0</v>
      </c>
      <c r="M92">
        <v>0</v>
      </c>
      <c r="N92">
        <v>1</v>
      </c>
      <c r="O92">
        <v>1</v>
      </c>
      <c r="P92">
        <v>348</v>
      </c>
      <c r="Q92">
        <v>27</v>
      </c>
      <c r="R92">
        <v>3</v>
      </c>
      <c r="S92" t="s">
        <v>1478</v>
      </c>
      <c r="T92">
        <v>1</v>
      </c>
      <c r="U92">
        <v>9.4417479999999998E-2</v>
      </c>
      <c r="V92">
        <v>64</v>
      </c>
    </row>
    <row r="93" spans="1:22">
      <c r="A93">
        <v>5124</v>
      </c>
      <c r="B93" t="s">
        <v>1527</v>
      </c>
      <c r="C93">
        <v>-2.9999999999999997E-8</v>
      </c>
      <c r="D93">
        <v>0.14328763</v>
      </c>
      <c r="E93">
        <v>682</v>
      </c>
      <c r="F93">
        <v>2</v>
      </c>
      <c r="G93">
        <v>0</v>
      </c>
      <c r="H93">
        <v>7</v>
      </c>
      <c r="I93">
        <v>97291</v>
      </c>
      <c r="J93">
        <v>1</v>
      </c>
      <c r="K93">
        <v>0</v>
      </c>
      <c r="L93">
        <v>0</v>
      </c>
      <c r="M93">
        <v>0</v>
      </c>
      <c r="N93">
        <v>1</v>
      </c>
      <c r="O93">
        <v>1</v>
      </c>
      <c r="P93">
        <v>348</v>
      </c>
      <c r="Q93">
        <v>27</v>
      </c>
      <c r="R93">
        <v>3</v>
      </c>
      <c r="S93" t="s">
        <v>1478</v>
      </c>
      <c r="T93">
        <v>1</v>
      </c>
      <c r="U93">
        <v>0.14328766000000001</v>
      </c>
      <c r="V93">
        <v>98</v>
      </c>
    </row>
    <row r="94" spans="1:22">
      <c r="A94">
        <v>5137</v>
      </c>
      <c r="B94" t="s">
        <v>1528</v>
      </c>
      <c r="C94">
        <v>-2.9999999999999997E-8</v>
      </c>
      <c r="D94">
        <v>7.7138390000000001E-2</v>
      </c>
      <c r="E94">
        <v>682</v>
      </c>
      <c r="F94">
        <v>2</v>
      </c>
      <c r="G94">
        <v>0</v>
      </c>
      <c r="H94">
        <v>7</v>
      </c>
      <c r="I94">
        <v>97291</v>
      </c>
      <c r="J94">
        <v>1</v>
      </c>
      <c r="K94">
        <v>0</v>
      </c>
      <c r="L94">
        <v>0</v>
      </c>
      <c r="M94">
        <v>0</v>
      </c>
      <c r="N94">
        <v>1</v>
      </c>
      <c r="O94">
        <v>1</v>
      </c>
      <c r="P94">
        <v>348</v>
      </c>
      <c r="Q94">
        <v>27</v>
      </c>
      <c r="R94">
        <v>3</v>
      </c>
      <c r="S94" t="s">
        <v>1478</v>
      </c>
      <c r="T94">
        <v>1</v>
      </c>
      <c r="U94">
        <v>7.7138419999999999E-2</v>
      </c>
      <c r="V94">
        <v>53</v>
      </c>
    </row>
    <row r="95" spans="1:22">
      <c r="A95">
        <v>5198</v>
      </c>
      <c r="B95" t="s">
        <v>1529</v>
      </c>
      <c r="C95">
        <v>-2.9999999999999997E-8</v>
      </c>
      <c r="D95">
        <v>0.15365667999999999</v>
      </c>
      <c r="E95">
        <v>682</v>
      </c>
      <c r="F95">
        <v>2</v>
      </c>
      <c r="G95">
        <v>0</v>
      </c>
      <c r="H95">
        <v>7</v>
      </c>
      <c r="I95">
        <v>97291</v>
      </c>
      <c r="J95">
        <v>1</v>
      </c>
      <c r="K95">
        <v>0</v>
      </c>
      <c r="L95">
        <v>0</v>
      </c>
      <c r="M95">
        <v>0</v>
      </c>
      <c r="N95">
        <v>1</v>
      </c>
      <c r="O95">
        <v>1</v>
      </c>
      <c r="P95">
        <v>348</v>
      </c>
      <c r="Q95">
        <v>27</v>
      </c>
      <c r="R95">
        <v>3</v>
      </c>
      <c r="S95" t="s">
        <v>1478</v>
      </c>
      <c r="T95">
        <v>1</v>
      </c>
      <c r="U95">
        <v>0.15365671</v>
      </c>
      <c r="V95">
        <v>105</v>
      </c>
    </row>
    <row r="96" spans="1:22">
      <c r="A96">
        <v>5213</v>
      </c>
      <c r="B96" t="s">
        <v>1530</v>
      </c>
      <c r="C96">
        <v>-2.9999999999999997E-8</v>
      </c>
      <c r="D96">
        <v>0.13658287</v>
      </c>
      <c r="E96">
        <v>682</v>
      </c>
      <c r="F96">
        <v>0</v>
      </c>
      <c r="G96">
        <v>0</v>
      </c>
      <c r="H96">
        <v>7</v>
      </c>
      <c r="I96">
        <v>97291</v>
      </c>
      <c r="J96">
        <v>1</v>
      </c>
      <c r="K96">
        <v>0</v>
      </c>
      <c r="L96">
        <v>0</v>
      </c>
      <c r="M96">
        <v>0</v>
      </c>
      <c r="N96">
        <v>1</v>
      </c>
      <c r="O96">
        <v>1</v>
      </c>
      <c r="P96">
        <v>348</v>
      </c>
      <c r="Q96">
        <v>27</v>
      </c>
      <c r="R96">
        <v>3</v>
      </c>
      <c r="S96" t="s">
        <v>1478</v>
      </c>
      <c r="T96">
        <v>1</v>
      </c>
      <c r="U96">
        <v>0.13658290000000001</v>
      </c>
      <c r="V96">
        <v>93</v>
      </c>
    </row>
    <row r="97" spans="1:22">
      <c r="A97">
        <v>5218</v>
      </c>
      <c r="B97" t="s">
        <v>1531</v>
      </c>
      <c r="C97">
        <v>-2.9999999999999997E-8</v>
      </c>
      <c r="D97">
        <v>0.34169746000000001</v>
      </c>
      <c r="E97">
        <v>682</v>
      </c>
      <c r="F97">
        <v>2</v>
      </c>
      <c r="G97">
        <v>0</v>
      </c>
      <c r="H97">
        <v>7</v>
      </c>
      <c r="I97">
        <v>97291</v>
      </c>
      <c r="J97">
        <v>1</v>
      </c>
      <c r="K97">
        <v>0</v>
      </c>
      <c r="L97">
        <v>0</v>
      </c>
      <c r="M97">
        <v>0</v>
      </c>
      <c r="N97">
        <v>1</v>
      </c>
      <c r="O97">
        <v>1</v>
      </c>
      <c r="P97">
        <v>348</v>
      </c>
      <c r="Q97">
        <v>27</v>
      </c>
      <c r="R97">
        <v>3</v>
      </c>
      <c r="S97" t="s">
        <v>1478</v>
      </c>
      <c r="T97">
        <v>1</v>
      </c>
      <c r="U97">
        <v>0.34169748999999999</v>
      </c>
      <c r="V97">
        <v>233</v>
      </c>
    </row>
    <row r="98" spans="1:22">
      <c r="A98">
        <v>5277</v>
      </c>
      <c r="B98" t="s">
        <v>1532</v>
      </c>
      <c r="C98">
        <v>-2.9999999999999997E-8</v>
      </c>
      <c r="D98">
        <v>4.1369599999999999E-2</v>
      </c>
      <c r="E98">
        <v>682</v>
      </c>
      <c r="F98">
        <v>0</v>
      </c>
      <c r="G98">
        <v>0</v>
      </c>
      <c r="H98">
        <v>7</v>
      </c>
      <c r="I98">
        <v>97291</v>
      </c>
      <c r="J98">
        <v>1</v>
      </c>
      <c r="K98">
        <v>0</v>
      </c>
      <c r="L98">
        <v>0</v>
      </c>
      <c r="M98">
        <v>0</v>
      </c>
      <c r="N98">
        <v>1</v>
      </c>
      <c r="O98">
        <v>1</v>
      </c>
      <c r="P98">
        <v>348</v>
      </c>
      <c r="Q98">
        <v>27</v>
      </c>
      <c r="R98">
        <v>3</v>
      </c>
      <c r="S98" t="s">
        <v>1478</v>
      </c>
      <c r="T98">
        <v>1</v>
      </c>
      <c r="U98">
        <v>4.1369629999999998E-2</v>
      </c>
      <c r="V98">
        <v>28</v>
      </c>
    </row>
    <row r="99" spans="1:22">
      <c r="A99">
        <v>5336</v>
      </c>
      <c r="B99" t="s">
        <v>1533</v>
      </c>
      <c r="C99">
        <v>-2.9999999999999997E-8</v>
      </c>
      <c r="D99">
        <v>9.5323900000000003E-2</v>
      </c>
      <c r="E99">
        <v>682</v>
      </c>
      <c r="F99">
        <v>2</v>
      </c>
      <c r="G99">
        <v>0</v>
      </c>
      <c r="H99">
        <v>7</v>
      </c>
      <c r="I99">
        <v>97291</v>
      </c>
      <c r="J99">
        <v>1</v>
      </c>
      <c r="K99">
        <v>0</v>
      </c>
      <c r="L99">
        <v>0</v>
      </c>
      <c r="M99">
        <v>0</v>
      </c>
      <c r="N99">
        <v>1</v>
      </c>
      <c r="O99">
        <v>1</v>
      </c>
      <c r="P99">
        <v>348</v>
      </c>
      <c r="Q99">
        <v>27</v>
      </c>
      <c r="R99">
        <v>3</v>
      </c>
      <c r="S99" t="s">
        <v>1478</v>
      </c>
      <c r="T99">
        <v>1</v>
      </c>
      <c r="U99">
        <v>9.5323930000000001E-2</v>
      </c>
      <c r="V99">
        <v>65</v>
      </c>
    </row>
    <row r="100" spans="1:22">
      <c r="A100">
        <v>5342</v>
      </c>
      <c r="B100" t="s">
        <v>1534</v>
      </c>
      <c r="C100">
        <v>-2.9999999999999997E-8</v>
      </c>
      <c r="D100">
        <v>6.0776789999999997E-2</v>
      </c>
      <c r="E100">
        <v>682</v>
      </c>
      <c r="F100">
        <v>0</v>
      </c>
      <c r="G100">
        <v>0</v>
      </c>
      <c r="H100">
        <v>7</v>
      </c>
      <c r="I100">
        <v>97291</v>
      </c>
      <c r="J100">
        <v>1</v>
      </c>
      <c r="K100">
        <v>0</v>
      </c>
      <c r="L100">
        <v>0</v>
      </c>
      <c r="M100">
        <v>0</v>
      </c>
      <c r="N100">
        <v>1</v>
      </c>
      <c r="O100">
        <v>1</v>
      </c>
      <c r="P100">
        <v>348</v>
      </c>
      <c r="Q100">
        <v>27</v>
      </c>
      <c r="R100">
        <v>3</v>
      </c>
      <c r="S100" t="s">
        <v>1478</v>
      </c>
      <c r="T100">
        <v>1</v>
      </c>
      <c r="U100">
        <v>6.0776820000000002E-2</v>
      </c>
      <c r="V100">
        <v>41</v>
      </c>
    </row>
    <row r="101" spans="1:22">
      <c r="A101">
        <v>5403</v>
      </c>
      <c r="B101" t="s">
        <v>1535</v>
      </c>
      <c r="C101">
        <v>-2.9999999999999997E-8</v>
      </c>
      <c r="D101">
        <v>2.159109E-2</v>
      </c>
      <c r="E101">
        <v>682</v>
      </c>
      <c r="F101">
        <v>0</v>
      </c>
      <c r="G101">
        <v>0</v>
      </c>
      <c r="H101">
        <v>7</v>
      </c>
      <c r="I101">
        <v>97291</v>
      </c>
      <c r="J101">
        <v>1</v>
      </c>
      <c r="K101">
        <v>0</v>
      </c>
      <c r="L101">
        <v>0</v>
      </c>
      <c r="M101">
        <v>0</v>
      </c>
      <c r="N101">
        <v>1</v>
      </c>
      <c r="O101">
        <v>1</v>
      </c>
      <c r="P101">
        <v>348</v>
      </c>
      <c r="Q101">
        <v>27</v>
      </c>
      <c r="R101">
        <v>3</v>
      </c>
      <c r="S101" t="s">
        <v>1478</v>
      </c>
      <c r="T101">
        <v>1</v>
      </c>
      <c r="U101">
        <v>2.1591119999999998E-2</v>
      </c>
      <c r="V101">
        <v>15</v>
      </c>
    </row>
    <row r="102" spans="1:22">
      <c r="A102">
        <v>5404</v>
      </c>
      <c r="B102" t="s">
        <v>1535</v>
      </c>
      <c r="C102">
        <v>2.159109E-2</v>
      </c>
      <c r="D102">
        <v>0.10560869000000001</v>
      </c>
      <c r="E102">
        <v>682</v>
      </c>
      <c r="F102">
        <v>2</v>
      </c>
      <c r="G102">
        <v>0</v>
      </c>
      <c r="H102">
        <v>7</v>
      </c>
      <c r="I102">
        <v>97291</v>
      </c>
      <c r="J102">
        <v>1</v>
      </c>
      <c r="K102">
        <v>0</v>
      </c>
      <c r="L102">
        <v>0</v>
      </c>
      <c r="M102">
        <v>0</v>
      </c>
      <c r="N102">
        <v>1</v>
      </c>
      <c r="O102">
        <v>1</v>
      </c>
      <c r="P102">
        <v>348</v>
      </c>
      <c r="Q102">
        <v>27</v>
      </c>
      <c r="R102">
        <v>3</v>
      </c>
      <c r="S102" t="s">
        <v>1478</v>
      </c>
      <c r="T102">
        <v>1</v>
      </c>
      <c r="U102">
        <v>8.4017599999999998E-2</v>
      </c>
      <c r="V102">
        <v>57</v>
      </c>
    </row>
    <row r="103" spans="1:22">
      <c r="A103">
        <v>5439</v>
      </c>
      <c r="B103" t="s">
        <v>1536</v>
      </c>
      <c r="C103">
        <v>-2.9999999999999997E-8</v>
      </c>
      <c r="D103">
        <v>0.18457978</v>
      </c>
      <c r="E103">
        <v>682</v>
      </c>
      <c r="F103">
        <v>2</v>
      </c>
      <c r="G103">
        <v>0</v>
      </c>
      <c r="H103">
        <v>7</v>
      </c>
      <c r="I103">
        <v>97291</v>
      </c>
      <c r="J103">
        <v>1</v>
      </c>
      <c r="K103">
        <v>0</v>
      </c>
      <c r="L103">
        <v>0</v>
      </c>
      <c r="M103">
        <v>0</v>
      </c>
      <c r="N103">
        <v>1</v>
      </c>
      <c r="O103">
        <v>1</v>
      </c>
      <c r="P103">
        <v>348</v>
      </c>
      <c r="Q103">
        <v>27</v>
      </c>
      <c r="R103">
        <v>3</v>
      </c>
      <c r="S103" t="s">
        <v>1478</v>
      </c>
      <c r="T103">
        <v>1</v>
      </c>
      <c r="U103">
        <v>0.18457981000000001</v>
      </c>
      <c r="V103">
        <v>126</v>
      </c>
    </row>
    <row r="104" spans="1:22">
      <c r="A104">
        <v>5444</v>
      </c>
      <c r="B104" t="s">
        <v>1537</v>
      </c>
      <c r="C104">
        <v>-2.9999999999999997E-8</v>
      </c>
      <c r="D104">
        <v>0.31815009</v>
      </c>
      <c r="E104">
        <v>682</v>
      </c>
      <c r="F104">
        <v>2</v>
      </c>
      <c r="G104">
        <v>0</v>
      </c>
      <c r="H104">
        <v>7</v>
      </c>
      <c r="I104">
        <v>97291</v>
      </c>
      <c r="J104">
        <v>1</v>
      </c>
      <c r="K104">
        <v>0</v>
      </c>
      <c r="L104">
        <v>0</v>
      </c>
      <c r="M104">
        <v>0</v>
      </c>
      <c r="N104">
        <v>1</v>
      </c>
      <c r="O104">
        <v>1</v>
      </c>
      <c r="P104">
        <v>348</v>
      </c>
      <c r="Q104">
        <v>27</v>
      </c>
      <c r="R104">
        <v>3</v>
      </c>
      <c r="S104" t="s">
        <v>1478</v>
      </c>
      <c r="T104">
        <v>1</v>
      </c>
      <c r="U104">
        <v>0.31815011999999998</v>
      </c>
      <c r="V104">
        <v>217</v>
      </c>
    </row>
    <row r="105" spans="1:22">
      <c r="A105">
        <v>5450</v>
      </c>
      <c r="B105" t="s">
        <v>1538</v>
      </c>
      <c r="C105">
        <v>-2.9999999999999997E-8</v>
      </c>
      <c r="D105">
        <v>0.21260051999999999</v>
      </c>
      <c r="E105">
        <v>682</v>
      </c>
      <c r="F105">
        <v>2</v>
      </c>
      <c r="G105">
        <v>0</v>
      </c>
      <c r="H105">
        <v>7</v>
      </c>
      <c r="I105">
        <v>97291</v>
      </c>
      <c r="J105">
        <v>1</v>
      </c>
      <c r="K105">
        <v>0</v>
      </c>
      <c r="L105">
        <v>0</v>
      </c>
      <c r="M105">
        <v>0</v>
      </c>
      <c r="N105">
        <v>1</v>
      </c>
      <c r="O105">
        <v>1</v>
      </c>
      <c r="P105">
        <v>348</v>
      </c>
      <c r="Q105">
        <v>27</v>
      </c>
      <c r="R105">
        <v>3</v>
      </c>
      <c r="S105" t="s">
        <v>1478</v>
      </c>
      <c r="T105">
        <v>1</v>
      </c>
      <c r="U105">
        <v>0.21260055</v>
      </c>
      <c r="V105">
        <v>145</v>
      </c>
    </row>
    <row r="106" spans="1:22">
      <c r="A106">
        <v>5561</v>
      </c>
      <c r="B106" t="s">
        <v>1539</v>
      </c>
      <c r="C106">
        <v>-2.9999999999999997E-8</v>
      </c>
      <c r="D106">
        <v>0.42626498000000002</v>
      </c>
      <c r="E106">
        <v>682</v>
      </c>
      <c r="F106">
        <v>2</v>
      </c>
      <c r="G106">
        <v>0</v>
      </c>
      <c r="H106">
        <v>7</v>
      </c>
      <c r="I106">
        <v>97291</v>
      </c>
      <c r="J106">
        <v>1</v>
      </c>
      <c r="K106">
        <v>0</v>
      </c>
      <c r="L106">
        <v>0</v>
      </c>
      <c r="M106">
        <v>0</v>
      </c>
      <c r="N106">
        <v>1</v>
      </c>
      <c r="O106">
        <v>1</v>
      </c>
      <c r="P106">
        <v>348</v>
      </c>
      <c r="Q106">
        <v>27</v>
      </c>
      <c r="R106">
        <v>3</v>
      </c>
      <c r="S106" t="s">
        <v>1478</v>
      </c>
      <c r="T106">
        <v>1</v>
      </c>
      <c r="U106">
        <v>0.42626501</v>
      </c>
      <c r="V106">
        <v>291</v>
      </c>
    </row>
    <row r="107" spans="1:22">
      <c r="A107">
        <v>5566</v>
      </c>
      <c r="B107" t="s">
        <v>1540</v>
      </c>
      <c r="C107">
        <v>-2.9999999999999997E-8</v>
      </c>
      <c r="D107">
        <v>9.9694179999999993E-2</v>
      </c>
      <c r="E107">
        <v>682</v>
      </c>
      <c r="F107">
        <v>2</v>
      </c>
      <c r="G107">
        <v>0</v>
      </c>
      <c r="H107">
        <v>7</v>
      </c>
      <c r="I107">
        <v>97291</v>
      </c>
      <c r="J107">
        <v>1</v>
      </c>
      <c r="K107">
        <v>0</v>
      </c>
      <c r="L107">
        <v>0</v>
      </c>
      <c r="M107">
        <v>0</v>
      </c>
      <c r="N107">
        <v>1</v>
      </c>
      <c r="O107">
        <v>1</v>
      </c>
      <c r="P107">
        <v>348</v>
      </c>
      <c r="Q107">
        <v>27</v>
      </c>
      <c r="R107">
        <v>3</v>
      </c>
      <c r="S107" t="s">
        <v>1478</v>
      </c>
      <c r="T107">
        <v>1</v>
      </c>
      <c r="U107">
        <v>9.9694210000000005E-2</v>
      </c>
      <c r="V107">
        <v>68</v>
      </c>
    </row>
    <row r="108" spans="1:22">
      <c r="A108">
        <v>5580</v>
      </c>
      <c r="B108" t="s">
        <v>1541</v>
      </c>
      <c r="C108">
        <v>-2.9999999999999997E-8</v>
      </c>
      <c r="D108">
        <v>0.28967171000000003</v>
      </c>
      <c r="E108">
        <v>682</v>
      </c>
      <c r="F108">
        <v>2</v>
      </c>
      <c r="G108">
        <v>0</v>
      </c>
      <c r="H108">
        <v>7</v>
      </c>
      <c r="I108">
        <v>97291</v>
      </c>
      <c r="J108">
        <v>1</v>
      </c>
      <c r="K108">
        <v>0</v>
      </c>
      <c r="L108">
        <v>0</v>
      </c>
      <c r="M108">
        <v>0</v>
      </c>
      <c r="N108">
        <v>1</v>
      </c>
      <c r="O108">
        <v>1</v>
      </c>
      <c r="P108">
        <v>348</v>
      </c>
      <c r="Q108">
        <v>27</v>
      </c>
      <c r="R108">
        <v>3</v>
      </c>
      <c r="S108" t="s">
        <v>1478</v>
      </c>
      <c r="T108">
        <v>1</v>
      </c>
      <c r="U108">
        <v>0.28967174000000001</v>
      </c>
      <c r="V108">
        <v>198</v>
      </c>
    </row>
    <row r="109" spans="1:22">
      <c r="A109">
        <v>5595</v>
      </c>
      <c r="B109" t="s">
        <v>1542</v>
      </c>
      <c r="C109">
        <v>-2.9999999999999997E-8</v>
      </c>
      <c r="D109">
        <v>7.2292579999999995E-2</v>
      </c>
      <c r="E109">
        <v>682</v>
      </c>
      <c r="F109">
        <v>0</v>
      </c>
      <c r="G109">
        <v>0</v>
      </c>
      <c r="H109">
        <v>7</v>
      </c>
      <c r="I109">
        <v>97291</v>
      </c>
      <c r="J109">
        <v>1</v>
      </c>
      <c r="K109">
        <v>0</v>
      </c>
      <c r="L109">
        <v>0</v>
      </c>
      <c r="M109">
        <v>0</v>
      </c>
      <c r="N109">
        <v>1</v>
      </c>
      <c r="O109">
        <v>1</v>
      </c>
      <c r="P109">
        <v>348</v>
      </c>
      <c r="Q109">
        <v>27</v>
      </c>
      <c r="R109">
        <v>3</v>
      </c>
      <c r="S109" t="s">
        <v>1478</v>
      </c>
      <c r="T109">
        <v>1</v>
      </c>
      <c r="U109">
        <v>7.2292609999999993E-2</v>
      </c>
      <c r="V109">
        <v>49</v>
      </c>
    </row>
    <row r="110" spans="1:22">
      <c r="A110">
        <v>5679</v>
      </c>
      <c r="B110" t="s">
        <v>1543</v>
      </c>
      <c r="C110">
        <v>-2.9999999999999997E-8</v>
      </c>
      <c r="D110">
        <v>0.15674004999999999</v>
      </c>
      <c r="E110">
        <v>682</v>
      </c>
      <c r="F110">
        <v>2</v>
      </c>
      <c r="G110">
        <v>0</v>
      </c>
      <c r="H110">
        <v>7</v>
      </c>
      <c r="I110">
        <v>97291</v>
      </c>
      <c r="J110">
        <v>1</v>
      </c>
      <c r="K110">
        <v>0</v>
      </c>
      <c r="L110">
        <v>0</v>
      </c>
      <c r="M110">
        <v>0</v>
      </c>
      <c r="N110">
        <v>1</v>
      </c>
      <c r="O110">
        <v>1</v>
      </c>
      <c r="P110">
        <v>348</v>
      </c>
      <c r="Q110">
        <v>27</v>
      </c>
      <c r="R110">
        <v>3</v>
      </c>
      <c r="S110" t="s">
        <v>1478</v>
      </c>
      <c r="T110">
        <v>1</v>
      </c>
      <c r="U110">
        <v>0.15674008</v>
      </c>
      <c r="V110">
        <v>107</v>
      </c>
    </row>
    <row r="111" spans="1:22">
      <c r="A111">
        <v>5749</v>
      </c>
      <c r="B111" t="s">
        <v>1544</v>
      </c>
      <c r="C111">
        <v>-2.9999999999999997E-8</v>
      </c>
      <c r="D111">
        <v>0.15275469999999999</v>
      </c>
      <c r="E111">
        <v>682</v>
      </c>
      <c r="F111">
        <v>2</v>
      </c>
      <c r="G111">
        <v>0</v>
      </c>
      <c r="H111">
        <v>7</v>
      </c>
      <c r="I111">
        <v>97291</v>
      </c>
      <c r="J111">
        <v>1</v>
      </c>
      <c r="K111">
        <v>0</v>
      </c>
      <c r="L111">
        <v>0</v>
      </c>
      <c r="M111">
        <v>0</v>
      </c>
      <c r="N111">
        <v>1</v>
      </c>
      <c r="O111">
        <v>1</v>
      </c>
      <c r="P111">
        <v>348</v>
      </c>
      <c r="Q111">
        <v>27</v>
      </c>
      <c r="R111">
        <v>3</v>
      </c>
      <c r="S111" t="s">
        <v>1478</v>
      </c>
      <c r="T111">
        <v>1</v>
      </c>
      <c r="U111">
        <v>0.15275473000000001</v>
      </c>
      <c r="V111">
        <v>104</v>
      </c>
    </row>
    <row r="112" spans="1:22">
      <c r="A112">
        <v>5770</v>
      </c>
      <c r="B112" t="s">
        <v>1545</v>
      </c>
      <c r="C112">
        <v>-2.9999999999999997E-8</v>
      </c>
      <c r="D112">
        <v>7.3670650000000004E-2</v>
      </c>
      <c r="E112">
        <v>682</v>
      </c>
      <c r="F112">
        <v>0</v>
      </c>
      <c r="G112">
        <v>0</v>
      </c>
      <c r="H112">
        <v>7</v>
      </c>
      <c r="I112">
        <v>97291</v>
      </c>
      <c r="J112">
        <v>1</v>
      </c>
      <c r="K112">
        <v>0</v>
      </c>
      <c r="L112">
        <v>0</v>
      </c>
      <c r="M112">
        <v>0</v>
      </c>
      <c r="N112">
        <v>1</v>
      </c>
      <c r="O112">
        <v>1</v>
      </c>
      <c r="P112">
        <v>348</v>
      </c>
      <c r="Q112">
        <v>27</v>
      </c>
      <c r="R112">
        <v>3</v>
      </c>
      <c r="S112" t="s">
        <v>1478</v>
      </c>
      <c r="T112">
        <v>1</v>
      </c>
      <c r="U112">
        <v>7.3670680000000002E-2</v>
      </c>
      <c r="V112">
        <v>50</v>
      </c>
    </row>
    <row r="113" spans="1:22">
      <c r="A113">
        <v>5941</v>
      </c>
      <c r="B113" t="s">
        <v>1546</v>
      </c>
      <c r="C113">
        <v>-2.9999999999999997E-8</v>
      </c>
      <c r="D113">
        <v>0.13500291</v>
      </c>
      <c r="E113">
        <v>682</v>
      </c>
      <c r="F113">
        <v>0</v>
      </c>
      <c r="G113">
        <v>0</v>
      </c>
      <c r="H113">
        <v>7</v>
      </c>
      <c r="I113">
        <v>97291</v>
      </c>
      <c r="J113">
        <v>1</v>
      </c>
      <c r="K113">
        <v>0</v>
      </c>
      <c r="L113">
        <v>0</v>
      </c>
      <c r="M113">
        <v>0</v>
      </c>
      <c r="N113">
        <v>1</v>
      </c>
      <c r="O113">
        <v>1</v>
      </c>
      <c r="P113">
        <v>348</v>
      </c>
      <c r="Q113">
        <v>27</v>
      </c>
      <c r="R113">
        <v>3</v>
      </c>
      <c r="S113" t="s">
        <v>1478</v>
      </c>
      <c r="T113">
        <v>1</v>
      </c>
      <c r="U113">
        <v>0.13500293999999999</v>
      </c>
      <c r="V113">
        <v>92</v>
      </c>
    </row>
    <row r="114" spans="1:22">
      <c r="A114">
        <v>5974</v>
      </c>
      <c r="B114" t="s">
        <v>1547</v>
      </c>
      <c r="C114">
        <v>-2.9999999999999997E-8</v>
      </c>
      <c r="D114">
        <v>0.13722828000000001</v>
      </c>
      <c r="E114">
        <v>682</v>
      </c>
      <c r="F114">
        <v>2</v>
      </c>
      <c r="G114">
        <v>0</v>
      </c>
      <c r="H114">
        <v>7</v>
      </c>
      <c r="I114">
        <v>97291</v>
      </c>
      <c r="J114">
        <v>1</v>
      </c>
      <c r="K114">
        <v>0</v>
      </c>
      <c r="L114">
        <v>0</v>
      </c>
      <c r="M114">
        <v>0</v>
      </c>
      <c r="N114">
        <v>1</v>
      </c>
      <c r="O114">
        <v>1</v>
      </c>
      <c r="P114">
        <v>348</v>
      </c>
      <c r="Q114">
        <v>27</v>
      </c>
      <c r="R114">
        <v>3</v>
      </c>
      <c r="S114" t="s">
        <v>1478</v>
      </c>
      <c r="T114">
        <v>1</v>
      </c>
      <c r="U114">
        <v>0.13722830999999999</v>
      </c>
      <c r="V114">
        <v>94</v>
      </c>
    </row>
    <row r="115" spans="1:22">
      <c r="A115">
        <v>6020</v>
      </c>
      <c r="B115" t="s">
        <v>1548</v>
      </c>
      <c r="C115">
        <v>-2.9999999999999997E-8</v>
      </c>
      <c r="D115">
        <v>0.11986323</v>
      </c>
      <c r="E115">
        <v>682</v>
      </c>
      <c r="F115">
        <v>0</v>
      </c>
      <c r="G115">
        <v>0</v>
      </c>
      <c r="H115">
        <v>7</v>
      </c>
      <c r="I115">
        <v>97291</v>
      </c>
      <c r="J115">
        <v>1</v>
      </c>
      <c r="K115">
        <v>0</v>
      </c>
      <c r="L115">
        <v>0</v>
      </c>
      <c r="M115">
        <v>0</v>
      </c>
      <c r="N115">
        <v>1</v>
      </c>
      <c r="O115">
        <v>1</v>
      </c>
      <c r="P115">
        <v>348</v>
      </c>
      <c r="Q115">
        <v>27</v>
      </c>
      <c r="R115">
        <v>3</v>
      </c>
      <c r="S115" t="s">
        <v>1478</v>
      </c>
      <c r="T115">
        <v>1</v>
      </c>
      <c r="U115">
        <v>0.11986326</v>
      </c>
      <c r="V115">
        <v>82</v>
      </c>
    </row>
    <row r="116" spans="1:22">
      <c r="A116">
        <v>6026</v>
      </c>
      <c r="B116" t="s">
        <v>1549</v>
      </c>
      <c r="C116">
        <v>-2.9999999999999997E-8</v>
      </c>
      <c r="D116">
        <v>0.21411442999999999</v>
      </c>
      <c r="E116">
        <v>682</v>
      </c>
      <c r="F116">
        <v>0</v>
      </c>
      <c r="G116">
        <v>0</v>
      </c>
      <c r="H116">
        <v>7</v>
      </c>
      <c r="I116">
        <v>97291</v>
      </c>
      <c r="J116">
        <v>1</v>
      </c>
      <c r="K116">
        <v>0</v>
      </c>
      <c r="L116">
        <v>0</v>
      </c>
      <c r="M116">
        <v>0</v>
      </c>
      <c r="N116">
        <v>1</v>
      </c>
      <c r="O116">
        <v>1</v>
      </c>
      <c r="P116">
        <v>348</v>
      </c>
      <c r="Q116">
        <v>27</v>
      </c>
      <c r="R116">
        <v>3</v>
      </c>
      <c r="S116" t="s">
        <v>1478</v>
      </c>
      <c r="T116">
        <v>1</v>
      </c>
      <c r="U116">
        <v>0.21411446000000001</v>
      </c>
      <c r="V116">
        <v>146</v>
      </c>
    </row>
    <row r="117" spans="1:22">
      <c r="A117">
        <v>6080</v>
      </c>
      <c r="B117" t="s">
        <v>1550</v>
      </c>
      <c r="C117">
        <v>-2.9999999999999997E-8</v>
      </c>
      <c r="D117">
        <v>5.3730890000000003E-2</v>
      </c>
      <c r="E117">
        <v>682</v>
      </c>
      <c r="F117">
        <v>0</v>
      </c>
      <c r="G117">
        <v>0</v>
      </c>
      <c r="H117">
        <v>7</v>
      </c>
      <c r="I117">
        <v>97291</v>
      </c>
      <c r="J117">
        <v>1</v>
      </c>
      <c r="K117">
        <v>0</v>
      </c>
      <c r="L117">
        <v>0</v>
      </c>
      <c r="M117">
        <v>0</v>
      </c>
      <c r="N117">
        <v>1</v>
      </c>
      <c r="O117">
        <v>1</v>
      </c>
      <c r="P117">
        <v>348</v>
      </c>
      <c r="Q117">
        <v>27</v>
      </c>
      <c r="R117">
        <v>3</v>
      </c>
      <c r="S117" t="s">
        <v>1478</v>
      </c>
      <c r="T117">
        <v>1</v>
      </c>
      <c r="U117">
        <v>5.3730920000000001E-2</v>
      </c>
      <c r="V117">
        <v>37</v>
      </c>
    </row>
    <row r="118" spans="1:22">
      <c r="A118">
        <v>6113</v>
      </c>
      <c r="B118" t="s">
        <v>1551</v>
      </c>
      <c r="C118">
        <v>-2.9999999999999997E-8</v>
      </c>
      <c r="D118">
        <v>1.7145190000000001E-2</v>
      </c>
      <c r="E118">
        <v>682</v>
      </c>
      <c r="F118">
        <v>0</v>
      </c>
      <c r="G118">
        <v>0</v>
      </c>
      <c r="H118">
        <v>7</v>
      </c>
      <c r="I118">
        <v>97291</v>
      </c>
      <c r="J118">
        <v>1</v>
      </c>
      <c r="K118">
        <v>0</v>
      </c>
      <c r="L118">
        <v>0</v>
      </c>
      <c r="M118">
        <v>0</v>
      </c>
      <c r="N118">
        <v>1</v>
      </c>
      <c r="O118">
        <v>1</v>
      </c>
      <c r="P118">
        <v>348</v>
      </c>
      <c r="Q118">
        <v>27</v>
      </c>
      <c r="R118">
        <v>3</v>
      </c>
      <c r="S118" t="s">
        <v>1478</v>
      </c>
      <c r="T118">
        <v>1</v>
      </c>
      <c r="U118">
        <v>1.7145219999999999E-2</v>
      </c>
      <c r="V118">
        <v>12</v>
      </c>
    </row>
    <row r="119" spans="1:22">
      <c r="A119">
        <v>6150</v>
      </c>
      <c r="B119" t="s">
        <v>1552</v>
      </c>
      <c r="C119">
        <v>-2.9999999999999997E-8</v>
      </c>
      <c r="D119">
        <v>0.29741789000000002</v>
      </c>
      <c r="E119">
        <v>682</v>
      </c>
      <c r="F119">
        <v>2</v>
      </c>
      <c r="G119">
        <v>0</v>
      </c>
      <c r="H119">
        <v>7</v>
      </c>
      <c r="I119">
        <v>97291</v>
      </c>
      <c r="J119">
        <v>1</v>
      </c>
      <c r="K119">
        <v>0</v>
      </c>
      <c r="L119">
        <v>0</v>
      </c>
      <c r="M119">
        <v>0</v>
      </c>
      <c r="N119">
        <v>1</v>
      </c>
      <c r="O119">
        <v>1</v>
      </c>
      <c r="P119">
        <v>348</v>
      </c>
      <c r="Q119">
        <v>27</v>
      </c>
      <c r="R119">
        <v>3</v>
      </c>
      <c r="S119" t="s">
        <v>1478</v>
      </c>
      <c r="T119">
        <v>1</v>
      </c>
      <c r="U119">
        <v>0.29741792</v>
      </c>
      <c r="V119">
        <v>203</v>
      </c>
    </row>
    <row r="120" spans="1:22">
      <c r="A120">
        <v>6154</v>
      </c>
      <c r="B120" t="s">
        <v>1553</v>
      </c>
      <c r="C120">
        <v>-2.9999999999999997E-8</v>
      </c>
      <c r="D120">
        <v>0.31118652000000002</v>
      </c>
      <c r="E120">
        <v>682</v>
      </c>
      <c r="F120">
        <v>2</v>
      </c>
      <c r="G120">
        <v>0</v>
      </c>
      <c r="H120">
        <v>7</v>
      </c>
      <c r="I120">
        <v>97291</v>
      </c>
      <c r="J120">
        <v>1</v>
      </c>
      <c r="K120">
        <v>0</v>
      </c>
      <c r="L120">
        <v>0</v>
      </c>
      <c r="M120">
        <v>0</v>
      </c>
      <c r="N120">
        <v>1</v>
      </c>
      <c r="O120">
        <v>1</v>
      </c>
      <c r="P120">
        <v>348</v>
      </c>
      <c r="Q120">
        <v>27</v>
      </c>
      <c r="R120">
        <v>3</v>
      </c>
      <c r="S120" t="s">
        <v>1478</v>
      </c>
      <c r="T120">
        <v>1</v>
      </c>
      <c r="U120">
        <v>0.31118655000000001</v>
      </c>
      <c r="V120">
        <v>212</v>
      </c>
    </row>
    <row r="121" spans="1:22">
      <c r="A121">
        <v>6157</v>
      </c>
      <c r="B121" t="s">
        <v>1554</v>
      </c>
      <c r="C121">
        <v>-2.9999999999999997E-8</v>
      </c>
      <c r="D121">
        <v>0.37458743999999999</v>
      </c>
      <c r="E121">
        <v>682</v>
      </c>
      <c r="F121">
        <v>2</v>
      </c>
      <c r="G121">
        <v>0</v>
      </c>
      <c r="H121">
        <v>7</v>
      </c>
      <c r="I121">
        <v>97291</v>
      </c>
      <c r="J121">
        <v>1</v>
      </c>
      <c r="K121">
        <v>0</v>
      </c>
      <c r="L121">
        <v>0</v>
      </c>
      <c r="M121">
        <v>0</v>
      </c>
      <c r="N121">
        <v>1</v>
      </c>
      <c r="O121">
        <v>1</v>
      </c>
      <c r="P121">
        <v>348</v>
      </c>
      <c r="Q121">
        <v>27</v>
      </c>
      <c r="R121">
        <v>3</v>
      </c>
      <c r="S121" t="s">
        <v>1478</v>
      </c>
      <c r="T121">
        <v>1</v>
      </c>
      <c r="U121">
        <v>0.37458746999999998</v>
      </c>
      <c r="V121">
        <v>255</v>
      </c>
    </row>
    <row r="122" spans="1:22">
      <c r="A122">
        <v>6193</v>
      </c>
      <c r="B122" t="s">
        <v>1555</v>
      </c>
      <c r="C122">
        <v>-2.9999999999999997E-8</v>
      </c>
      <c r="D122">
        <v>0.11028258000000001</v>
      </c>
      <c r="E122">
        <v>682</v>
      </c>
      <c r="F122">
        <v>2</v>
      </c>
      <c r="G122">
        <v>0</v>
      </c>
      <c r="H122">
        <v>7</v>
      </c>
      <c r="I122">
        <v>97291</v>
      </c>
      <c r="J122">
        <v>1</v>
      </c>
      <c r="K122">
        <v>0</v>
      </c>
      <c r="L122">
        <v>0</v>
      </c>
      <c r="M122">
        <v>0</v>
      </c>
      <c r="N122">
        <v>1</v>
      </c>
      <c r="O122">
        <v>1</v>
      </c>
      <c r="P122">
        <v>348</v>
      </c>
      <c r="Q122">
        <v>27</v>
      </c>
      <c r="R122">
        <v>3</v>
      </c>
      <c r="S122" t="s">
        <v>1478</v>
      </c>
      <c r="T122">
        <v>1</v>
      </c>
      <c r="U122">
        <v>0.11028261</v>
      </c>
      <c r="V122">
        <v>75</v>
      </c>
    </row>
    <row r="123" spans="1:22">
      <c r="A123">
        <v>6215</v>
      </c>
      <c r="B123" t="s">
        <v>1556</v>
      </c>
      <c r="C123">
        <v>-2.9999999999999997E-8</v>
      </c>
      <c r="D123">
        <v>5.285538E-2</v>
      </c>
      <c r="E123">
        <v>682</v>
      </c>
      <c r="F123">
        <v>2</v>
      </c>
      <c r="G123">
        <v>0</v>
      </c>
      <c r="H123">
        <v>7</v>
      </c>
      <c r="I123">
        <v>97291</v>
      </c>
      <c r="J123">
        <v>1</v>
      </c>
      <c r="K123">
        <v>0</v>
      </c>
      <c r="L123">
        <v>0</v>
      </c>
      <c r="M123">
        <v>0</v>
      </c>
      <c r="N123">
        <v>1</v>
      </c>
      <c r="O123">
        <v>1</v>
      </c>
      <c r="P123">
        <v>348</v>
      </c>
      <c r="Q123">
        <v>27</v>
      </c>
      <c r="R123">
        <v>3</v>
      </c>
      <c r="S123" t="s">
        <v>1478</v>
      </c>
      <c r="T123">
        <v>1</v>
      </c>
      <c r="U123">
        <v>5.2855409999999999E-2</v>
      </c>
      <c r="V123">
        <v>36</v>
      </c>
    </row>
    <row r="124" spans="1:22">
      <c r="A124">
        <v>6323</v>
      </c>
      <c r="B124" t="s">
        <v>1557</v>
      </c>
      <c r="C124">
        <v>-2.9999999999999997E-8</v>
      </c>
      <c r="D124">
        <v>9.6062460000000002E-2</v>
      </c>
      <c r="E124">
        <v>682</v>
      </c>
      <c r="F124">
        <v>2</v>
      </c>
      <c r="G124">
        <v>0</v>
      </c>
      <c r="H124">
        <v>7</v>
      </c>
      <c r="I124">
        <v>97291</v>
      </c>
      <c r="J124">
        <v>1</v>
      </c>
      <c r="K124">
        <v>0</v>
      </c>
      <c r="L124">
        <v>0</v>
      </c>
      <c r="M124">
        <v>0</v>
      </c>
      <c r="N124">
        <v>1</v>
      </c>
      <c r="O124">
        <v>1</v>
      </c>
      <c r="P124">
        <v>348</v>
      </c>
      <c r="Q124">
        <v>27</v>
      </c>
      <c r="R124">
        <v>3</v>
      </c>
      <c r="S124" t="s">
        <v>1478</v>
      </c>
      <c r="T124">
        <v>1</v>
      </c>
      <c r="U124">
        <v>9.606249E-2</v>
      </c>
      <c r="V124">
        <v>66</v>
      </c>
    </row>
    <row r="125" spans="1:22">
      <c r="A125">
        <v>6356</v>
      </c>
      <c r="B125" t="s">
        <v>1558</v>
      </c>
      <c r="C125">
        <v>-2.9999999999999997E-8</v>
      </c>
      <c r="D125">
        <v>5.25826E-2</v>
      </c>
      <c r="E125">
        <v>682</v>
      </c>
      <c r="F125">
        <v>0</v>
      </c>
      <c r="G125">
        <v>0</v>
      </c>
      <c r="H125">
        <v>7</v>
      </c>
      <c r="I125">
        <v>97291</v>
      </c>
      <c r="J125">
        <v>1</v>
      </c>
      <c r="K125">
        <v>0</v>
      </c>
      <c r="L125">
        <v>0</v>
      </c>
      <c r="M125">
        <v>0</v>
      </c>
      <c r="N125">
        <v>1</v>
      </c>
      <c r="O125">
        <v>1</v>
      </c>
      <c r="P125">
        <v>348</v>
      </c>
      <c r="Q125">
        <v>27</v>
      </c>
      <c r="R125">
        <v>3</v>
      </c>
      <c r="S125" t="s">
        <v>1478</v>
      </c>
      <c r="T125">
        <v>1</v>
      </c>
      <c r="U125">
        <v>5.2582629999999998E-2</v>
      </c>
      <c r="V125">
        <v>36</v>
      </c>
    </row>
    <row r="126" spans="1:22">
      <c r="A126">
        <v>6382</v>
      </c>
      <c r="B126" t="s">
        <v>1559</v>
      </c>
      <c r="C126">
        <v>-2.9999999999999997E-8</v>
      </c>
      <c r="D126">
        <v>0.12054438000000001</v>
      </c>
      <c r="E126">
        <v>682</v>
      </c>
      <c r="F126">
        <v>2</v>
      </c>
      <c r="G126">
        <v>0</v>
      </c>
      <c r="H126">
        <v>7</v>
      </c>
      <c r="I126">
        <v>97291</v>
      </c>
      <c r="J126">
        <v>1</v>
      </c>
      <c r="K126">
        <v>0</v>
      </c>
      <c r="L126">
        <v>0</v>
      </c>
      <c r="M126">
        <v>0</v>
      </c>
      <c r="N126">
        <v>1</v>
      </c>
      <c r="O126">
        <v>1</v>
      </c>
      <c r="P126">
        <v>348</v>
      </c>
      <c r="Q126">
        <v>27</v>
      </c>
      <c r="R126">
        <v>3</v>
      </c>
      <c r="S126" t="s">
        <v>1478</v>
      </c>
      <c r="T126">
        <v>1</v>
      </c>
      <c r="U126">
        <v>0.12054441</v>
      </c>
      <c r="V126">
        <v>82</v>
      </c>
    </row>
    <row r="127" spans="1:22">
      <c r="A127">
        <v>6433</v>
      </c>
      <c r="B127" t="s">
        <v>1560</v>
      </c>
      <c r="C127">
        <v>-2.9999999999999997E-8</v>
      </c>
      <c r="D127">
        <v>0.29487704999999997</v>
      </c>
      <c r="E127">
        <v>682</v>
      </c>
      <c r="F127">
        <v>2</v>
      </c>
      <c r="G127">
        <v>0</v>
      </c>
      <c r="H127">
        <v>7</v>
      </c>
      <c r="I127">
        <v>97291</v>
      </c>
      <c r="J127">
        <v>1</v>
      </c>
      <c r="K127">
        <v>0</v>
      </c>
      <c r="L127">
        <v>0</v>
      </c>
      <c r="M127">
        <v>0</v>
      </c>
      <c r="N127">
        <v>1</v>
      </c>
      <c r="O127">
        <v>1</v>
      </c>
      <c r="P127">
        <v>348</v>
      </c>
      <c r="Q127">
        <v>27</v>
      </c>
      <c r="R127">
        <v>3</v>
      </c>
      <c r="S127" t="s">
        <v>1478</v>
      </c>
      <c r="T127">
        <v>1</v>
      </c>
      <c r="U127">
        <v>0.29487708000000001</v>
      </c>
      <c r="V127">
        <v>201</v>
      </c>
    </row>
    <row r="128" spans="1:22">
      <c r="A128">
        <v>6441</v>
      </c>
      <c r="B128" t="s">
        <v>1561</v>
      </c>
      <c r="C128">
        <v>-2.9999999999999997E-8</v>
      </c>
      <c r="D128">
        <v>0.25003191000000002</v>
      </c>
      <c r="E128">
        <v>682</v>
      </c>
      <c r="F128">
        <v>2</v>
      </c>
      <c r="G128">
        <v>0</v>
      </c>
      <c r="H128">
        <v>7</v>
      </c>
      <c r="I128">
        <v>97291</v>
      </c>
      <c r="J128">
        <v>1</v>
      </c>
      <c r="K128">
        <v>0</v>
      </c>
      <c r="L128">
        <v>0</v>
      </c>
      <c r="M128">
        <v>0</v>
      </c>
      <c r="N128">
        <v>1</v>
      </c>
      <c r="O128">
        <v>1</v>
      </c>
      <c r="P128">
        <v>348</v>
      </c>
      <c r="Q128">
        <v>27</v>
      </c>
      <c r="R128">
        <v>3</v>
      </c>
      <c r="S128" t="s">
        <v>1478</v>
      </c>
      <c r="T128">
        <v>1</v>
      </c>
      <c r="U128">
        <v>0.25003194000000001</v>
      </c>
      <c r="V128">
        <v>171</v>
      </c>
    </row>
    <row r="129" spans="1:22">
      <c r="A129">
        <v>6442</v>
      </c>
      <c r="B129" t="s">
        <v>1562</v>
      </c>
      <c r="C129">
        <v>-2.9999999999999997E-8</v>
      </c>
      <c r="D129">
        <v>0.10960217999999999</v>
      </c>
      <c r="E129">
        <v>682</v>
      </c>
      <c r="F129">
        <v>2</v>
      </c>
      <c r="G129">
        <v>0</v>
      </c>
      <c r="H129">
        <v>7</v>
      </c>
      <c r="I129">
        <v>97291</v>
      </c>
      <c r="J129">
        <v>1</v>
      </c>
      <c r="K129">
        <v>0</v>
      </c>
      <c r="L129">
        <v>0</v>
      </c>
      <c r="M129">
        <v>0</v>
      </c>
      <c r="N129">
        <v>1</v>
      </c>
      <c r="O129">
        <v>1</v>
      </c>
      <c r="P129">
        <v>348</v>
      </c>
      <c r="Q129">
        <v>27</v>
      </c>
      <c r="R129">
        <v>3</v>
      </c>
      <c r="S129" t="s">
        <v>1478</v>
      </c>
      <c r="T129">
        <v>1</v>
      </c>
      <c r="U129">
        <v>0.10960221000000001</v>
      </c>
      <c r="V129">
        <v>75</v>
      </c>
    </row>
    <row r="130" spans="1:22">
      <c r="A130">
        <v>6443</v>
      </c>
      <c r="B130" t="s">
        <v>1563</v>
      </c>
      <c r="C130">
        <v>-2.9999999999999997E-8</v>
      </c>
      <c r="D130">
        <v>0.17327501000000001</v>
      </c>
      <c r="E130">
        <v>682</v>
      </c>
      <c r="F130">
        <v>2</v>
      </c>
      <c r="G130">
        <v>0</v>
      </c>
      <c r="H130">
        <v>7</v>
      </c>
      <c r="I130">
        <v>97291</v>
      </c>
      <c r="J130">
        <v>1</v>
      </c>
      <c r="K130">
        <v>0</v>
      </c>
      <c r="L130">
        <v>0</v>
      </c>
      <c r="M130">
        <v>0</v>
      </c>
      <c r="N130">
        <v>1</v>
      </c>
      <c r="O130">
        <v>1</v>
      </c>
      <c r="P130">
        <v>348</v>
      </c>
      <c r="Q130">
        <v>27</v>
      </c>
      <c r="R130">
        <v>3</v>
      </c>
      <c r="S130" t="s">
        <v>1478</v>
      </c>
      <c r="T130">
        <v>1</v>
      </c>
      <c r="U130">
        <v>0.17327503999999999</v>
      </c>
      <c r="V130">
        <v>118</v>
      </c>
    </row>
    <row r="131" spans="1:22">
      <c r="A131">
        <v>6539</v>
      </c>
      <c r="B131" t="s">
        <v>1564</v>
      </c>
      <c r="C131">
        <v>-2.9999999999999997E-8</v>
      </c>
      <c r="D131">
        <v>3.126905E-2</v>
      </c>
      <c r="E131">
        <v>682</v>
      </c>
      <c r="F131">
        <v>2</v>
      </c>
      <c r="G131">
        <v>0</v>
      </c>
      <c r="H131">
        <v>7</v>
      </c>
      <c r="I131">
        <v>97291</v>
      </c>
      <c r="J131">
        <v>1</v>
      </c>
      <c r="K131">
        <v>0</v>
      </c>
      <c r="L131">
        <v>0</v>
      </c>
      <c r="M131">
        <v>0</v>
      </c>
      <c r="N131">
        <v>1</v>
      </c>
      <c r="O131">
        <v>1</v>
      </c>
      <c r="P131">
        <v>348</v>
      </c>
      <c r="Q131">
        <v>27</v>
      </c>
      <c r="R131">
        <v>3</v>
      </c>
      <c r="S131" t="s">
        <v>1478</v>
      </c>
      <c r="T131">
        <v>1</v>
      </c>
      <c r="U131">
        <v>3.1269079999999998E-2</v>
      </c>
      <c r="V131">
        <v>21</v>
      </c>
    </row>
    <row r="132" spans="1:22">
      <c r="A132">
        <v>6571</v>
      </c>
      <c r="B132" t="s">
        <v>1565</v>
      </c>
      <c r="C132">
        <v>-2.9999999999999997E-8</v>
      </c>
      <c r="D132">
        <v>9.6208730000000006E-2</v>
      </c>
      <c r="E132">
        <v>682</v>
      </c>
      <c r="F132">
        <v>2</v>
      </c>
      <c r="G132">
        <v>0</v>
      </c>
      <c r="H132">
        <v>7</v>
      </c>
      <c r="I132">
        <v>97291</v>
      </c>
      <c r="J132">
        <v>1</v>
      </c>
      <c r="K132">
        <v>0</v>
      </c>
      <c r="L132">
        <v>0</v>
      </c>
      <c r="M132">
        <v>0</v>
      </c>
      <c r="N132">
        <v>1</v>
      </c>
      <c r="O132">
        <v>1</v>
      </c>
      <c r="P132">
        <v>348</v>
      </c>
      <c r="Q132">
        <v>27</v>
      </c>
      <c r="R132">
        <v>3</v>
      </c>
      <c r="S132" t="s">
        <v>1478</v>
      </c>
      <c r="T132">
        <v>1</v>
      </c>
      <c r="U132">
        <v>9.6208760000000004E-2</v>
      </c>
      <c r="V132">
        <v>66</v>
      </c>
    </row>
    <row r="133" spans="1:22">
      <c r="A133">
        <v>6578</v>
      </c>
      <c r="B133" t="s">
        <v>1566</v>
      </c>
      <c r="C133">
        <v>-2.9999999999999997E-8</v>
      </c>
      <c r="D133">
        <v>0.14061051999999999</v>
      </c>
      <c r="E133">
        <v>682</v>
      </c>
      <c r="F133">
        <v>2</v>
      </c>
      <c r="G133">
        <v>0</v>
      </c>
      <c r="H133">
        <v>7</v>
      </c>
      <c r="I133">
        <v>97291</v>
      </c>
      <c r="J133">
        <v>1</v>
      </c>
      <c r="K133">
        <v>0</v>
      </c>
      <c r="L133">
        <v>0</v>
      </c>
      <c r="M133">
        <v>0</v>
      </c>
      <c r="N133">
        <v>1</v>
      </c>
      <c r="O133">
        <v>1</v>
      </c>
      <c r="P133">
        <v>348</v>
      </c>
      <c r="Q133">
        <v>27</v>
      </c>
      <c r="R133">
        <v>3</v>
      </c>
      <c r="S133" t="s">
        <v>1478</v>
      </c>
      <c r="T133">
        <v>1</v>
      </c>
      <c r="U133">
        <v>0.14061055</v>
      </c>
      <c r="V133">
        <v>96</v>
      </c>
    </row>
    <row r="134" spans="1:22">
      <c r="A134">
        <v>6579</v>
      </c>
      <c r="B134" t="s">
        <v>1567</v>
      </c>
      <c r="C134">
        <v>-2.9999999999999997E-8</v>
      </c>
      <c r="D134">
        <v>0.69146896999999996</v>
      </c>
      <c r="E134">
        <v>682</v>
      </c>
      <c r="F134">
        <v>2</v>
      </c>
      <c r="G134">
        <v>0</v>
      </c>
      <c r="H134">
        <v>7</v>
      </c>
      <c r="I134">
        <v>97291</v>
      </c>
      <c r="J134">
        <v>1</v>
      </c>
      <c r="K134">
        <v>0</v>
      </c>
      <c r="L134">
        <v>0</v>
      </c>
      <c r="M134">
        <v>0</v>
      </c>
      <c r="N134">
        <v>1</v>
      </c>
      <c r="O134">
        <v>1</v>
      </c>
      <c r="P134">
        <v>348</v>
      </c>
      <c r="Q134">
        <v>27</v>
      </c>
      <c r="R134">
        <v>3</v>
      </c>
      <c r="S134" t="s">
        <v>1478</v>
      </c>
      <c r="T134">
        <v>1</v>
      </c>
      <c r="U134">
        <v>0.691469</v>
      </c>
      <c r="V134">
        <v>472</v>
      </c>
    </row>
    <row r="135" spans="1:22">
      <c r="A135">
        <v>6589</v>
      </c>
      <c r="B135" t="s">
        <v>1568</v>
      </c>
      <c r="C135">
        <v>-2.9999999999999997E-8</v>
      </c>
      <c r="D135">
        <v>0.27479164</v>
      </c>
      <c r="E135">
        <v>682</v>
      </c>
      <c r="F135">
        <v>2</v>
      </c>
      <c r="G135">
        <v>0</v>
      </c>
      <c r="H135">
        <v>7</v>
      </c>
      <c r="I135">
        <v>97291</v>
      </c>
      <c r="J135">
        <v>1</v>
      </c>
      <c r="K135">
        <v>0</v>
      </c>
      <c r="L135">
        <v>0</v>
      </c>
      <c r="M135">
        <v>0</v>
      </c>
      <c r="N135">
        <v>1</v>
      </c>
      <c r="O135">
        <v>1</v>
      </c>
      <c r="P135">
        <v>348</v>
      </c>
      <c r="Q135">
        <v>27</v>
      </c>
      <c r="R135">
        <v>3</v>
      </c>
      <c r="S135" t="s">
        <v>1478</v>
      </c>
      <c r="T135">
        <v>1</v>
      </c>
      <c r="U135">
        <v>0.27479166999999999</v>
      </c>
      <c r="V135">
        <v>187</v>
      </c>
    </row>
    <row r="136" spans="1:22">
      <c r="A136">
        <v>6590</v>
      </c>
      <c r="B136" t="s">
        <v>1568</v>
      </c>
      <c r="C136">
        <v>0.27479164</v>
      </c>
      <c r="D136">
        <v>0.33873358999999997</v>
      </c>
      <c r="E136">
        <v>682</v>
      </c>
      <c r="F136">
        <v>2</v>
      </c>
      <c r="G136">
        <v>0</v>
      </c>
      <c r="H136">
        <v>7</v>
      </c>
      <c r="I136">
        <v>97291</v>
      </c>
      <c r="J136">
        <v>1</v>
      </c>
      <c r="K136">
        <v>0</v>
      </c>
      <c r="L136">
        <v>0</v>
      </c>
      <c r="M136">
        <v>0</v>
      </c>
      <c r="N136">
        <v>1</v>
      </c>
      <c r="O136">
        <v>1</v>
      </c>
      <c r="P136">
        <v>348</v>
      </c>
      <c r="Q136">
        <v>27</v>
      </c>
      <c r="R136">
        <v>3</v>
      </c>
      <c r="S136" t="s">
        <v>1478</v>
      </c>
      <c r="T136">
        <v>1</v>
      </c>
      <c r="U136">
        <v>6.3941949999999997E-2</v>
      </c>
      <c r="V136">
        <v>44</v>
      </c>
    </row>
    <row r="137" spans="1:22">
      <c r="A137">
        <v>6591</v>
      </c>
      <c r="B137" t="s">
        <v>1568</v>
      </c>
      <c r="C137">
        <v>0.33873358999999997</v>
      </c>
      <c r="D137">
        <v>0.66455681</v>
      </c>
      <c r="E137">
        <v>682</v>
      </c>
      <c r="F137">
        <v>2</v>
      </c>
      <c r="G137">
        <v>0</v>
      </c>
      <c r="H137">
        <v>7</v>
      </c>
      <c r="I137">
        <v>97291</v>
      </c>
      <c r="J137">
        <v>1</v>
      </c>
      <c r="K137">
        <v>0</v>
      </c>
      <c r="L137">
        <v>0</v>
      </c>
      <c r="M137">
        <v>0</v>
      </c>
      <c r="N137">
        <v>1</v>
      </c>
      <c r="O137">
        <v>1</v>
      </c>
      <c r="P137">
        <v>348</v>
      </c>
      <c r="Q137">
        <v>27</v>
      </c>
      <c r="R137">
        <v>3</v>
      </c>
      <c r="S137" t="s">
        <v>1478</v>
      </c>
      <c r="T137">
        <v>1</v>
      </c>
      <c r="U137">
        <v>0.32582322000000002</v>
      </c>
      <c r="V137">
        <v>222</v>
      </c>
    </row>
    <row r="138" spans="1:22">
      <c r="A138">
        <v>6592</v>
      </c>
      <c r="B138" t="s">
        <v>1569</v>
      </c>
      <c r="C138">
        <v>-2.9999999999999997E-8</v>
      </c>
      <c r="D138">
        <v>0.21346554000000001</v>
      </c>
      <c r="E138">
        <v>682</v>
      </c>
      <c r="F138">
        <v>2</v>
      </c>
      <c r="G138">
        <v>0</v>
      </c>
      <c r="H138">
        <v>7</v>
      </c>
      <c r="I138">
        <v>97291</v>
      </c>
      <c r="J138">
        <v>1</v>
      </c>
      <c r="K138">
        <v>0</v>
      </c>
      <c r="L138">
        <v>0</v>
      </c>
      <c r="M138">
        <v>0</v>
      </c>
      <c r="N138">
        <v>1</v>
      </c>
      <c r="O138">
        <v>1</v>
      </c>
      <c r="P138">
        <v>348</v>
      </c>
      <c r="Q138">
        <v>27</v>
      </c>
      <c r="R138">
        <v>3</v>
      </c>
      <c r="S138" t="s">
        <v>1478</v>
      </c>
      <c r="T138">
        <v>2</v>
      </c>
      <c r="U138">
        <v>0.21346556999999999</v>
      </c>
      <c r="V138">
        <v>146</v>
      </c>
    </row>
    <row r="139" spans="1:22">
      <c r="A139">
        <v>6653</v>
      </c>
      <c r="B139" t="s">
        <v>1570</v>
      </c>
      <c r="C139">
        <v>-2.9999999999999997E-8</v>
      </c>
      <c r="D139">
        <v>9.7738790000000006E-2</v>
      </c>
      <c r="E139">
        <v>682</v>
      </c>
      <c r="F139">
        <v>2</v>
      </c>
      <c r="G139">
        <v>0</v>
      </c>
      <c r="H139">
        <v>7</v>
      </c>
      <c r="I139">
        <v>97291</v>
      </c>
      <c r="J139">
        <v>1</v>
      </c>
      <c r="K139">
        <v>0</v>
      </c>
      <c r="L139">
        <v>0</v>
      </c>
      <c r="M139">
        <v>0</v>
      </c>
      <c r="N139">
        <v>1</v>
      </c>
      <c r="O139">
        <v>1</v>
      </c>
      <c r="P139">
        <v>348</v>
      </c>
      <c r="Q139">
        <v>27</v>
      </c>
      <c r="R139">
        <v>3</v>
      </c>
      <c r="S139" t="s">
        <v>1478</v>
      </c>
      <c r="T139">
        <v>1</v>
      </c>
      <c r="U139">
        <v>9.7738820000000004E-2</v>
      </c>
      <c r="V139">
        <v>67</v>
      </c>
    </row>
    <row r="140" spans="1:22">
      <c r="A140">
        <v>6687</v>
      </c>
      <c r="B140" t="s">
        <v>1571</v>
      </c>
      <c r="C140">
        <v>-2.9999999999999997E-8</v>
      </c>
      <c r="D140">
        <v>0.26737570999999999</v>
      </c>
      <c r="E140">
        <v>682</v>
      </c>
      <c r="F140">
        <v>2</v>
      </c>
      <c r="G140">
        <v>0</v>
      </c>
      <c r="H140">
        <v>7</v>
      </c>
      <c r="I140">
        <v>97291</v>
      </c>
      <c r="J140">
        <v>1</v>
      </c>
      <c r="K140">
        <v>0</v>
      </c>
      <c r="L140">
        <v>0</v>
      </c>
      <c r="M140">
        <v>0</v>
      </c>
      <c r="N140">
        <v>1</v>
      </c>
      <c r="O140">
        <v>1</v>
      </c>
      <c r="P140">
        <v>348</v>
      </c>
      <c r="Q140">
        <v>27</v>
      </c>
      <c r="R140">
        <v>3</v>
      </c>
      <c r="S140" t="s">
        <v>1478</v>
      </c>
      <c r="T140">
        <v>1</v>
      </c>
      <c r="U140">
        <v>0.26737573999999997</v>
      </c>
      <c r="V140">
        <v>182</v>
      </c>
    </row>
    <row r="141" spans="1:22">
      <c r="A141">
        <v>6718</v>
      </c>
      <c r="B141" t="s">
        <v>1572</v>
      </c>
      <c r="C141">
        <v>-2.9999999999999997E-8</v>
      </c>
      <c r="D141">
        <v>0.15236846000000001</v>
      </c>
      <c r="E141">
        <v>682</v>
      </c>
      <c r="F141">
        <v>2</v>
      </c>
      <c r="G141">
        <v>0</v>
      </c>
      <c r="H141">
        <v>7</v>
      </c>
      <c r="I141">
        <v>97291</v>
      </c>
      <c r="J141">
        <v>1</v>
      </c>
      <c r="K141">
        <v>0</v>
      </c>
      <c r="L141">
        <v>0</v>
      </c>
      <c r="M141">
        <v>0</v>
      </c>
      <c r="N141">
        <v>1</v>
      </c>
      <c r="O141">
        <v>1</v>
      </c>
      <c r="P141">
        <v>348</v>
      </c>
      <c r="Q141">
        <v>27</v>
      </c>
      <c r="R141">
        <v>3</v>
      </c>
      <c r="S141" t="s">
        <v>1478</v>
      </c>
      <c r="T141">
        <v>1</v>
      </c>
      <c r="U141">
        <v>0.15236849</v>
      </c>
      <c r="V141">
        <v>104</v>
      </c>
    </row>
    <row r="142" spans="1:22">
      <c r="A142">
        <v>6850</v>
      </c>
      <c r="B142" t="s">
        <v>1573</v>
      </c>
      <c r="C142">
        <v>-2.9999999999999997E-8</v>
      </c>
      <c r="D142">
        <v>5.830486E-2</v>
      </c>
      <c r="E142">
        <v>682</v>
      </c>
      <c r="F142">
        <v>0</v>
      </c>
      <c r="G142">
        <v>0</v>
      </c>
      <c r="H142">
        <v>7</v>
      </c>
      <c r="I142">
        <v>97291</v>
      </c>
      <c r="J142">
        <v>1</v>
      </c>
      <c r="K142">
        <v>0</v>
      </c>
      <c r="L142">
        <v>0</v>
      </c>
      <c r="M142">
        <v>0</v>
      </c>
      <c r="N142">
        <v>1</v>
      </c>
      <c r="O142">
        <v>1</v>
      </c>
      <c r="P142">
        <v>348</v>
      </c>
      <c r="Q142">
        <v>27</v>
      </c>
      <c r="R142">
        <v>3</v>
      </c>
      <c r="S142" t="s">
        <v>1478</v>
      </c>
      <c r="T142">
        <v>1</v>
      </c>
      <c r="U142">
        <v>5.8304889999999998E-2</v>
      </c>
      <c r="V142">
        <v>40</v>
      </c>
    </row>
    <row r="143" spans="1:22">
      <c r="A143">
        <v>6943</v>
      </c>
      <c r="B143" t="s">
        <v>1574</v>
      </c>
      <c r="C143">
        <v>-2.9999999999999997E-8</v>
      </c>
      <c r="D143">
        <v>5.2088170000000003E-2</v>
      </c>
      <c r="E143">
        <v>682</v>
      </c>
      <c r="F143">
        <v>2</v>
      </c>
      <c r="G143">
        <v>0</v>
      </c>
      <c r="H143">
        <v>7</v>
      </c>
      <c r="I143">
        <v>97291</v>
      </c>
      <c r="J143">
        <v>1</v>
      </c>
      <c r="K143">
        <v>0</v>
      </c>
      <c r="L143">
        <v>0</v>
      </c>
      <c r="M143">
        <v>0</v>
      </c>
      <c r="N143">
        <v>1</v>
      </c>
      <c r="O143">
        <v>1</v>
      </c>
      <c r="P143">
        <v>348</v>
      </c>
      <c r="Q143">
        <v>27</v>
      </c>
      <c r="R143">
        <v>3</v>
      </c>
      <c r="S143" t="s">
        <v>1478</v>
      </c>
      <c r="T143">
        <v>1</v>
      </c>
      <c r="U143">
        <v>5.2088200000000001E-2</v>
      </c>
      <c r="V143">
        <v>36</v>
      </c>
    </row>
    <row r="144" spans="1:22">
      <c r="A144">
        <v>7003</v>
      </c>
      <c r="B144" t="s">
        <v>1575</v>
      </c>
      <c r="C144">
        <v>-2.9999999999999997E-8</v>
      </c>
      <c r="D144">
        <v>0.13780018999999999</v>
      </c>
      <c r="E144">
        <v>682</v>
      </c>
      <c r="F144">
        <v>2</v>
      </c>
      <c r="G144">
        <v>0</v>
      </c>
      <c r="H144">
        <v>7</v>
      </c>
      <c r="I144">
        <v>97291</v>
      </c>
      <c r="J144">
        <v>1</v>
      </c>
      <c r="K144">
        <v>0</v>
      </c>
      <c r="L144">
        <v>0</v>
      </c>
      <c r="M144">
        <v>0</v>
      </c>
      <c r="N144">
        <v>1</v>
      </c>
      <c r="O144">
        <v>1</v>
      </c>
      <c r="P144">
        <v>348</v>
      </c>
      <c r="Q144">
        <v>27</v>
      </c>
      <c r="R144">
        <v>3</v>
      </c>
      <c r="S144" t="s">
        <v>1478</v>
      </c>
      <c r="T144">
        <v>1</v>
      </c>
      <c r="U144">
        <v>0.13780022</v>
      </c>
      <c r="V144">
        <v>94</v>
      </c>
    </row>
    <row r="145" spans="1:22">
      <c r="A145">
        <v>7109</v>
      </c>
      <c r="B145" t="s">
        <v>1576</v>
      </c>
      <c r="C145">
        <v>-2.9999999999999997E-8</v>
      </c>
      <c r="D145">
        <v>0.33785932000000002</v>
      </c>
      <c r="E145">
        <v>682</v>
      </c>
      <c r="F145">
        <v>2</v>
      </c>
      <c r="G145">
        <v>0</v>
      </c>
      <c r="H145">
        <v>7</v>
      </c>
      <c r="I145">
        <v>97291</v>
      </c>
      <c r="J145">
        <v>1</v>
      </c>
      <c r="K145">
        <v>0</v>
      </c>
      <c r="L145">
        <v>0</v>
      </c>
      <c r="M145">
        <v>0</v>
      </c>
      <c r="N145">
        <v>1</v>
      </c>
      <c r="O145">
        <v>1</v>
      </c>
      <c r="P145">
        <v>348</v>
      </c>
      <c r="Q145">
        <v>27</v>
      </c>
      <c r="R145">
        <v>3</v>
      </c>
      <c r="S145" t="s">
        <v>1478</v>
      </c>
      <c r="T145">
        <v>1</v>
      </c>
      <c r="U145">
        <v>0.33785935</v>
      </c>
      <c r="V145">
        <v>230</v>
      </c>
    </row>
    <row r="146" spans="1:22">
      <c r="A146">
        <v>7126</v>
      </c>
      <c r="B146" t="s">
        <v>1577</v>
      </c>
      <c r="C146">
        <v>-2.9999999999999997E-8</v>
      </c>
      <c r="D146">
        <v>0.18364175999999999</v>
      </c>
      <c r="E146">
        <v>682</v>
      </c>
      <c r="F146">
        <v>2</v>
      </c>
      <c r="G146">
        <v>0</v>
      </c>
      <c r="H146">
        <v>7</v>
      </c>
      <c r="I146">
        <v>97291</v>
      </c>
      <c r="J146">
        <v>1</v>
      </c>
      <c r="K146">
        <v>0</v>
      </c>
      <c r="L146">
        <v>0</v>
      </c>
      <c r="M146">
        <v>0</v>
      </c>
      <c r="N146">
        <v>1</v>
      </c>
      <c r="O146">
        <v>1</v>
      </c>
      <c r="P146">
        <v>348</v>
      </c>
      <c r="Q146">
        <v>27</v>
      </c>
      <c r="R146">
        <v>3</v>
      </c>
      <c r="S146" t="s">
        <v>1478</v>
      </c>
      <c r="T146">
        <v>1</v>
      </c>
      <c r="U146">
        <v>0.18364179</v>
      </c>
      <c r="V146">
        <v>125</v>
      </c>
    </row>
    <row r="147" spans="1:22">
      <c r="A147">
        <v>7146</v>
      </c>
      <c r="B147" t="s">
        <v>1578</v>
      </c>
      <c r="C147">
        <v>-2.9999999999999997E-8</v>
      </c>
      <c r="D147">
        <v>0.21831370999999999</v>
      </c>
      <c r="E147">
        <v>682</v>
      </c>
      <c r="F147">
        <v>2</v>
      </c>
      <c r="G147">
        <v>0</v>
      </c>
      <c r="H147">
        <v>7</v>
      </c>
      <c r="I147">
        <v>97291</v>
      </c>
      <c r="J147">
        <v>1</v>
      </c>
      <c r="K147">
        <v>0</v>
      </c>
      <c r="L147">
        <v>0</v>
      </c>
      <c r="M147">
        <v>0</v>
      </c>
      <c r="N147">
        <v>1</v>
      </c>
      <c r="O147">
        <v>1</v>
      </c>
      <c r="P147">
        <v>348</v>
      </c>
      <c r="Q147">
        <v>27</v>
      </c>
      <c r="R147">
        <v>3</v>
      </c>
      <c r="S147" t="s">
        <v>1478</v>
      </c>
      <c r="T147">
        <v>1</v>
      </c>
      <c r="U147">
        <v>0.21831374000000001</v>
      </c>
      <c r="V147">
        <v>149</v>
      </c>
    </row>
    <row r="148" spans="1:22">
      <c r="A148">
        <v>7157</v>
      </c>
      <c r="B148" t="s">
        <v>1579</v>
      </c>
      <c r="C148">
        <v>-2.9999999999999997E-8</v>
      </c>
      <c r="D148">
        <v>0.10060772</v>
      </c>
      <c r="E148">
        <v>682</v>
      </c>
      <c r="F148">
        <v>2</v>
      </c>
      <c r="G148">
        <v>0</v>
      </c>
      <c r="H148">
        <v>7</v>
      </c>
      <c r="I148">
        <v>97291</v>
      </c>
      <c r="J148">
        <v>1</v>
      </c>
      <c r="K148">
        <v>0</v>
      </c>
      <c r="L148">
        <v>0</v>
      </c>
      <c r="M148">
        <v>0</v>
      </c>
      <c r="N148">
        <v>1</v>
      </c>
      <c r="O148">
        <v>1</v>
      </c>
      <c r="P148">
        <v>348</v>
      </c>
      <c r="Q148">
        <v>27</v>
      </c>
      <c r="R148">
        <v>3</v>
      </c>
      <c r="S148" t="s">
        <v>1478</v>
      </c>
      <c r="T148">
        <v>1</v>
      </c>
      <c r="U148">
        <v>0.10060775</v>
      </c>
      <c r="V148">
        <v>69</v>
      </c>
    </row>
    <row r="149" spans="1:22">
      <c r="A149">
        <v>7168</v>
      </c>
      <c r="B149" t="s">
        <v>1580</v>
      </c>
      <c r="C149">
        <v>-2.9999999999999997E-8</v>
      </c>
      <c r="D149">
        <v>0.1246607</v>
      </c>
      <c r="E149">
        <v>682</v>
      </c>
      <c r="F149">
        <v>2</v>
      </c>
      <c r="G149">
        <v>0</v>
      </c>
      <c r="H149">
        <v>7</v>
      </c>
      <c r="I149">
        <v>97291</v>
      </c>
      <c r="J149">
        <v>1</v>
      </c>
      <c r="K149">
        <v>0</v>
      </c>
      <c r="L149">
        <v>0</v>
      </c>
      <c r="M149">
        <v>0</v>
      </c>
      <c r="N149">
        <v>1</v>
      </c>
      <c r="O149">
        <v>1</v>
      </c>
      <c r="P149">
        <v>348</v>
      </c>
      <c r="Q149">
        <v>27</v>
      </c>
      <c r="R149">
        <v>3</v>
      </c>
      <c r="S149" t="s">
        <v>1478</v>
      </c>
      <c r="T149">
        <v>1</v>
      </c>
      <c r="U149">
        <v>0.12466073</v>
      </c>
      <c r="V149">
        <v>85</v>
      </c>
    </row>
    <row r="150" spans="1:22">
      <c r="A150">
        <v>7169</v>
      </c>
      <c r="B150" t="s">
        <v>1580</v>
      </c>
      <c r="C150">
        <v>0.1246607</v>
      </c>
      <c r="D150">
        <v>0.18612997000000001</v>
      </c>
      <c r="E150">
        <v>682</v>
      </c>
      <c r="F150">
        <v>0</v>
      </c>
      <c r="G150">
        <v>0</v>
      </c>
      <c r="H150">
        <v>7</v>
      </c>
      <c r="I150">
        <v>97291</v>
      </c>
      <c r="J150">
        <v>1</v>
      </c>
      <c r="K150">
        <v>0</v>
      </c>
      <c r="L150">
        <v>0</v>
      </c>
      <c r="M150">
        <v>0</v>
      </c>
      <c r="N150">
        <v>1</v>
      </c>
      <c r="O150">
        <v>1</v>
      </c>
      <c r="P150">
        <v>348</v>
      </c>
      <c r="Q150">
        <v>27</v>
      </c>
      <c r="R150">
        <v>3</v>
      </c>
      <c r="S150" t="s">
        <v>1478</v>
      </c>
      <c r="T150">
        <v>1</v>
      </c>
      <c r="U150">
        <v>6.1469269999999999E-2</v>
      </c>
      <c r="V150">
        <v>42</v>
      </c>
    </row>
    <row r="151" spans="1:22">
      <c r="A151">
        <v>7204</v>
      </c>
      <c r="B151" t="s">
        <v>1581</v>
      </c>
      <c r="C151">
        <v>-2.9999999999999997E-8</v>
      </c>
      <c r="D151">
        <v>0.22966694000000001</v>
      </c>
      <c r="E151">
        <v>682</v>
      </c>
      <c r="F151">
        <v>0</v>
      </c>
      <c r="G151">
        <v>0</v>
      </c>
      <c r="H151">
        <v>7</v>
      </c>
      <c r="I151">
        <v>97291</v>
      </c>
      <c r="J151">
        <v>1</v>
      </c>
      <c r="K151">
        <v>0</v>
      </c>
      <c r="L151">
        <v>0</v>
      </c>
      <c r="M151">
        <v>0</v>
      </c>
      <c r="N151">
        <v>1</v>
      </c>
      <c r="O151">
        <v>1</v>
      </c>
      <c r="P151">
        <v>348</v>
      </c>
      <c r="Q151">
        <v>27</v>
      </c>
      <c r="R151">
        <v>3</v>
      </c>
      <c r="S151" t="s">
        <v>1478</v>
      </c>
      <c r="T151">
        <v>1</v>
      </c>
      <c r="U151">
        <v>0.22966697</v>
      </c>
      <c r="V151">
        <v>157</v>
      </c>
    </row>
    <row r="152" spans="1:22">
      <c r="A152">
        <v>7322</v>
      </c>
      <c r="B152" t="s">
        <v>1582</v>
      </c>
      <c r="C152">
        <v>-2.9999999999999997E-8</v>
      </c>
      <c r="D152">
        <v>0.35826877000000001</v>
      </c>
      <c r="E152">
        <v>682</v>
      </c>
      <c r="F152">
        <v>2</v>
      </c>
      <c r="G152">
        <v>0</v>
      </c>
      <c r="H152">
        <v>7</v>
      </c>
      <c r="I152">
        <v>97291</v>
      </c>
      <c r="J152">
        <v>1</v>
      </c>
      <c r="K152">
        <v>0</v>
      </c>
      <c r="L152">
        <v>0</v>
      </c>
      <c r="M152">
        <v>0</v>
      </c>
      <c r="N152">
        <v>1</v>
      </c>
      <c r="O152">
        <v>1</v>
      </c>
      <c r="P152">
        <v>348</v>
      </c>
      <c r="Q152">
        <v>27</v>
      </c>
      <c r="R152">
        <v>3</v>
      </c>
      <c r="S152" t="s">
        <v>1478</v>
      </c>
      <c r="T152">
        <v>1</v>
      </c>
      <c r="U152">
        <v>0.3582688</v>
      </c>
      <c r="V152">
        <v>244</v>
      </c>
    </row>
    <row r="153" spans="1:22">
      <c r="A153">
        <v>7372</v>
      </c>
      <c r="B153" t="s">
        <v>1583</v>
      </c>
      <c r="C153">
        <v>-2.9999999999999997E-8</v>
      </c>
      <c r="D153">
        <v>0.23654724999999999</v>
      </c>
      <c r="E153">
        <v>682</v>
      </c>
      <c r="F153">
        <v>2</v>
      </c>
      <c r="G153">
        <v>0</v>
      </c>
      <c r="H153">
        <v>7</v>
      </c>
      <c r="I153">
        <v>97291</v>
      </c>
      <c r="J153">
        <v>1</v>
      </c>
      <c r="K153">
        <v>0</v>
      </c>
      <c r="L153">
        <v>0</v>
      </c>
      <c r="M153">
        <v>0</v>
      </c>
      <c r="N153">
        <v>1</v>
      </c>
      <c r="O153">
        <v>1</v>
      </c>
      <c r="P153">
        <v>348</v>
      </c>
      <c r="Q153">
        <v>27</v>
      </c>
      <c r="R153">
        <v>3</v>
      </c>
      <c r="S153" t="s">
        <v>1478</v>
      </c>
      <c r="T153">
        <v>1</v>
      </c>
      <c r="U153">
        <v>0.23654728</v>
      </c>
      <c r="V153">
        <v>161</v>
      </c>
    </row>
    <row r="154" spans="1:22">
      <c r="A154">
        <v>7379</v>
      </c>
      <c r="B154" t="s">
        <v>1584</v>
      </c>
      <c r="C154">
        <v>7.6652049999999999E-2</v>
      </c>
      <c r="D154">
        <v>7.6654470000000002E-2</v>
      </c>
      <c r="E154">
        <v>682</v>
      </c>
      <c r="F154">
        <v>0</v>
      </c>
      <c r="G154">
        <v>0</v>
      </c>
      <c r="H154">
        <v>7</v>
      </c>
      <c r="I154">
        <v>97291</v>
      </c>
      <c r="J154">
        <v>1</v>
      </c>
      <c r="K154">
        <v>0</v>
      </c>
      <c r="L154">
        <v>0</v>
      </c>
      <c r="M154">
        <v>0</v>
      </c>
      <c r="N154">
        <v>1</v>
      </c>
      <c r="O154">
        <v>1</v>
      </c>
      <c r="P154">
        <v>348</v>
      </c>
      <c r="Q154">
        <v>27</v>
      </c>
      <c r="R154">
        <v>3</v>
      </c>
      <c r="S154" t="s">
        <v>1478</v>
      </c>
      <c r="T154">
        <v>1</v>
      </c>
      <c r="U154">
        <v>2.4200000000000001E-6</v>
      </c>
      <c r="V154">
        <v>0</v>
      </c>
    </row>
    <row r="155" spans="1:22">
      <c r="A155">
        <v>7391</v>
      </c>
      <c r="B155" t="s">
        <v>1585</v>
      </c>
      <c r="C155">
        <v>-2.9999999999999997E-8</v>
      </c>
      <c r="D155">
        <v>9.0831149999999999E-2</v>
      </c>
      <c r="E155">
        <v>682</v>
      </c>
      <c r="F155">
        <v>2</v>
      </c>
      <c r="G155">
        <v>0</v>
      </c>
      <c r="H155">
        <v>7</v>
      </c>
      <c r="I155">
        <v>97291</v>
      </c>
      <c r="J155">
        <v>1</v>
      </c>
      <c r="K155">
        <v>0</v>
      </c>
      <c r="L155">
        <v>0</v>
      </c>
      <c r="M155">
        <v>0</v>
      </c>
      <c r="N155">
        <v>1</v>
      </c>
      <c r="O155">
        <v>1</v>
      </c>
      <c r="P155">
        <v>348</v>
      </c>
      <c r="Q155">
        <v>27</v>
      </c>
      <c r="R155">
        <v>3</v>
      </c>
      <c r="S155" t="s">
        <v>1478</v>
      </c>
      <c r="T155">
        <v>1</v>
      </c>
      <c r="U155">
        <v>9.0831179999999997E-2</v>
      </c>
      <c r="V155">
        <v>62</v>
      </c>
    </row>
    <row r="156" spans="1:22">
      <c r="A156">
        <v>7463</v>
      </c>
      <c r="B156" t="s">
        <v>1586</v>
      </c>
      <c r="C156">
        <v>-2.9999999999999997E-8</v>
      </c>
      <c r="D156">
        <v>0.13986847999999999</v>
      </c>
      <c r="E156">
        <v>682</v>
      </c>
      <c r="F156">
        <v>0</v>
      </c>
      <c r="G156">
        <v>0</v>
      </c>
      <c r="H156">
        <v>7</v>
      </c>
      <c r="I156">
        <v>97291</v>
      </c>
      <c r="J156">
        <v>1</v>
      </c>
      <c r="K156">
        <v>0</v>
      </c>
      <c r="L156">
        <v>0</v>
      </c>
      <c r="M156">
        <v>0</v>
      </c>
      <c r="N156">
        <v>1</v>
      </c>
      <c r="O156">
        <v>1</v>
      </c>
      <c r="P156">
        <v>348</v>
      </c>
      <c r="Q156">
        <v>27</v>
      </c>
      <c r="R156">
        <v>3</v>
      </c>
      <c r="S156" t="s">
        <v>1478</v>
      </c>
      <c r="T156">
        <v>1</v>
      </c>
      <c r="U156">
        <v>0.13986851</v>
      </c>
      <c r="V156">
        <v>95</v>
      </c>
    </row>
    <row r="157" spans="1:22">
      <c r="A157">
        <v>7535</v>
      </c>
      <c r="B157" t="s">
        <v>1587</v>
      </c>
      <c r="C157">
        <v>-2.9999999999999997E-8</v>
      </c>
      <c r="D157">
        <v>5.065654E-2</v>
      </c>
      <c r="E157">
        <v>682</v>
      </c>
      <c r="F157">
        <v>2</v>
      </c>
      <c r="G157">
        <v>0</v>
      </c>
      <c r="H157">
        <v>7</v>
      </c>
      <c r="I157">
        <v>97291</v>
      </c>
      <c r="J157">
        <v>1</v>
      </c>
      <c r="K157">
        <v>0</v>
      </c>
      <c r="L157">
        <v>0</v>
      </c>
      <c r="M157">
        <v>0</v>
      </c>
      <c r="N157">
        <v>1</v>
      </c>
      <c r="O157">
        <v>1</v>
      </c>
      <c r="P157">
        <v>348</v>
      </c>
      <c r="Q157">
        <v>27</v>
      </c>
      <c r="R157">
        <v>3</v>
      </c>
      <c r="S157" t="s">
        <v>1478</v>
      </c>
      <c r="T157">
        <v>1</v>
      </c>
      <c r="U157">
        <v>5.0656569999999998E-2</v>
      </c>
      <c r="V157">
        <v>35</v>
      </c>
    </row>
    <row r="158" spans="1:22">
      <c r="A158">
        <v>7536</v>
      </c>
      <c r="B158" t="s">
        <v>1587</v>
      </c>
      <c r="C158">
        <v>5.065654E-2</v>
      </c>
      <c r="D158">
        <v>0.25373254000000001</v>
      </c>
      <c r="E158">
        <v>682</v>
      </c>
      <c r="F158">
        <v>0</v>
      </c>
      <c r="G158">
        <v>0</v>
      </c>
      <c r="H158">
        <v>7</v>
      </c>
      <c r="I158">
        <v>97291</v>
      </c>
      <c r="J158">
        <v>1</v>
      </c>
      <c r="K158">
        <v>0</v>
      </c>
      <c r="L158">
        <v>0</v>
      </c>
      <c r="M158">
        <v>0</v>
      </c>
      <c r="N158">
        <v>1</v>
      </c>
      <c r="O158">
        <v>1</v>
      </c>
      <c r="P158">
        <v>348</v>
      </c>
      <c r="Q158">
        <v>27</v>
      </c>
      <c r="R158">
        <v>3</v>
      </c>
      <c r="S158" t="s">
        <v>1478</v>
      </c>
      <c r="T158">
        <v>1</v>
      </c>
      <c r="U158">
        <v>0.20307600000000001</v>
      </c>
      <c r="V158">
        <v>138</v>
      </c>
    </row>
    <row r="159" spans="1:22">
      <c r="A159">
        <v>7537</v>
      </c>
      <c r="B159" t="s">
        <v>1587</v>
      </c>
      <c r="C159">
        <v>0.25373254000000001</v>
      </c>
      <c r="D159">
        <v>0.33167997999999999</v>
      </c>
      <c r="E159">
        <v>682</v>
      </c>
      <c r="F159">
        <v>2</v>
      </c>
      <c r="G159">
        <v>0</v>
      </c>
      <c r="H159">
        <v>7</v>
      </c>
      <c r="I159">
        <v>97291</v>
      </c>
      <c r="J159">
        <v>1</v>
      </c>
      <c r="K159">
        <v>0</v>
      </c>
      <c r="L159">
        <v>0</v>
      </c>
      <c r="M159">
        <v>0</v>
      </c>
      <c r="N159">
        <v>1</v>
      </c>
      <c r="O159">
        <v>1</v>
      </c>
      <c r="P159">
        <v>348</v>
      </c>
      <c r="Q159">
        <v>27</v>
      </c>
      <c r="R159">
        <v>3</v>
      </c>
      <c r="S159" t="s">
        <v>1478</v>
      </c>
      <c r="T159">
        <v>1</v>
      </c>
      <c r="U159">
        <v>7.7947440000000007E-2</v>
      </c>
      <c r="V159">
        <v>53</v>
      </c>
    </row>
    <row r="160" spans="1:22">
      <c r="A160">
        <v>7560</v>
      </c>
      <c r="B160" t="s">
        <v>1588</v>
      </c>
      <c r="C160">
        <v>-2.9999999999999997E-8</v>
      </c>
      <c r="D160">
        <v>9.6734909999999993E-2</v>
      </c>
      <c r="E160">
        <v>682</v>
      </c>
      <c r="F160">
        <v>2</v>
      </c>
      <c r="G160">
        <v>0</v>
      </c>
      <c r="H160">
        <v>7</v>
      </c>
      <c r="I160">
        <v>97291</v>
      </c>
      <c r="J160">
        <v>1</v>
      </c>
      <c r="K160">
        <v>0</v>
      </c>
      <c r="L160">
        <v>0</v>
      </c>
      <c r="M160">
        <v>0</v>
      </c>
      <c r="N160">
        <v>1</v>
      </c>
      <c r="O160">
        <v>1</v>
      </c>
      <c r="P160">
        <v>348</v>
      </c>
      <c r="Q160">
        <v>27</v>
      </c>
      <c r="R160">
        <v>3</v>
      </c>
      <c r="S160" t="s">
        <v>1478</v>
      </c>
      <c r="T160">
        <v>1</v>
      </c>
      <c r="U160">
        <v>9.6734940000000005E-2</v>
      </c>
      <c r="V160">
        <v>66</v>
      </c>
    </row>
    <row r="161" spans="1:22">
      <c r="A161">
        <v>7680</v>
      </c>
      <c r="B161" t="s">
        <v>1589</v>
      </c>
      <c r="C161">
        <v>-2.9999999999999997E-8</v>
      </c>
      <c r="D161">
        <v>0.11477042</v>
      </c>
      <c r="E161">
        <v>682</v>
      </c>
      <c r="F161">
        <v>0</v>
      </c>
      <c r="G161">
        <v>0</v>
      </c>
      <c r="H161">
        <v>7</v>
      </c>
      <c r="I161">
        <v>97291</v>
      </c>
      <c r="J161">
        <v>1</v>
      </c>
      <c r="K161">
        <v>0</v>
      </c>
      <c r="L161">
        <v>0</v>
      </c>
      <c r="M161">
        <v>0</v>
      </c>
      <c r="N161">
        <v>1</v>
      </c>
      <c r="O161">
        <v>1</v>
      </c>
      <c r="P161">
        <v>348</v>
      </c>
      <c r="Q161">
        <v>27</v>
      </c>
      <c r="R161">
        <v>3</v>
      </c>
      <c r="S161" t="s">
        <v>1478</v>
      </c>
      <c r="T161">
        <v>1</v>
      </c>
      <c r="U161">
        <v>0.11477045</v>
      </c>
      <c r="V161">
        <v>78</v>
      </c>
    </row>
    <row r="162" spans="1:22">
      <c r="A162">
        <v>7681</v>
      </c>
      <c r="B162" t="s">
        <v>1589</v>
      </c>
      <c r="C162">
        <v>0.11477042</v>
      </c>
      <c r="D162">
        <v>0.14592590999999999</v>
      </c>
      <c r="E162">
        <v>682</v>
      </c>
      <c r="F162">
        <v>2</v>
      </c>
      <c r="G162">
        <v>0</v>
      </c>
      <c r="H162">
        <v>7</v>
      </c>
      <c r="I162">
        <v>97291</v>
      </c>
      <c r="J162">
        <v>1</v>
      </c>
      <c r="K162">
        <v>0</v>
      </c>
      <c r="L162">
        <v>0</v>
      </c>
      <c r="M162">
        <v>0</v>
      </c>
      <c r="N162">
        <v>1</v>
      </c>
      <c r="O162">
        <v>1</v>
      </c>
      <c r="P162">
        <v>348</v>
      </c>
      <c r="Q162">
        <v>27</v>
      </c>
      <c r="R162">
        <v>3</v>
      </c>
      <c r="S162" t="s">
        <v>1478</v>
      </c>
      <c r="T162">
        <v>1</v>
      </c>
      <c r="U162">
        <v>3.1155490000000001E-2</v>
      </c>
      <c r="V162">
        <v>21</v>
      </c>
    </row>
    <row r="163" spans="1:22">
      <c r="A163">
        <v>7829</v>
      </c>
      <c r="B163" t="s">
        <v>1590</v>
      </c>
      <c r="C163">
        <v>-2.9999999999999997E-8</v>
      </c>
      <c r="D163">
        <v>0.12879405999999999</v>
      </c>
      <c r="E163">
        <v>682</v>
      </c>
      <c r="F163">
        <v>2</v>
      </c>
      <c r="G163">
        <v>0</v>
      </c>
      <c r="H163">
        <v>7</v>
      </c>
      <c r="I163">
        <v>97291</v>
      </c>
      <c r="J163">
        <v>1</v>
      </c>
      <c r="K163">
        <v>0</v>
      </c>
      <c r="L163">
        <v>0</v>
      </c>
      <c r="M163">
        <v>0</v>
      </c>
      <c r="N163">
        <v>1</v>
      </c>
      <c r="O163">
        <v>1</v>
      </c>
      <c r="P163">
        <v>348</v>
      </c>
      <c r="Q163">
        <v>27</v>
      </c>
      <c r="R163">
        <v>3</v>
      </c>
      <c r="S163" t="s">
        <v>1478</v>
      </c>
      <c r="T163">
        <v>1</v>
      </c>
      <c r="U163">
        <v>0.12879409</v>
      </c>
      <c r="V163">
        <v>88</v>
      </c>
    </row>
    <row r="164" spans="1:22">
      <c r="A164">
        <v>7830</v>
      </c>
      <c r="B164" t="s">
        <v>1590</v>
      </c>
      <c r="C164">
        <v>0.12879405999999999</v>
      </c>
      <c r="D164">
        <v>0.19238810000000001</v>
      </c>
      <c r="E164">
        <v>682</v>
      </c>
      <c r="F164">
        <v>0</v>
      </c>
      <c r="G164">
        <v>0</v>
      </c>
      <c r="H164">
        <v>7</v>
      </c>
      <c r="I164">
        <v>97291</v>
      </c>
      <c r="J164">
        <v>1</v>
      </c>
      <c r="K164">
        <v>0</v>
      </c>
      <c r="L164">
        <v>0</v>
      </c>
      <c r="M164">
        <v>0</v>
      </c>
      <c r="N164">
        <v>1</v>
      </c>
      <c r="O164">
        <v>1</v>
      </c>
      <c r="P164">
        <v>348</v>
      </c>
      <c r="Q164">
        <v>27</v>
      </c>
      <c r="R164">
        <v>3</v>
      </c>
      <c r="S164" t="s">
        <v>1478</v>
      </c>
      <c r="T164">
        <v>1</v>
      </c>
      <c r="U164">
        <v>6.3594040000000004E-2</v>
      </c>
      <c r="V164">
        <v>43</v>
      </c>
    </row>
    <row r="165" spans="1:22">
      <c r="A165">
        <v>7852</v>
      </c>
      <c r="B165" t="s">
        <v>1591</v>
      </c>
      <c r="C165">
        <v>-2.9999999999999997E-8</v>
      </c>
      <c r="D165">
        <v>0.44536694999999998</v>
      </c>
      <c r="E165">
        <v>682</v>
      </c>
      <c r="F165">
        <v>2</v>
      </c>
      <c r="G165">
        <v>0</v>
      </c>
      <c r="H165">
        <v>7</v>
      </c>
      <c r="I165">
        <v>97291</v>
      </c>
      <c r="J165">
        <v>1</v>
      </c>
      <c r="K165">
        <v>0</v>
      </c>
      <c r="L165">
        <v>0</v>
      </c>
      <c r="M165">
        <v>0</v>
      </c>
      <c r="N165">
        <v>1</v>
      </c>
      <c r="O165">
        <v>1</v>
      </c>
      <c r="P165">
        <v>348</v>
      </c>
      <c r="Q165">
        <v>27</v>
      </c>
      <c r="R165">
        <v>3</v>
      </c>
      <c r="S165" t="s">
        <v>1478</v>
      </c>
      <c r="T165">
        <v>1</v>
      </c>
      <c r="U165">
        <v>0.44536698000000002</v>
      </c>
      <c r="V165">
        <v>304</v>
      </c>
    </row>
    <row r="166" spans="1:22">
      <c r="A166">
        <v>7902</v>
      </c>
      <c r="B166" t="s">
        <v>1592</v>
      </c>
      <c r="C166">
        <v>-2.9999999999999997E-8</v>
      </c>
      <c r="D166">
        <v>0.17118826000000001</v>
      </c>
      <c r="E166">
        <v>682</v>
      </c>
      <c r="F166">
        <v>2</v>
      </c>
      <c r="G166">
        <v>0</v>
      </c>
      <c r="H166">
        <v>7</v>
      </c>
      <c r="I166">
        <v>97291</v>
      </c>
      <c r="J166">
        <v>1</v>
      </c>
      <c r="K166">
        <v>0</v>
      </c>
      <c r="L166">
        <v>0</v>
      </c>
      <c r="M166">
        <v>0</v>
      </c>
      <c r="N166">
        <v>1</v>
      </c>
      <c r="O166">
        <v>1</v>
      </c>
      <c r="P166">
        <v>348</v>
      </c>
      <c r="Q166">
        <v>27</v>
      </c>
      <c r="R166">
        <v>3</v>
      </c>
      <c r="S166" t="s">
        <v>1478</v>
      </c>
      <c r="T166">
        <v>1</v>
      </c>
      <c r="U166">
        <v>0.17118828999999999</v>
      </c>
      <c r="V166">
        <v>117</v>
      </c>
    </row>
    <row r="167" spans="1:22">
      <c r="A167">
        <v>7939</v>
      </c>
      <c r="B167" t="s">
        <v>1593</v>
      </c>
      <c r="C167">
        <v>-2.9999999999999997E-8</v>
      </c>
      <c r="D167">
        <v>7.7077560000000003E-2</v>
      </c>
      <c r="E167">
        <v>682</v>
      </c>
      <c r="F167">
        <v>0</v>
      </c>
      <c r="G167">
        <v>0</v>
      </c>
      <c r="H167">
        <v>7</v>
      </c>
      <c r="I167">
        <v>97291</v>
      </c>
      <c r="J167">
        <v>1</v>
      </c>
      <c r="K167">
        <v>0</v>
      </c>
      <c r="L167">
        <v>0</v>
      </c>
      <c r="M167">
        <v>0</v>
      </c>
      <c r="N167">
        <v>1</v>
      </c>
      <c r="O167">
        <v>1</v>
      </c>
      <c r="P167">
        <v>348</v>
      </c>
      <c r="Q167">
        <v>27</v>
      </c>
      <c r="R167">
        <v>3</v>
      </c>
      <c r="S167" t="s">
        <v>1478</v>
      </c>
      <c r="T167">
        <v>1</v>
      </c>
      <c r="U167">
        <v>7.7077590000000001E-2</v>
      </c>
      <c r="V167">
        <v>53</v>
      </c>
    </row>
    <row r="168" spans="1:22">
      <c r="A168">
        <v>7955</v>
      </c>
      <c r="B168" t="s">
        <v>1594</v>
      </c>
      <c r="C168">
        <v>-2.9999999999999997E-8</v>
      </c>
      <c r="D168">
        <v>0.14409256000000001</v>
      </c>
      <c r="E168">
        <v>682</v>
      </c>
      <c r="F168">
        <v>2</v>
      </c>
      <c r="G168">
        <v>0</v>
      </c>
      <c r="H168">
        <v>7</v>
      </c>
      <c r="I168">
        <v>97291</v>
      </c>
      <c r="J168">
        <v>1</v>
      </c>
      <c r="K168">
        <v>0</v>
      </c>
      <c r="L168">
        <v>0</v>
      </c>
      <c r="M168">
        <v>0</v>
      </c>
      <c r="N168">
        <v>1</v>
      </c>
      <c r="O168">
        <v>1</v>
      </c>
      <c r="P168">
        <v>348</v>
      </c>
      <c r="Q168">
        <v>27</v>
      </c>
      <c r="R168">
        <v>3</v>
      </c>
      <c r="S168" t="s">
        <v>1478</v>
      </c>
      <c r="T168">
        <v>1</v>
      </c>
      <c r="U168">
        <v>0.14409258999999999</v>
      </c>
      <c r="V168">
        <v>98</v>
      </c>
    </row>
    <row r="169" spans="1:22">
      <c r="A169">
        <v>8086</v>
      </c>
      <c r="B169" t="s">
        <v>1595</v>
      </c>
      <c r="C169">
        <v>-2.9999999999999997E-8</v>
      </c>
      <c r="D169">
        <v>0.10606689</v>
      </c>
      <c r="E169">
        <v>682</v>
      </c>
      <c r="F169">
        <v>2</v>
      </c>
      <c r="G169">
        <v>0</v>
      </c>
      <c r="H169">
        <v>7</v>
      </c>
      <c r="I169">
        <v>97291</v>
      </c>
      <c r="J169">
        <v>1</v>
      </c>
      <c r="K169">
        <v>0</v>
      </c>
      <c r="L169">
        <v>0</v>
      </c>
      <c r="M169">
        <v>0</v>
      </c>
      <c r="N169">
        <v>1</v>
      </c>
      <c r="O169">
        <v>1</v>
      </c>
      <c r="P169">
        <v>348</v>
      </c>
      <c r="Q169">
        <v>27</v>
      </c>
      <c r="R169">
        <v>3</v>
      </c>
      <c r="S169" t="s">
        <v>1478</v>
      </c>
      <c r="T169">
        <v>1</v>
      </c>
      <c r="U169">
        <v>0.10606692</v>
      </c>
      <c r="V169">
        <v>72</v>
      </c>
    </row>
    <row r="170" spans="1:22">
      <c r="A170">
        <v>8173</v>
      </c>
      <c r="B170" t="s">
        <v>1596</v>
      </c>
      <c r="C170">
        <v>-2.9999999999999997E-8</v>
      </c>
      <c r="D170">
        <v>4.775505E-2</v>
      </c>
      <c r="E170">
        <v>682</v>
      </c>
      <c r="F170">
        <v>0</v>
      </c>
      <c r="G170">
        <v>0</v>
      </c>
      <c r="H170">
        <v>7</v>
      </c>
      <c r="I170">
        <v>97291</v>
      </c>
      <c r="J170">
        <v>1</v>
      </c>
      <c r="K170">
        <v>0</v>
      </c>
      <c r="L170">
        <v>0</v>
      </c>
      <c r="M170">
        <v>0</v>
      </c>
      <c r="N170">
        <v>1</v>
      </c>
      <c r="O170">
        <v>1</v>
      </c>
      <c r="P170">
        <v>348</v>
      </c>
      <c r="Q170">
        <v>27</v>
      </c>
      <c r="R170">
        <v>3</v>
      </c>
      <c r="S170" t="s">
        <v>1478</v>
      </c>
      <c r="T170">
        <v>1</v>
      </c>
      <c r="U170">
        <v>4.7755079999999998E-2</v>
      </c>
      <c r="V170">
        <v>33</v>
      </c>
    </row>
    <row r="171" spans="1:22">
      <c r="A171">
        <v>8174</v>
      </c>
      <c r="B171" t="s">
        <v>1596</v>
      </c>
      <c r="C171">
        <v>4.775505E-2</v>
      </c>
      <c r="D171">
        <v>0.18633222999999999</v>
      </c>
      <c r="E171">
        <v>682</v>
      </c>
      <c r="F171">
        <v>2</v>
      </c>
      <c r="G171">
        <v>0</v>
      </c>
      <c r="H171">
        <v>7</v>
      </c>
      <c r="I171">
        <v>97291</v>
      </c>
      <c r="J171">
        <v>1</v>
      </c>
      <c r="K171">
        <v>0</v>
      </c>
      <c r="L171">
        <v>0</v>
      </c>
      <c r="M171">
        <v>0</v>
      </c>
      <c r="N171">
        <v>1</v>
      </c>
      <c r="O171">
        <v>1</v>
      </c>
      <c r="P171">
        <v>348</v>
      </c>
      <c r="Q171">
        <v>27</v>
      </c>
      <c r="R171">
        <v>3</v>
      </c>
      <c r="S171" t="s">
        <v>1478</v>
      </c>
      <c r="T171">
        <v>1</v>
      </c>
      <c r="U171">
        <v>0.13857717999999999</v>
      </c>
      <c r="V171">
        <v>95</v>
      </c>
    </row>
    <row r="172" spans="1:22">
      <c r="A172">
        <v>8193</v>
      </c>
      <c r="B172" t="s">
        <v>1597</v>
      </c>
      <c r="C172">
        <v>-2.9999999999999997E-8</v>
      </c>
      <c r="D172">
        <v>0.17242695999999999</v>
      </c>
      <c r="E172">
        <v>682</v>
      </c>
      <c r="F172">
        <v>2</v>
      </c>
      <c r="G172">
        <v>0</v>
      </c>
      <c r="H172">
        <v>7</v>
      </c>
      <c r="I172">
        <v>97291</v>
      </c>
      <c r="J172">
        <v>1</v>
      </c>
      <c r="K172">
        <v>0</v>
      </c>
      <c r="L172">
        <v>0</v>
      </c>
      <c r="M172">
        <v>0</v>
      </c>
      <c r="N172">
        <v>1</v>
      </c>
      <c r="O172">
        <v>1</v>
      </c>
      <c r="P172">
        <v>348</v>
      </c>
      <c r="Q172">
        <v>27</v>
      </c>
      <c r="R172">
        <v>3</v>
      </c>
      <c r="S172" t="s">
        <v>1478</v>
      </c>
      <c r="T172">
        <v>1</v>
      </c>
      <c r="U172">
        <v>0.17242699</v>
      </c>
      <c r="V172">
        <v>118</v>
      </c>
    </row>
    <row r="173" spans="1:22">
      <c r="A173">
        <v>8247</v>
      </c>
      <c r="B173" t="s">
        <v>1598</v>
      </c>
      <c r="C173">
        <v>-2.9999999999999997E-8</v>
      </c>
      <c r="D173">
        <v>4.1902490000000001E-2</v>
      </c>
      <c r="E173">
        <v>682</v>
      </c>
      <c r="F173">
        <v>0</v>
      </c>
      <c r="G173">
        <v>0</v>
      </c>
      <c r="H173">
        <v>7</v>
      </c>
      <c r="I173">
        <v>97291</v>
      </c>
      <c r="J173">
        <v>1</v>
      </c>
      <c r="K173">
        <v>0</v>
      </c>
      <c r="L173">
        <v>0</v>
      </c>
      <c r="M173">
        <v>0</v>
      </c>
      <c r="N173">
        <v>1</v>
      </c>
      <c r="O173">
        <v>1</v>
      </c>
      <c r="P173">
        <v>348</v>
      </c>
      <c r="Q173">
        <v>27</v>
      </c>
      <c r="R173">
        <v>3</v>
      </c>
      <c r="S173" t="s">
        <v>1478</v>
      </c>
      <c r="T173">
        <v>1</v>
      </c>
      <c r="U173">
        <v>4.1902519999999999E-2</v>
      </c>
      <c r="V173">
        <v>29</v>
      </c>
    </row>
    <row r="174" spans="1:22">
      <c r="A174">
        <v>8254</v>
      </c>
      <c r="B174" t="s">
        <v>1599</v>
      </c>
      <c r="C174">
        <v>-2.9999999999999997E-8</v>
      </c>
      <c r="D174">
        <v>2.882564E-2</v>
      </c>
      <c r="E174">
        <v>682</v>
      </c>
      <c r="F174">
        <v>0</v>
      </c>
      <c r="G174">
        <v>0</v>
      </c>
      <c r="H174">
        <v>7</v>
      </c>
      <c r="I174">
        <v>97291</v>
      </c>
      <c r="J174">
        <v>1</v>
      </c>
      <c r="K174">
        <v>0</v>
      </c>
      <c r="L174">
        <v>0</v>
      </c>
      <c r="M174">
        <v>0</v>
      </c>
      <c r="N174">
        <v>1</v>
      </c>
      <c r="O174">
        <v>1</v>
      </c>
      <c r="P174">
        <v>348</v>
      </c>
      <c r="Q174">
        <v>27</v>
      </c>
      <c r="R174">
        <v>3</v>
      </c>
      <c r="S174" t="s">
        <v>1478</v>
      </c>
      <c r="T174">
        <v>1</v>
      </c>
      <c r="U174">
        <v>2.8825670000000001E-2</v>
      </c>
      <c r="V174">
        <v>20</v>
      </c>
    </row>
    <row r="175" spans="1:22">
      <c r="A175">
        <v>8379</v>
      </c>
      <c r="B175" t="s">
        <v>1600</v>
      </c>
      <c r="C175">
        <v>-2.9999999999999997E-8</v>
      </c>
      <c r="D175">
        <v>0.20446355999999999</v>
      </c>
      <c r="E175">
        <v>682</v>
      </c>
      <c r="F175">
        <v>2</v>
      </c>
      <c r="G175">
        <v>0</v>
      </c>
      <c r="H175">
        <v>7</v>
      </c>
      <c r="I175">
        <v>97291</v>
      </c>
      <c r="J175">
        <v>1</v>
      </c>
      <c r="K175">
        <v>0</v>
      </c>
      <c r="L175">
        <v>0</v>
      </c>
      <c r="M175">
        <v>0</v>
      </c>
      <c r="N175">
        <v>1</v>
      </c>
      <c r="O175">
        <v>1</v>
      </c>
      <c r="P175">
        <v>348</v>
      </c>
      <c r="Q175">
        <v>27</v>
      </c>
      <c r="R175">
        <v>3</v>
      </c>
      <c r="S175" t="s">
        <v>1478</v>
      </c>
      <c r="T175">
        <v>1</v>
      </c>
      <c r="U175">
        <v>0.20446359</v>
      </c>
      <c r="V175">
        <v>139</v>
      </c>
    </row>
    <row r="176" spans="1:22">
      <c r="A176">
        <v>8526</v>
      </c>
      <c r="B176" t="s">
        <v>1601</v>
      </c>
      <c r="C176">
        <v>-2.9999999999999997E-8</v>
      </c>
      <c r="D176">
        <v>0.22807450000000001</v>
      </c>
      <c r="E176">
        <v>682</v>
      </c>
      <c r="F176">
        <v>2</v>
      </c>
      <c r="G176">
        <v>0</v>
      </c>
      <c r="H176">
        <v>7</v>
      </c>
      <c r="I176">
        <v>97291</v>
      </c>
      <c r="J176">
        <v>1</v>
      </c>
      <c r="K176">
        <v>0</v>
      </c>
      <c r="L176">
        <v>0</v>
      </c>
      <c r="M176">
        <v>0</v>
      </c>
      <c r="N176">
        <v>1</v>
      </c>
      <c r="O176">
        <v>1</v>
      </c>
      <c r="P176">
        <v>348</v>
      </c>
      <c r="Q176">
        <v>27</v>
      </c>
      <c r="R176">
        <v>3</v>
      </c>
      <c r="S176" t="s">
        <v>1478</v>
      </c>
      <c r="T176">
        <v>1</v>
      </c>
      <c r="U176">
        <v>0.22807453</v>
      </c>
      <c r="V176">
        <v>156</v>
      </c>
    </row>
    <row r="177" spans="1:22">
      <c r="A177">
        <v>8584</v>
      </c>
      <c r="B177" t="s">
        <v>1602</v>
      </c>
      <c r="C177">
        <v>-2.9999999999999997E-8</v>
      </c>
      <c r="D177">
        <v>0.16184968999999999</v>
      </c>
      <c r="E177">
        <v>682</v>
      </c>
      <c r="F177">
        <v>2</v>
      </c>
      <c r="G177">
        <v>0</v>
      </c>
      <c r="H177">
        <v>7</v>
      </c>
      <c r="I177">
        <v>97291</v>
      </c>
      <c r="J177">
        <v>1</v>
      </c>
      <c r="K177">
        <v>0</v>
      </c>
      <c r="L177">
        <v>0</v>
      </c>
      <c r="M177">
        <v>0</v>
      </c>
      <c r="N177">
        <v>1</v>
      </c>
      <c r="O177">
        <v>1</v>
      </c>
      <c r="P177">
        <v>348</v>
      </c>
      <c r="Q177">
        <v>27</v>
      </c>
      <c r="R177">
        <v>3</v>
      </c>
      <c r="S177" t="s">
        <v>1478</v>
      </c>
      <c r="T177">
        <v>1</v>
      </c>
      <c r="U177">
        <v>0.16184972</v>
      </c>
      <c r="V177">
        <v>110</v>
      </c>
    </row>
    <row r="178" spans="1:22">
      <c r="A178">
        <v>8585</v>
      </c>
      <c r="B178" t="s">
        <v>1602</v>
      </c>
      <c r="C178">
        <v>0.16184968999999999</v>
      </c>
      <c r="D178">
        <v>0.27220071000000001</v>
      </c>
      <c r="E178">
        <v>682</v>
      </c>
      <c r="F178">
        <v>0</v>
      </c>
      <c r="G178">
        <v>0</v>
      </c>
      <c r="H178">
        <v>7</v>
      </c>
      <c r="I178">
        <v>97291</v>
      </c>
      <c r="J178">
        <v>1</v>
      </c>
      <c r="K178">
        <v>0</v>
      </c>
      <c r="L178">
        <v>0</v>
      </c>
      <c r="M178">
        <v>0</v>
      </c>
      <c r="N178">
        <v>1</v>
      </c>
      <c r="O178">
        <v>1</v>
      </c>
      <c r="P178">
        <v>348</v>
      </c>
      <c r="Q178">
        <v>27</v>
      </c>
      <c r="R178">
        <v>3</v>
      </c>
      <c r="S178" t="s">
        <v>1478</v>
      </c>
      <c r="T178">
        <v>1</v>
      </c>
      <c r="U178">
        <v>0.11035101999999999</v>
      </c>
      <c r="V178">
        <v>75</v>
      </c>
    </row>
    <row r="179" spans="1:22">
      <c r="A179">
        <v>8587</v>
      </c>
      <c r="B179" t="s">
        <v>1603</v>
      </c>
      <c r="C179">
        <v>-2.9999999999999997E-8</v>
      </c>
      <c r="D179">
        <v>0.44853394000000002</v>
      </c>
      <c r="E179">
        <v>682</v>
      </c>
      <c r="F179">
        <v>2</v>
      </c>
      <c r="G179">
        <v>0</v>
      </c>
      <c r="H179">
        <v>7</v>
      </c>
      <c r="I179">
        <v>97291</v>
      </c>
      <c r="J179">
        <v>1</v>
      </c>
      <c r="K179">
        <v>0</v>
      </c>
      <c r="L179">
        <v>0</v>
      </c>
      <c r="M179">
        <v>0</v>
      </c>
      <c r="N179">
        <v>1</v>
      </c>
      <c r="O179">
        <v>1</v>
      </c>
      <c r="P179">
        <v>348</v>
      </c>
      <c r="Q179">
        <v>27</v>
      </c>
      <c r="R179">
        <v>3</v>
      </c>
      <c r="S179" t="s">
        <v>1478</v>
      </c>
      <c r="T179">
        <v>1</v>
      </c>
      <c r="U179">
        <v>0.44853397</v>
      </c>
      <c r="V179">
        <v>306</v>
      </c>
    </row>
    <row r="180" spans="1:22">
      <c r="A180">
        <v>8593</v>
      </c>
      <c r="B180" t="s">
        <v>1604</v>
      </c>
      <c r="C180">
        <v>-2.9999999999999997E-8</v>
      </c>
      <c r="D180">
        <v>2.0008089999999999E-2</v>
      </c>
      <c r="E180">
        <v>682</v>
      </c>
      <c r="F180">
        <v>0</v>
      </c>
      <c r="G180">
        <v>0</v>
      </c>
      <c r="H180">
        <v>7</v>
      </c>
      <c r="I180">
        <v>97291</v>
      </c>
      <c r="J180">
        <v>1</v>
      </c>
      <c r="K180">
        <v>0</v>
      </c>
      <c r="L180">
        <v>0</v>
      </c>
      <c r="M180">
        <v>0</v>
      </c>
      <c r="N180">
        <v>1</v>
      </c>
      <c r="O180">
        <v>1</v>
      </c>
      <c r="P180">
        <v>348</v>
      </c>
      <c r="Q180">
        <v>27</v>
      </c>
      <c r="R180">
        <v>3</v>
      </c>
      <c r="S180" t="s">
        <v>1478</v>
      </c>
      <c r="T180">
        <v>1</v>
      </c>
      <c r="U180">
        <v>2.0008120000000001E-2</v>
      </c>
      <c r="V180">
        <v>14</v>
      </c>
    </row>
    <row r="181" spans="1:22">
      <c r="A181">
        <v>8594</v>
      </c>
      <c r="B181" t="s">
        <v>1604</v>
      </c>
      <c r="C181">
        <v>2.0008089999999999E-2</v>
      </c>
      <c r="D181">
        <v>0.19814651999999999</v>
      </c>
      <c r="E181">
        <v>682</v>
      </c>
      <c r="F181">
        <v>2</v>
      </c>
      <c r="G181">
        <v>0</v>
      </c>
      <c r="H181">
        <v>7</v>
      </c>
      <c r="I181">
        <v>97291</v>
      </c>
      <c r="J181">
        <v>1</v>
      </c>
      <c r="K181">
        <v>0</v>
      </c>
      <c r="L181">
        <v>0</v>
      </c>
      <c r="M181">
        <v>0</v>
      </c>
      <c r="N181">
        <v>1</v>
      </c>
      <c r="O181">
        <v>1</v>
      </c>
      <c r="P181">
        <v>348</v>
      </c>
      <c r="Q181">
        <v>27</v>
      </c>
      <c r="R181">
        <v>3</v>
      </c>
      <c r="S181" t="s">
        <v>1478</v>
      </c>
      <c r="T181">
        <v>1</v>
      </c>
      <c r="U181">
        <v>0.17813842999999999</v>
      </c>
      <c r="V181">
        <v>121</v>
      </c>
    </row>
    <row r="182" spans="1:22">
      <c r="A182">
        <v>8645</v>
      </c>
      <c r="B182" t="s">
        <v>1605</v>
      </c>
      <c r="C182">
        <v>-2.9999999999999997E-8</v>
      </c>
      <c r="D182">
        <v>0.11710292</v>
      </c>
      <c r="E182">
        <v>682</v>
      </c>
      <c r="F182">
        <v>2</v>
      </c>
      <c r="G182">
        <v>0</v>
      </c>
      <c r="H182">
        <v>7</v>
      </c>
      <c r="I182">
        <v>97291</v>
      </c>
      <c r="J182">
        <v>1</v>
      </c>
      <c r="K182">
        <v>0</v>
      </c>
      <c r="L182">
        <v>0</v>
      </c>
      <c r="M182">
        <v>0</v>
      </c>
      <c r="N182">
        <v>1</v>
      </c>
      <c r="O182">
        <v>1</v>
      </c>
      <c r="P182">
        <v>348</v>
      </c>
      <c r="Q182">
        <v>27</v>
      </c>
      <c r="R182">
        <v>3</v>
      </c>
      <c r="S182" t="s">
        <v>1478</v>
      </c>
      <c r="T182">
        <v>1</v>
      </c>
      <c r="U182">
        <v>0.11710295</v>
      </c>
      <c r="V182">
        <v>80</v>
      </c>
    </row>
    <row r="183" spans="1:22">
      <c r="A183">
        <v>8656</v>
      </c>
      <c r="B183" t="s">
        <v>1606</v>
      </c>
      <c r="C183">
        <v>-2.9999999999999997E-8</v>
      </c>
      <c r="D183">
        <v>5.19173E-2</v>
      </c>
      <c r="E183">
        <v>682</v>
      </c>
      <c r="F183">
        <v>2</v>
      </c>
      <c r="G183">
        <v>0</v>
      </c>
      <c r="H183">
        <v>7</v>
      </c>
      <c r="I183">
        <v>97291</v>
      </c>
      <c r="J183">
        <v>1</v>
      </c>
      <c r="K183">
        <v>0</v>
      </c>
      <c r="L183">
        <v>0</v>
      </c>
      <c r="M183">
        <v>0</v>
      </c>
      <c r="N183">
        <v>1</v>
      </c>
      <c r="O183">
        <v>1</v>
      </c>
      <c r="P183">
        <v>348</v>
      </c>
      <c r="Q183">
        <v>27</v>
      </c>
      <c r="R183">
        <v>3</v>
      </c>
      <c r="S183" t="s">
        <v>1478</v>
      </c>
      <c r="T183">
        <v>1</v>
      </c>
      <c r="U183">
        <v>5.1917329999999998E-2</v>
      </c>
      <c r="V183">
        <v>35</v>
      </c>
    </row>
    <row r="184" spans="1:22">
      <c r="A184">
        <v>8718</v>
      </c>
      <c r="B184" t="s">
        <v>1607</v>
      </c>
      <c r="C184">
        <v>-2.9999999999999997E-8</v>
      </c>
      <c r="D184">
        <v>0.10935921999999999</v>
      </c>
      <c r="E184">
        <v>682</v>
      </c>
      <c r="F184">
        <v>2</v>
      </c>
      <c r="G184">
        <v>0</v>
      </c>
      <c r="H184">
        <v>7</v>
      </c>
      <c r="I184">
        <v>97291</v>
      </c>
      <c r="J184">
        <v>1</v>
      </c>
      <c r="K184">
        <v>0</v>
      </c>
      <c r="L184">
        <v>0</v>
      </c>
      <c r="M184">
        <v>0</v>
      </c>
      <c r="N184">
        <v>1</v>
      </c>
      <c r="O184">
        <v>1</v>
      </c>
      <c r="P184">
        <v>348</v>
      </c>
      <c r="Q184">
        <v>27</v>
      </c>
      <c r="R184">
        <v>3</v>
      </c>
      <c r="S184" t="s">
        <v>1478</v>
      </c>
      <c r="T184">
        <v>1</v>
      </c>
      <c r="U184">
        <v>0.10935925000000001</v>
      </c>
      <c r="V184">
        <v>75</v>
      </c>
    </row>
    <row r="185" spans="1:22">
      <c r="A185">
        <v>8754</v>
      </c>
      <c r="B185" t="s">
        <v>1608</v>
      </c>
      <c r="C185">
        <v>-2.9999999999999997E-8</v>
      </c>
      <c r="D185">
        <v>0.19067001</v>
      </c>
      <c r="E185">
        <v>682</v>
      </c>
      <c r="F185">
        <v>2</v>
      </c>
      <c r="G185">
        <v>0</v>
      </c>
      <c r="H185">
        <v>7</v>
      </c>
      <c r="I185">
        <v>97291</v>
      </c>
      <c r="J185">
        <v>1</v>
      </c>
      <c r="K185">
        <v>0</v>
      </c>
      <c r="L185">
        <v>0</v>
      </c>
      <c r="M185">
        <v>0</v>
      </c>
      <c r="N185">
        <v>1</v>
      </c>
      <c r="O185">
        <v>1</v>
      </c>
      <c r="P185">
        <v>348</v>
      </c>
      <c r="Q185">
        <v>27</v>
      </c>
      <c r="R185">
        <v>3</v>
      </c>
      <c r="S185" t="s">
        <v>1478</v>
      </c>
      <c r="T185">
        <v>1</v>
      </c>
      <c r="U185">
        <v>0.19067004000000001</v>
      </c>
      <c r="V185">
        <v>130</v>
      </c>
    </row>
    <row r="186" spans="1:22">
      <c r="A186">
        <v>8812</v>
      </c>
      <c r="B186" t="s">
        <v>1609</v>
      </c>
      <c r="C186">
        <v>-2.9999999999999997E-8</v>
      </c>
      <c r="D186">
        <v>0.36811381999999998</v>
      </c>
      <c r="E186">
        <v>682</v>
      </c>
      <c r="F186">
        <v>2</v>
      </c>
      <c r="G186">
        <v>0</v>
      </c>
      <c r="H186">
        <v>7</v>
      </c>
      <c r="I186">
        <v>97291</v>
      </c>
      <c r="J186">
        <v>1</v>
      </c>
      <c r="K186">
        <v>0</v>
      </c>
      <c r="L186">
        <v>0</v>
      </c>
      <c r="M186">
        <v>0</v>
      </c>
      <c r="N186">
        <v>1</v>
      </c>
      <c r="O186">
        <v>1</v>
      </c>
      <c r="P186">
        <v>348</v>
      </c>
      <c r="Q186">
        <v>27</v>
      </c>
      <c r="R186">
        <v>3</v>
      </c>
      <c r="S186" t="s">
        <v>1478</v>
      </c>
      <c r="T186">
        <v>1</v>
      </c>
      <c r="U186">
        <v>0.36811385000000002</v>
      </c>
      <c r="V186">
        <v>251</v>
      </c>
    </row>
    <row r="187" spans="1:22">
      <c r="A187">
        <v>8910</v>
      </c>
      <c r="B187" t="s">
        <v>1610</v>
      </c>
      <c r="C187">
        <v>-2.9999999999999997E-8</v>
      </c>
      <c r="D187">
        <v>0.28977018999999998</v>
      </c>
      <c r="E187">
        <v>682</v>
      </c>
      <c r="F187">
        <v>2</v>
      </c>
      <c r="G187">
        <v>0</v>
      </c>
      <c r="H187">
        <v>7</v>
      </c>
      <c r="I187">
        <v>97291</v>
      </c>
      <c r="J187">
        <v>1</v>
      </c>
      <c r="K187">
        <v>0</v>
      </c>
      <c r="L187">
        <v>0</v>
      </c>
      <c r="M187">
        <v>0</v>
      </c>
      <c r="N187">
        <v>1</v>
      </c>
      <c r="O187">
        <v>1</v>
      </c>
      <c r="P187">
        <v>348</v>
      </c>
      <c r="Q187">
        <v>27</v>
      </c>
      <c r="R187">
        <v>3</v>
      </c>
      <c r="S187" t="s">
        <v>1478</v>
      </c>
      <c r="T187">
        <v>1</v>
      </c>
      <c r="U187">
        <v>0.28977022000000002</v>
      </c>
      <c r="V187">
        <v>198</v>
      </c>
    </row>
    <row r="188" spans="1:22">
      <c r="A188">
        <v>8911</v>
      </c>
      <c r="B188" t="s">
        <v>1610</v>
      </c>
      <c r="C188">
        <v>0.28977018999999998</v>
      </c>
      <c r="D188">
        <v>0.33750632000000003</v>
      </c>
      <c r="E188">
        <v>682</v>
      </c>
      <c r="F188">
        <v>0</v>
      </c>
      <c r="G188">
        <v>0</v>
      </c>
      <c r="H188">
        <v>7</v>
      </c>
      <c r="I188">
        <v>97291</v>
      </c>
      <c r="J188">
        <v>1</v>
      </c>
      <c r="K188">
        <v>0</v>
      </c>
      <c r="L188">
        <v>0</v>
      </c>
      <c r="M188">
        <v>0</v>
      </c>
      <c r="N188">
        <v>1</v>
      </c>
      <c r="O188">
        <v>1</v>
      </c>
      <c r="P188">
        <v>348</v>
      </c>
      <c r="Q188">
        <v>27</v>
      </c>
      <c r="R188">
        <v>3</v>
      </c>
      <c r="S188" t="s">
        <v>1478</v>
      </c>
      <c r="T188">
        <v>1</v>
      </c>
      <c r="U188">
        <v>4.7736130000000002E-2</v>
      </c>
      <c r="V188">
        <v>33</v>
      </c>
    </row>
    <row r="189" spans="1:22">
      <c r="A189">
        <v>8912</v>
      </c>
      <c r="B189" t="s">
        <v>1610</v>
      </c>
      <c r="C189">
        <v>0.33750632000000003</v>
      </c>
      <c r="D189">
        <v>0.40487319999999999</v>
      </c>
      <c r="E189">
        <v>682</v>
      </c>
      <c r="F189">
        <v>0</v>
      </c>
      <c r="G189">
        <v>0</v>
      </c>
      <c r="H189">
        <v>7</v>
      </c>
      <c r="I189">
        <v>97291</v>
      </c>
      <c r="J189">
        <v>1</v>
      </c>
      <c r="K189">
        <v>0</v>
      </c>
      <c r="L189">
        <v>0</v>
      </c>
      <c r="M189">
        <v>0</v>
      </c>
      <c r="N189">
        <v>1</v>
      </c>
      <c r="O189">
        <v>1</v>
      </c>
      <c r="P189">
        <v>348</v>
      </c>
      <c r="Q189">
        <v>27</v>
      </c>
      <c r="R189">
        <v>3</v>
      </c>
      <c r="S189" t="s">
        <v>1478</v>
      </c>
      <c r="T189">
        <v>1</v>
      </c>
      <c r="U189">
        <v>6.7366880000000004E-2</v>
      </c>
      <c r="V189">
        <v>46</v>
      </c>
    </row>
    <row r="190" spans="1:22">
      <c r="A190">
        <v>9027</v>
      </c>
      <c r="B190" t="s">
        <v>1611</v>
      </c>
      <c r="C190">
        <v>-2.9999999999999997E-8</v>
      </c>
      <c r="D190">
        <v>0.10173955</v>
      </c>
      <c r="E190">
        <v>682</v>
      </c>
      <c r="F190">
        <v>0</v>
      </c>
      <c r="G190">
        <v>0</v>
      </c>
      <c r="H190">
        <v>7</v>
      </c>
      <c r="I190">
        <v>97291</v>
      </c>
      <c r="J190">
        <v>1</v>
      </c>
      <c r="K190">
        <v>0</v>
      </c>
      <c r="L190">
        <v>0</v>
      </c>
      <c r="M190">
        <v>0</v>
      </c>
      <c r="N190">
        <v>1</v>
      </c>
      <c r="O190">
        <v>1</v>
      </c>
      <c r="P190">
        <v>348</v>
      </c>
      <c r="Q190">
        <v>27</v>
      </c>
      <c r="R190">
        <v>3</v>
      </c>
      <c r="S190" t="s">
        <v>1478</v>
      </c>
      <c r="T190">
        <v>1</v>
      </c>
      <c r="U190">
        <v>0.10173958</v>
      </c>
      <c r="V190">
        <v>69</v>
      </c>
    </row>
    <row r="191" spans="1:22">
      <c r="A191">
        <v>9058</v>
      </c>
      <c r="B191" t="s">
        <v>1612</v>
      </c>
      <c r="C191">
        <v>-2.9999999999999997E-8</v>
      </c>
      <c r="D191">
        <v>8.6830959999999999E-2</v>
      </c>
      <c r="E191">
        <v>682</v>
      </c>
      <c r="F191">
        <v>0</v>
      </c>
      <c r="G191">
        <v>0</v>
      </c>
      <c r="H191">
        <v>7</v>
      </c>
      <c r="I191">
        <v>97291</v>
      </c>
      <c r="J191">
        <v>1</v>
      </c>
      <c r="K191">
        <v>0</v>
      </c>
      <c r="L191">
        <v>0</v>
      </c>
      <c r="M191">
        <v>0</v>
      </c>
      <c r="N191">
        <v>1</v>
      </c>
      <c r="O191">
        <v>1</v>
      </c>
      <c r="P191">
        <v>348</v>
      </c>
      <c r="Q191">
        <v>27</v>
      </c>
      <c r="R191">
        <v>3</v>
      </c>
      <c r="S191" t="s">
        <v>1478</v>
      </c>
      <c r="T191">
        <v>1</v>
      </c>
      <c r="U191">
        <v>8.6830989999999997E-2</v>
      </c>
      <c r="V191">
        <v>59</v>
      </c>
    </row>
    <row r="192" spans="1:22">
      <c r="A192">
        <v>9064</v>
      </c>
      <c r="B192" t="s">
        <v>1613</v>
      </c>
      <c r="C192">
        <v>-2.9999999999999997E-8</v>
      </c>
      <c r="D192">
        <v>8.1390050000000005E-2</v>
      </c>
      <c r="E192">
        <v>682</v>
      </c>
      <c r="F192">
        <v>0</v>
      </c>
      <c r="G192">
        <v>0</v>
      </c>
      <c r="H192">
        <v>7</v>
      </c>
      <c r="I192">
        <v>97291</v>
      </c>
      <c r="J192">
        <v>1</v>
      </c>
      <c r="K192">
        <v>0</v>
      </c>
      <c r="L192">
        <v>0</v>
      </c>
      <c r="M192">
        <v>0</v>
      </c>
      <c r="N192">
        <v>1</v>
      </c>
      <c r="O192">
        <v>1</v>
      </c>
      <c r="P192">
        <v>348</v>
      </c>
      <c r="Q192">
        <v>27</v>
      </c>
      <c r="R192">
        <v>3</v>
      </c>
      <c r="S192" t="s">
        <v>1478</v>
      </c>
      <c r="T192">
        <v>1</v>
      </c>
      <c r="U192">
        <v>8.1390080000000004E-2</v>
      </c>
      <c r="V192">
        <v>56</v>
      </c>
    </row>
    <row r="193" spans="1:22">
      <c r="A193">
        <v>9107</v>
      </c>
      <c r="B193" t="s">
        <v>1614</v>
      </c>
      <c r="C193">
        <v>-2.9999999999999997E-8</v>
      </c>
      <c r="D193">
        <v>4.5036489999999998E-2</v>
      </c>
      <c r="E193">
        <v>682</v>
      </c>
      <c r="F193">
        <v>0</v>
      </c>
      <c r="G193">
        <v>0</v>
      </c>
      <c r="H193">
        <v>7</v>
      </c>
      <c r="I193">
        <v>97291</v>
      </c>
      <c r="J193">
        <v>1</v>
      </c>
      <c r="K193">
        <v>0</v>
      </c>
      <c r="L193">
        <v>0</v>
      </c>
      <c r="M193">
        <v>0</v>
      </c>
      <c r="N193">
        <v>1</v>
      </c>
      <c r="O193">
        <v>1</v>
      </c>
      <c r="P193">
        <v>348</v>
      </c>
      <c r="Q193">
        <v>27</v>
      </c>
      <c r="R193">
        <v>3</v>
      </c>
      <c r="S193" t="s">
        <v>1478</v>
      </c>
      <c r="T193">
        <v>1</v>
      </c>
      <c r="U193">
        <v>4.5036519999999997E-2</v>
      </c>
      <c r="V193">
        <v>31</v>
      </c>
    </row>
    <row r="194" spans="1:22">
      <c r="A194">
        <v>9198</v>
      </c>
      <c r="B194" t="s">
        <v>1615</v>
      </c>
      <c r="C194">
        <v>-2.9999999999999997E-8</v>
      </c>
      <c r="D194">
        <v>9.0610869999999996E-2</v>
      </c>
      <c r="E194">
        <v>682</v>
      </c>
      <c r="F194">
        <v>2</v>
      </c>
      <c r="G194">
        <v>0</v>
      </c>
      <c r="H194">
        <v>7</v>
      </c>
      <c r="I194">
        <v>97291</v>
      </c>
      <c r="J194">
        <v>1</v>
      </c>
      <c r="K194">
        <v>0</v>
      </c>
      <c r="L194">
        <v>0</v>
      </c>
      <c r="M194">
        <v>0</v>
      </c>
      <c r="N194">
        <v>1</v>
      </c>
      <c r="O194">
        <v>1</v>
      </c>
      <c r="P194">
        <v>348</v>
      </c>
      <c r="Q194">
        <v>27</v>
      </c>
      <c r="R194">
        <v>3</v>
      </c>
      <c r="S194" t="s">
        <v>1478</v>
      </c>
      <c r="T194">
        <v>1</v>
      </c>
      <c r="U194">
        <v>9.0610899999999994E-2</v>
      </c>
      <c r="V194">
        <v>62</v>
      </c>
    </row>
    <row r="195" spans="1:22">
      <c r="A195">
        <v>9301</v>
      </c>
      <c r="B195" t="s">
        <v>1616</v>
      </c>
      <c r="C195">
        <v>-2.9999999999999997E-8</v>
      </c>
      <c r="D195">
        <v>6.7789070000000007E-2</v>
      </c>
      <c r="E195">
        <v>682</v>
      </c>
      <c r="F195">
        <v>2</v>
      </c>
      <c r="G195">
        <v>0</v>
      </c>
      <c r="H195">
        <v>7</v>
      </c>
      <c r="I195">
        <v>97291</v>
      </c>
      <c r="J195">
        <v>1</v>
      </c>
      <c r="K195">
        <v>0</v>
      </c>
      <c r="L195">
        <v>0</v>
      </c>
      <c r="M195">
        <v>0</v>
      </c>
      <c r="N195">
        <v>1</v>
      </c>
      <c r="O195">
        <v>1</v>
      </c>
      <c r="P195">
        <v>348</v>
      </c>
      <c r="Q195">
        <v>27</v>
      </c>
      <c r="R195">
        <v>3</v>
      </c>
      <c r="S195" t="s">
        <v>1478</v>
      </c>
      <c r="T195">
        <v>1</v>
      </c>
      <c r="U195">
        <v>6.7789100000000005E-2</v>
      </c>
      <c r="V195">
        <v>46</v>
      </c>
    </row>
    <row r="196" spans="1:22">
      <c r="A196">
        <v>9311</v>
      </c>
      <c r="B196" t="s">
        <v>1617</v>
      </c>
      <c r="C196">
        <v>-2.9999999999999997E-8</v>
      </c>
      <c r="D196">
        <v>4.2212060000000003E-2</v>
      </c>
      <c r="E196">
        <v>682</v>
      </c>
      <c r="F196">
        <v>2</v>
      </c>
      <c r="G196">
        <v>0</v>
      </c>
      <c r="H196">
        <v>7</v>
      </c>
      <c r="I196">
        <v>97291</v>
      </c>
      <c r="J196">
        <v>1</v>
      </c>
      <c r="K196">
        <v>0</v>
      </c>
      <c r="L196">
        <v>0</v>
      </c>
      <c r="M196">
        <v>0</v>
      </c>
      <c r="N196">
        <v>1</v>
      </c>
      <c r="O196">
        <v>1</v>
      </c>
      <c r="P196">
        <v>348</v>
      </c>
      <c r="Q196">
        <v>27</v>
      </c>
      <c r="R196">
        <v>3</v>
      </c>
      <c r="S196" t="s">
        <v>1478</v>
      </c>
      <c r="T196">
        <v>1</v>
      </c>
      <c r="U196">
        <v>4.2212090000000001E-2</v>
      </c>
      <c r="V196">
        <v>29</v>
      </c>
    </row>
    <row r="197" spans="1:22">
      <c r="A197">
        <v>9314</v>
      </c>
      <c r="B197" t="s">
        <v>1618</v>
      </c>
      <c r="C197">
        <v>-2.9999999999999997E-8</v>
      </c>
      <c r="D197">
        <v>0.56786188999999998</v>
      </c>
      <c r="E197">
        <v>682</v>
      </c>
      <c r="F197">
        <v>2</v>
      </c>
      <c r="G197">
        <v>0</v>
      </c>
      <c r="H197">
        <v>7</v>
      </c>
      <c r="I197">
        <v>97291</v>
      </c>
      <c r="J197">
        <v>1</v>
      </c>
      <c r="K197">
        <v>0</v>
      </c>
      <c r="L197">
        <v>0</v>
      </c>
      <c r="M197">
        <v>0</v>
      </c>
      <c r="N197">
        <v>1</v>
      </c>
      <c r="O197">
        <v>1</v>
      </c>
      <c r="P197">
        <v>348</v>
      </c>
      <c r="Q197">
        <v>27</v>
      </c>
      <c r="R197">
        <v>3</v>
      </c>
      <c r="S197" t="s">
        <v>1478</v>
      </c>
      <c r="T197">
        <v>1</v>
      </c>
      <c r="U197">
        <v>0.56786192000000002</v>
      </c>
      <c r="V197">
        <v>387</v>
      </c>
    </row>
    <row r="198" spans="1:22">
      <c r="A198">
        <v>9384</v>
      </c>
      <c r="B198" t="s">
        <v>1619</v>
      </c>
      <c r="C198">
        <v>-2.9999999999999997E-8</v>
      </c>
      <c r="D198">
        <v>1.1751079799999999</v>
      </c>
      <c r="E198">
        <v>682</v>
      </c>
      <c r="F198">
        <v>2</v>
      </c>
      <c r="G198">
        <v>0</v>
      </c>
      <c r="H198">
        <v>7</v>
      </c>
      <c r="I198">
        <v>97291</v>
      </c>
      <c r="J198">
        <v>1</v>
      </c>
      <c r="K198">
        <v>0</v>
      </c>
      <c r="L198">
        <v>0</v>
      </c>
      <c r="M198">
        <v>0</v>
      </c>
      <c r="N198">
        <v>1</v>
      </c>
      <c r="O198">
        <v>1</v>
      </c>
      <c r="P198">
        <v>348</v>
      </c>
      <c r="Q198">
        <v>27</v>
      </c>
      <c r="R198">
        <v>3</v>
      </c>
      <c r="S198" t="s">
        <v>1478</v>
      </c>
      <c r="T198">
        <v>1</v>
      </c>
      <c r="U198">
        <v>1.17510801</v>
      </c>
      <c r="V198">
        <v>801</v>
      </c>
    </row>
    <row r="199" spans="1:22">
      <c r="A199">
        <v>9511</v>
      </c>
      <c r="B199" t="s">
        <v>1620</v>
      </c>
      <c r="C199">
        <v>-2.9999999999999997E-8</v>
      </c>
      <c r="D199">
        <v>8.2040879999999997E-2</v>
      </c>
      <c r="E199">
        <v>682</v>
      </c>
      <c r="F199">
        <v>2</v>
      </c>
      <c r="G199">
        <v>0</v>
      </c>
      <c r="H199">
        <v>7</v>
      </c>
      <c r="I199">
        <v>97291</v>
      </c>
      <c r="J199">
        <v>1</v>
      </c>
      <c r="K199">
        <v>0</v>
      </c>
      <c r="L199">
        <v>0</v>
      </c>
      <c r="M199">
        <v>0</v>
      </c>
      <c r="N199">
        <v>1</v>
      </c>
      <c r="O199">
        <v>1</v>
      </c>
      <c r="P199">
        <v>348</v>
      </c>
      <c r="Q199">
        <v>27</v>
      </c>
      <c r="R199">
        <v>3</v>
      </c>
      <c r="S199" t="s">
        <v>1478</v>
      </c>
      <c r="T199">
        <v>1</v>
      </c>
      <c r="U199">
        <v>8.2040909999999995E-2</v>
      </c>
      <c r="V199">
        <v>56</v>
      </c>
    </row>
    <row r="200" spans="1:22">
      <c r="A200">
        <v>9574</v>
      </c>
      <c r="B200" t="s">
        <v>1621</v>
      </c>
      <c r="C200">
        <v>-2.9999999999999997E-8</v>
      </c>
      <c r="D200">
        <v>0.23459247999999999</v>
      </c>
      <c r="E200">
        <v>682</v>
      </c>
      <c r="F200">
        <v>2</v>
      </c>
      <c r="G200">
        <v>0</v>
      </c>
      <c r="H200">
        <v>7</v>
      </c>
      <c r="I200">
        <v>97291</v>
      </c>
      <c r="J200">
        <v>1</v>
      </c>
      <c r="K200">
        <v>0</v>
      </c>
      <c r="L200">
        <v>0</v>
      </c>
      <c r="M200">
        <v>0</v>
      </c>
      <c r="N200">
        <v>1</v>
      </c>
      <c r="O200">
        <v>1</v>
      </c>
      <c r="P200">
        <v>348</v>
      </c>
      <c r="Q200">
        <v>27</v>
      </c>
      <c r="R200">
        <v>3</v>
      </c>
      <c r="S200" t="s">
        <v>1478</v>
      </c>
      <c r="T200">
        <v>1</v>
      </c>
      <c r="U200">
        <v>0.23459251</v>
      </c>
      <c r="V200">
        <v>160</v>
      </c>
    </row>
    <row r="201" spans="1:22">
      <c r="A201">
        <v>9582</v>
      </c>
      <c r="B201" t="s">
        <v>1622</v>
      </c>
      <c r="C201">
        <v>8.4056200000000008E-3</v>
      </c>
      <c r="D201">
        <v>5.9019000000000002E-2</v>
      </c>
      <c r="E201">
        <v>682</v>
      </c>
      <c r="F201">
        <v>2</v>
      </c>
      <c r="G201">
        <v>0</v>
      </c>
      <c r="H201">
        <v>7</v>
      </c>
      <c r="I201">
        <v>97291</v>
      </c>
      <c r="J201">
        <v>1</v>
      </c>
      <c r="K201">
        <v>0</v>
      </c>
      <c r="L201">
        <v>0</v>
      </c>
      <c r="M201">
        <v>0</v>
      </c>
      <c r="N201">
        <v>1</v>
      </c>
      <c r="O201">
        <v>1</v>
      </c>
      <c r="P201">
        <v>348</v>
      </c>
      <c r="Q201">
        <v>27</v>
      </c>
      <c r="R201">
        <v>3</v>
      </c>
      <c r="S201" t="s">
        <v>1478</v>
      </c>
      <c r="T201">
        <v>1</v>
      </c>
      <c r="U201">
        <v>5.0613379999999999E-2</v>
      </c>
      <c r="V201">
        <v>35</v>
      </c>
    </row>
    <row r="202" spans="1:22">
      <c r="A202">
        <v>9606</v>
      </c>
      <c r="B202" t="s">
        <v>1623</v>
      </c>
      <c r="C202">
        <v>-2.9999999999999997E-8</v>
      </c>
      <c r="D202">
        <v>6.9372630000000005E-2</v>
      </c>
      <c r="E202">
        <v>682</v>
      </c>
      <c r="F202">
        <v>2</v>
      </c>
      <c r="G202">
        <v>0</v>
      </c>
      <c r="H202">
        <v>7</v>
      </c>
      <c r="I202">
        <v>97291</v>
      </c>
      <c r="J202">
        <v>1</v>
      </c>
      <c r="K202">
        <v>0</v>
      </c>
      <c r="L202">
        <v>0</v>
      </c>
      <c r="M202">
        <v>0</v>
      </c>
      <c r="N202">
        <v>1</v>
      </c>
      <c r="O202">
        <v>1</v>
      </c>
      <c r="P202">
        <v>348</v>
      </c>
      <c r="Q202">
        <v>27</v>
      </c>
      <c r="R202">
        <v>3</v>
      </c>
      <c r="S202" t="s">
        <v>1478</v>
      </c>
      <c r="T202">
        <v>1</v>
      </c>
      <c r="U202">
        <v>6.9372660000000003E-2</v>
      </c>
      <c r="V202">
        <v>47</v>
      </c>
    </row>
    <row r="203" spans="1:22">
      <c r="A203">
        <v>9701</v>
      </c>
      <c r="B203" t="s">
        <v>1624</v>
      </c>
      <c r="C203">
        <v>-2.9999999999999997E-8</v>
      </c>
      <c r="D203">
        <v>0.42283899000000003</v>
      </c>
      <c r="E203">
        <v>682</v>
      </c>
      <c r="F203">
        <v>2</v>
      </c>
      <c r="G203">
        <v>0</v>
      </c>
      <c r="H203">
        <v>7</v>
      </c>
      <c r="I203">
        <v>97291</v>
      </c>
      <c r="J203">
        <v>1</v>
      </c>
      <c r="K203">
        <v>0</v>
      </c>
      <c r="L203">
        <v>0</v>
      </c>
      <c r="M203">
        <v>0</v>
      </c>
      <c r="N203">
        <v>1</v>
      </c>
      <c r="O203">
        <v>1</v>
      </c>
      <c r="P203">
        <v>348</v>
      </c>
      <c r="Q203">
        <v>27</v>
      </c>
      <c r="R203">
        <v>3</v>
      </c>
      <c r="S203" t="s">
        <v>1478</v>
      </c>
      <c r="T203">
        <v>1</v>
      </c>
      <c r="U203">
        <v>0.42283902000000001</v>
      </c>
      <c r="V203">
        <v>288</v>
      </c>
    </row>
    <row r="204" spans="1:22">
      <c r="A204">
        <v>9718</v>
      </c>
      <c r="B204" t="s">
        <v>1625</v>
      </c>
      <c r="C204">
        <v>-2.9999999999999997E-8</v>
      </c>
      <c r="D204">
        <v>0.15606934</v>
      </c>
      <c r="E204">
        <v>682</v>
      </c>
      <c r="F204">
        <v>2</v>
      </c>
      <c r="G204">
        <v>0</v>
      </c>
      <c r="H204">
        <v>7</v>
      </c>
      <c r="I204">
        <v>97291</v>
      </c>
      <c r="J204">
        <v>1</v>
      </c>
      <c r="K204">
        <v>0</v>
      </c>
      <c r="L204">
        <v>0</v>
      </c>
      <c r="M204">
        <v>0</v>
      </c>
      <c r="N204">
        <v>1</v>
      </c>
      <c r="O204">
        <v>1</v>
      </c>
      <c r="P204">
        <v>348</v>
      </c>
      <c r="Q204">
        <v>27</v>
      </c>
      <c r="R204">
        <v>3</v>
      </c>
      <c r="S204" t="s">
        <v>1478</v>
      </c>
      <c r="T204">
        <v>1</v>
      </c>
      <c r="U204">
        <v>0.15606937000000001</v>
      </c>
      <c r="V204">
        <v>106</v>
      </c>
    </row>
    <row r="205" spans="1:22">
      <c r="A205">
        <v>9763</v>
      </c>
      <c r="B205" t="s">
        <v>1626</v>
      </c>
      <c r="C205">
        <v>-2.9999999999999997E-8</v>
      </c>
      <c r="D205">
        <v>0.19201030999999999</v>
      </c>
      <c r="E205">
        <v>682</v>
      </c>
      <c r="F205">
        <v>2</v>
      </c>
      <c r="G205">
        <v>0</v>
      </c>
      <c r="H205">
        <v>7</v>
      </c>
      <c r="I205">
        <v>97291</v>
      </c>
      <c r="J205">
        <v>1</v>
      </c>
      <c r="K205">
        <v>0</v>
      </c>
      <c r="L205">
        <v>0</v>
      </c>
      <c r="M205">
        <v>0</v>
      </c>
      <c r="N205">
        <v>1</v>
      </c>
      <c r="O205">
        <v>1</v>
      </c>
      <c r="P205">
        <v>348</v>
      </c>
      <c r="Q205">
        <v>27</v>
      </c>
      <c r="R205">
        <v>3</v>
      </c>
      <c r="S205" t="s">
        <v>1478</v>
      </c>
      <c r="T205">
        <v>1</v>
      </c>
      <c r="U205">
        <v>0.19201034</v>
      </c>
      <c r="V205">
        <v>131</v>
      </c>
    </row>
    <row r="206" spans="1:22">
      <c r="A206">
        <v>9769</v>
      </c>
      <c r="B206" t="s">
        <v>1627</v>
      </c>
      <c r="C206">
        <v>-2.9999999999999997E-8</v>
      </c>
      <c r="D206">
        <v>3.3109609999999998E-2</v>
      </c>
      <c r="E206">
        <v>682</v>
      </c>
      <c r="F206">
        <v>2</v>
      </c>
      <c r="G206">
        <v>0</v>
      </c>
      <c r="H206">
        <v>7</v>
      </c>
      <c r="I206">
        <v>97291</v>
      </c>
      <c r="J206">
        <v>1</v>
      </c>
      <c r="K206">
        <v>0</v>
      </c>
      <c r="L206">
        <v>0</v>
      </c>
      <c r="M206">
        <v>0</v>
      </c>
      <c r="N206">
        <v>1</v>
      </c>
      <c r="O206">
        <v>1</v>
      </c>
      <c r="P206">
        <v>348</v>
      </c>
      <c r="Q206">
        <v>27</v>
      </c>
      <c r="R206">
        <v>3</v>
      </c>
      <c r="S206" t="s">
        <v>1478</v>
      </c>
      <c r="T206">
        <v>1</v>
      </c>
      <c r="U206">
        <v>3.3109640000000003E-2</v>
      </c>
      <c r="V206">
        <v>23</v>
      </c>
    </row>
    <row r="207" spans="1:22">
      <c r="A207">
        <v>9803</v>
      </c>
      <c r="B207" t="s">
        <v>1628</v>
      </c>
      <c r="C207">
        <v>-2.9999999999999997E-8</v>
      </c>
      <c r="D207">
        <v>3.701169E-2</v>
      </c>
      <c r="E207">
        <v>682</v>
      </c>
      <c r="F207">
        <v>0</v>
      </c>
      <c r="G207">
        <v>0</v>
      </c>
      <c r="H207">
        <v>7</v>
      </c>
      <c r="I207">
        <v>97291</v>
      </c>
      <c r="J207">
        <v>1</v>
      </c>
      <c r="K207">
        <v>0</v>
      </c>
      <c r="L207">
        <v>0</v>
      </c>
      <c r="M207">
        <v>0</v>
      </c>
      <c r="N207">
        <v>1</v>
      </c>
      <c r="O207">
        <v>1</v>
      </c>
      <c r="P207">
        <v>348</v>
      </c>
      <c r="Q207">
        <v>27</v>
      </c>
      <c r="R207">
        <v>3</v>
      </c>
      <c r="S207" t="s">
        <v>1478</v>
      </c>
      <c r="T207">
        <v>1</v>
      </c>
      <c r="U207">
        <v>3.7011719999999998E-2</v>
      </c>
      <c r="V207">
        <v>25</v>
      </c>
    </row>
    <row r="208" spans="1:22">
      <c r="A208">
        <v>9960</v>
      </c>
      <c r="B208" t="s">
        <v>1629</v>
      </c>
      <c r="C208">
        <v>-2.9999999999999997E-8</v>
      </c>
      <c r="D208">
        <v>6.2091979999999998E-2</v>
      </c>
      <c r="E208">
        <v>682</v>
      </c>
      <c r="F208">
        <v>2</v>
      </c>
      <c r="G208">
        <v>0</v>
      </c>
      <c r="H208">
        <v>7</v>
      </c>
      <c r="I208">
        <v>97291</v>
      </c>
      <c r="J208">
        <v>1</v>
      </c>
      <c r="K208">
        <v>0</v>
      </c>
      <c r="L208">
        <v>0</v>
      </c>
      <c r="M208">
        <v>0</v>
      </c>
      <c r="N208">
        <v>1</v>
      </c>
      <c r="O208">
        <v>1</v>
      </c>
      <c r="P208">
        <v>348</v>
      </c>
      <c r="Q208">
        <v>27</v>
      </c>
      <c r="R208">
        <v>3</v>
      </c>
      <c r="S208" t="s">
        <v>1478</v>
      </c>
      <c r="T208">
        <v>1</v>
      </c>
      <c r="U208">
        <v>6.2092010000000003E-2</v>
      </c>
      <c r="V208">
        <v>42</v>
      </c>
    </row>
    <row r="209" spans="1:22">
      <c r="A209">
        <v>9987</v>
      </c>
      <c r="B209" t="s">
        <v>1630</v>
      </c>
      <c r="C209">
        <v>-2.9999999999999997E-8</v>
      </c>
      <c r="D209">
        <v>0.43320368999999997</v>
      </c>
      <c r="E209">
        <v>682</v>
      </c>
      <c r="F209">
        <v>2</v>
      </c>
      <c r="G209">
        <v>0</v>
      </c>
      <c r="H209">
        <v>7</v>
      </c>
      <c r="I209">
        <v>97291</v>
      </c>
      <c r="J209">
        <v>1</v>
      </c>
      <c r="K209">
        <v>0</v>
      </c>
      <c r="L209">
        <v>0</v>
      </c>
      <c r="M209">
        <v>0</v>
      </c>
      <c r="N209">
        <v>1</v>
      </c>
      <c r="O209">
        <v>1</v>
      </c>
      <c r="P209">
        <v>348</v>
      </c>
      <c r="Q209">
        <v>27</v>
      </c>
      <c r="R209">
        <v>3</v>
      </c>
      <c r="S209" t="s">
        <v>1478</v>
      </c>
      <c r="T209">
        <v>1</v>
      </c>
      <c r="U209">
        <v>0.43320372000000001</v>
      </c>
      <c r="V209">
        <v>295</v>
      </c>
    </row>
    <row r="210" spans="1:22">
      <c r="A210">
        <v>10104</v>
      </c>
      <c r="B210" t="s">
        <v>1631</v>
      </c>
      <c r="C210">
        <v>-2.9999999999999997E-8</v>
      </c>
      <c r="D210">
        <v>0.17647151999999999</v>
      </c>
      <c r="E210">
        <v>682</v>
      </c>
      <c r="F210">
        <v>2</v>
      </c>
      <c r="G210">
        <v>0</v>
      </c>
      <c r="H210">
        <v>7</v>
      </c>
      <c r="I210">
        <v>97291</v>
      </c>
      <c r="J210">
        <v>1</v>
      </c>
      <c r="K210">
        <v>0</v>
      </c>
      <c r="L210">
        <v>0</v>
      </c>
      <c r="M210">
        <v>0</v>
      </c>
      <c r="N210">
        <v>1</v>
      </c>
      <c r="O210">
        <v>1</v>
      </c>
      <c r="P210">
        <v>348</v>
      </c>
      <c r="Q210">
        <v>27</v>
      </c>
      <c r="R210">
        <v>3</v>
      </c>
      <c r="S210" t="s">
        <v>1478</v>
      </c>
      <c r="T210">
        <v>1</v>
      </c>
      <c r="U210">
        <v>0.17647155</v>
      </c>
      <c r="V210">
        <v>120</v>
      </c>
    </row>
    <row r="211" spans="1:22">
      <c r="A211">
        <v>10197</v>
      </c>
      <c r="B211" t="s">
        <v>1632</v>
      </c>
      <c r="C211">
        <v>-2.9999999999999997E-8</v>
      </c>
      <c r="D211">
        <v>4.1828799999999999E-2</v>
      </c>
      <c r="E211">
        <v>682</v>
      </c>
      <c r="F211">
        <v>0</v>
      </c>
      <c r="G211">
        <v>0</v>
      </c>
      <c r="H211">
        <v>7</v>
      </c>
      <c r="I211">
        <v>97291</v>
      </c>
      <c r="J211">
        <v>1</v>
      </c>
      <c r="K211">
        <v>0</v>
      </c>
      <c r="L211">
        <v>0</v>
      </c>
      <c r="M211">
        <v>0</v>
      </c>
      <c r="N211">
        <v>1</v>
      </c>
      <c r="O211">
        <v>1</v>
      </c>
      <c r="P211">
        <v>348</v>
      </c>
      <c r="Q211">
        <v>27</v>
      </c>
      <c r="R211">
        <v>3</v>
      </c>
      <c r="S211" t="s">
        <v>1478</v>
      </c>
      <c r="T211">
        <v>1</v>
      </c>
      <c r="U211">
        <v>4.1828829999999997E-2</v>
      </c>
      <c r="V211">
        <v>29</v>
      </c>
    </row>
    <row r="212" spans="1:22">
      <c r="A212">
        <v>10348</v>
      </c>
      <c r="B212" t="s">
        <v>1633</v>
      </c>
      <c r="C212">
        <v>-2.9999999999999997E-8</v>
      </c>
      <c r="D212">
        <v>0.12625059999999999</v>
      </c>
      <c r="E212">
        <v>682</v>
      </c>
      <c r="F212">
        <v>2</v>
      </c>
      <c r="G212">
        <v>0</v>
      </c>
      <c r="H212">
        <v>7</v>
      </c>
      <c r="I212">
        <v>97291</v>
      </c>
      <c r="J212">
        <v>1</v>
      </c>
      <c r="K212">
        <v>0</v>
      </c>
      <c r="L212">
        <v>0</v>
      </c>
      <c r="M212">
        <v>0</v>
      </c>
      <c r="N212">
        <v>1</v>
      </c>
      <c r="O212">
        <v>1</v>
      </c>
      <c r="P212">
        <v>348</v>
      </c>
      <c r="Q212">
        <v>27</v>
      </c>
      <c r="R212">
        <v>3</v>
      </c>
      <c r="S212" t="s">
        <v>1478</v>
      </c>
      <c r="T212">
        <v>1</v>
      </c>
      <c r="U212">
        <v>0.12625063</v>
      </c>
      <c r="V212">
        <v>86</v>
      </c>
    </row>
    <row r="213" spans="1:22">
      <c r="A213">
        <v>10349</v>
      </c>
      <c r="B213" t="s">
        <v>1633</v>
      </c>
      <c r="C213">
        <v>0.12625059999999999</v>
      </c>
      <c r="D213">
        <v>0.14159453</v>
      </c>
      <c r="E213">
        <v>682</v>
      </c>
      <c r="F213">
        <v>0</v>
      </c>
      <c r="G213">
        <v>0</v>
      </c>
      <c r="H213">
        <v>7</v>
      </c>
      <c r="I213">
        <v>97291</v>
      </c>
      <c r="J213">
        <v>1</v>
      </c>
      <c r="K213">
        <v>0</v>
      </c>
      <c r="L213">
        <v>0</v>
      </c>
      <c r="M213">
        <v>0</v>
      </c>
      <c r="N213">
        <v>1</v>
      </c>
      <c r="O213">
        <v>1</v>
      </c>
      <c r="P213">
        <v>348</v>
      </c>
      <c r="Q213">
        <v>27</v>
      </c>
      <c r="R213">
        <v>3</v>
      </c>
      <c r="S213" t="s">
        <v>1478</v>
      </c>
      <c r="T213">
        <v>1</v>
      </c>
      <c r="U213">
        <v>1.534393E-2</v>
      </c>
      <c r="V213">
        <v>10</v>
      </c>
    </row>
    <row r="214" spans="1:22">
      <c r="A214">
        <v>10368</v>
      </c>
      <c r="B214" t="s">
        <v>1634</v>
      </c>
      <c r="C214">
        <v>-2.9999999999999997E-8</v>
      </c>
      <c r="D214">
        <v>1.100201E-2</v>
      </c>
      <c r="E214">
        <v>682</v>
      </c>
      <c r="F214">
        <v>0</v>
      </c>
      <c r="G214">
        <v>0</v>
      </c>
      <c r="H214">
        <v>7</v>
      </c>
      <c r="I214">
        <v>97291</v>
      </c>
      <c r="J214">
        <v>1</v>
      </c>
      <c r="K214">
        <v>0</v>
      </c>
      <c r="L214">
        <v>0</v>
      </c>
      <c r="M214">
        <v>0</v>
      </c>
      <c r="N214">
        <v>1</v>
      </c>
      <c r="O214">
        <v>1</v>
      </c>
      <c r="P214">
        <v>348</v>
      </c>
      <c r="Q214">
        <v>27</v>
      </c>
      <c r="R214">
        <v>3</v>
      </c>
      <c r="S214" t="s">
        <v>1478</v>
      </c>
      <c r="T214">
        <v>1</v>
      </c>
      <c r="U214">
        <v>1.1002039999999999E-2</v>
      </c>
      <c r="V214">
        <v>8</v>
      </c>
    </row>
    <row r="215" spans="1:22">
      <c r="A215">
        <v>10403</v>
      </c>
      <c r="B215" t="s">
        <v>1635</v>
      </c>
      <c r="C215">
        <v>-2.9999999999999997E-8</v>
      </c>
      <c r="D215">
        <v>0.1023068</v>
      </c>
      <c r="E215">
        <v>682</v>
      </c>
      <c r="F215">
        <v>2</v>
      </c>
      <c r="G215">
        <v>0</v>
      </c>
      <c r="H215">
        <v>7</v>
      </c>
      <c r="I215">
        <v>97291</v>
      </c>
      <c r="J215">
        <v>1</v>
      </c>
      <c r="K215">
        <v>0</v>
      </c>
      <c r="L215">
        <v>0</v>
      </c>
      <c r="M215">
        <v>0</v>
      </c>
      <c r="N215">
        <v>1</v>
      </c>
      <c r="O215">
        <v>1</v>
      </c>
      <c r="P215">
        <v>348</v>
      </c>
      <c r="Q215">
        <v>27</v>
      </c>
      <c r="R215">
        <v>3</v>
      </c>
      <c r="S215" t="s">
        <v>1478</v>
      </c>
      <c r="T215">
        <v>1</v>
      </c>
      <c r="U215">
        <v>0.10230683</v>
      </c>
      <c r="V215">
        <v>70</v>
      </c>
    </row>
    <row r="216" spans="1:22">
      <c r="A216">
        <v>10486</v>
      </c>
      <c r="B216" t="s">
        <v>1636</v>
      </c>
      <c r="C216">
        <v>-2.9999999999999997E-8</v>
      </c>
      <c r="D216">
        <v>0.10801482</v>
      </c>
      <c r="E216">
        <v>682</v>
      </c>
      <c r="F216">
        <v>0</v>
      </c>
      <c r="G216">
        <v>0</v>
      </c>
      <c r="H216">
        <v>7</v>
      </c>
      <c r="I216">
        <v>97291</v>
      </c>
      <c r="J216">
        <v>1</v>
      </c>
      <c r="K216">
        <v>0</v>
      </c>
      <c r="L216">
        <v>0</v>
      </c>
      <c r="M216">
        <v>0</v>
      </c>
      <c r="N216">
        <v>1</v>
      </c>
      <c r="O216">
        <v>1</v>
      </c>
      <c r="P216">
        <v>348</v>
      </c>
      <c r="Q216">
        <v>27</v>
      </c>
      <c r="R216">
        <v>3</v>
      </c>
      <c r="S216" t="s">
        <v>1478</v>
      </c>
      <c r="T216">
        <v>1</v>
      </c>
      <c r="U216">
        <v>0.10801485</v>
      </c>
      <c r="V216">
        <v>74</v>
      </c>
    </row>
    <row r="217" spans="1:22">
      <c r="A217">
        <v>10494</v>
      </c>
      <c r="B217" t="s">
        <v>1637</v>
      </c>
      <c r="C217">
        <v>-2.9999999999999997E-8</v>
      </c>
      <c r="D217">
        <v>0.32163299000000001</v>
      </c>
      <c r="E217">
        <v>682</v>
      </c>
      <c r="F217">
        <v>2</v>
      </c>
      <c r="G217">
        <v>0</v>
      </c>
      <c r="H217">
        <v>7</v>
      </c>
      <c r="I217">
        <v>97291</v>
      </c>
      <c r="J217">
        <v>1</v>
      </c>
      <c r="K217">
        <v>0</v>
      </c>
      <c r="L217">
        <v>0</v>
      </c>
      <c r="M217">
        <v>0</v>
      </c>
      <c r="N217">
        <v>1</v>
      </c>
      <c r="O217">
        <v>1</v>
      </c>
      <c r="P217">
        <v>348</v>
      </c>
      <c r="Q217">
        <v>27</v>
      </c>
      <c r="R217">
        <v>3</v>
      </c>
      <c r="S217" t="s">
        <v>1478</v>
      </c>
      <c r="T217">
        <v>1</v>
      </c>
      <c r="U217">
        <v>0.32163301999999999</v>
      </c>
      <c r="V217">
        <v>219</v>
      </c>
    </row>
    <row r="218" spans="1:22">
      <c r="A218">
        <v>10501</v>
      </c>
      <c r="B218" t="s">
        <v>1638</v>
      </c>
      <c r="C218">
        <v>-2.9999999999999997E-8</v>
      </c>
      <c r="D218">
        <v>0.13020878999999999</v>
      </c>
      <c r="E218">
        <v>682</v>
      </c>
      <c r="F218">
        <v>2</v>
      </c>
      <c r="G218">
        <v>0</v>
      </c>
      <c r="H218">
        <v>7</v>
      </c>
      <c r="I218">
        <v>97291</v>
      </c>
      <c r="J218">
        <v>1</v>
      </c>
      <c r="K218">
        <v>0</v>
      </c>
      <c r="L218">
        <v>0</v>
      </c>
      <c r="M218">
        <v>0</v>
      </c>
      <c r="N218">
        <v>1</v>
      </c>
      <c r="O218">
        <v>1</v>
      </c>
      <c r="P218">
        <v>348</v>
      </c>
      <c r="Q218">
        <v>27</v>
      </c>
      <c r="R218">
        <v>3</v>
      </c>
      <c r="S218" t="s">
        <v>1478</v>
      </c>
      <c r="T218">
        <v>1</v>
      </c>
      <c r="U218">
        <v>0.13020882</v>
      </c>
      <c r="V218">
        <v>89</v>
      </c>
    </row>
    <row r="219" spans="1:22">
      <c r="A219">
        <v>10611</v>
      </c>
      <c r="B219" t="s">
        <v>1639</v>
      </c>
      <c r="C219">
        <v>-2.9999999999999997E-8</v>
      </c>
      <c r="D219">
        <v>0.23685792999999999</v>
      </c>
      <c r="E219">
        <v>682</v>
      </c>
      <c r="F219">
        <v>2</v>
      </c>
      <c r="G219">
        <v>0</v>
      </c>
      <c r="H219">
        <v>7</v>
      </c>
      <c r="I219">
        <v>97291</v>
      </c>
      <c r="J219">
        <v>1</v>
      </c>
      <c r="K219">
        <v>0</v>
      </c>
      <c r="L219">
        <v>0</v>
      </c>
      <c r="M219">
        <v>0</v>
      </c>
      <c r="N219">
        <v>1</v>
      </c>
      <c r="O219">
        <v>1</v>
      </c>
      <c r="P219">
        <v>348</v>
      </c>
      <c r="Q219">
        <v>27</v>
      </c>
      <c r="R219">
        <v>3</v>
      </c>
      <c r="S219" t="s">
        <v>1478</v>
      </c>
      <c r="T219">
        <v>1</v>
      </c>
      <c r="U219">
        <v>0.23685796000000001</v>
      </c>
      <c r="V219">
        <v>162</v>
      </c>
    </row>
    <row r="220" spans="1:22">
      <c r="A220">
        <v>10645</v>
      </c>
      <c r="B220" t="s">
        <v>1640</v>
      </c>
      <c r="C220">
        <v>-2.9999999999999997E-8</v>
      </c>
      <c r="D220">
        <v>0.46171530999999999</v>
      </c>
      <c r="E220">
        <v>682</v>
      </c>
      <c r="F220">
        <v>2</v>
      </c>
      <c r="G220">
        <v>0</v>
      </c>
      <c r="H220">
        <v>7</v>
      </c>
      <c r="I220">
        <v>97291</v>
      </c>
      <c r="J220">
        <v>1</v>
      </c>
      <c r="K220">
        <v>0</v>
      </c>
      <c r="L220">
        <v>0</v>
      </c>
      <c r="M220">
        <v>0</v>
      </c>
      <c r="N220">
        <v>1</v>
      </c>
      <c r="O220">
        <v>1</v>
      </c>
      <c r="P220">
        <v>348</v>
      </c>
      <c r="Q220">
        <v>27</v>
      </c>
      <c r="R220">
        <v>3</v>
      </c>
      <c r="S220" t="s">
        <v>1478</v>
      </c>
      <c r="T220">
        <v>1</v>
      </c>
      <c r="U220">
        <v>0.46171533999999997</v>
      </c>
      <c r="V220">
        <v>315</v>
      </c>
    </row>
    <row r="221" spans="1:22">
      <c r="A221">
        <v>10714</v>
      </c>
      <c r="B221" t="s">
        <v>1641</v>
      </c>
      <c r="C221">
        <v>-2.9999999999999997E-8</v>
      </c>
      <c r="D221">
        <v>8.4255189999999994E-2</v>
      </c>
      <c r="E221">
        <v>682</v>
      </c>
      <c r="F221">
        <v>2</v>
      </c>
      <c r="G221">
        <v>0</v>
      </c>
      <c r="H221">
        <v>7</v>
      </c>
      <c r="I221">
        <v>97291</v>
      </c>
      <c r="J221">
        <v>1</v>
      </c>
      <c r="K221">
        <v>0</v>
      </c>
      <c r="L221">
        <v>0</v>
      </c>
      <c r="M221">
        <v>0</v>
      </c>
      <c r="N221">
        <v>1</v>
      </c>
      <c r="O221">
        <v>1</v>
      </c>
      <c r="P221">
        <v>348</v>
      </c>
      <c r="Q221">
        <v>27</v>
      </c>
      <c r="R221">
        <v>3</v>
      </c>
      <c r="S221" t="s">
        <v>1478</v>
      </c>
      <c r="T221">
        <v>1</v>
      </c>
      <c r="U221">
        <v>8.4255220000000006E-2</v>
      </c>
      <c r="V221">
        <v>57</v>
      </c>
    </row>
    <row r="222" spans="1:22">
      <c r="A222">
        <v>10731</v>
      </c>
      <c r="B222" t="s">
        <v>1642</v>
      </c>
      <c r="C222">
        <v>-2.9999999999999997E-8</v>
      </c>
      <c r="D222">
        <v>0.21971297000000001</v>
      </c>
      <c r="E222">
        <v>682</v>
      </c>
      <c r="F222">
        <v>0</v>
      </c>
      <c r="G222">
        <v>0</v>
      </c>
      <c r="H222">
        <v>7</v>
      </c>
      <c r="I222">
        <v>97291</v>
      </c>
      <c r="J222">
        <v>1</v>
      </c>
      <c r="K222">
        <v>0</v>
      </c>
      <c r="L222">
        <v>0</v>
      </c>
      <c r="M222">
        <v>0</v>
      </c>
      <c r="N222">
        <v>1</v>
      </c>
      <c r="O222">
        <v>1</v>
      </c>
      <c r="P222">
        <v>348</v>
      </c>
      <c r="Q222">
        <v>27</v>
      </c>
      <c r="R222">
        <v>3</v>
      </c>
      <c r="S222" t="s">
        <v>1478</v>
      </c>
      <c r="T222">
        <v>1</v>
      </c>
      <c r="U222">
        <v>0.21971299999999999</v>
      </c>
      <c r="V222">
        <v>150</v>
      </c>
    </row>
    <row r="223" spans="1:22">
      <c r="A223">
        <v>10817</v>
      </c>
      <c r="B223" t="s">
        <v>1643</v>
      </c>
      <c r="C223">
        <v>-2.9999999999999997E-8</v>
      </c>
      <c r="D223">
        <v>0.73128740999999997</v>
      </c>
      <c r="E223">
        <v>682</v>
      </c>
      <c r="F223">
        <v>2</v>
      </c>
      <c r="G223">
        <v>0</v>
      </c>
      <c r="H223">
        <v>7</v>
      </c>
      <c r="I223">
        <v>97291</v>
      </c>
      <c r="J223">
        <v>1</v>
      </c>
      <c r="K223">
        <v>0</v>
      </c>
      <c r="L223">
        <v>0</v>
      </c>
      <c r="M223">
        <v>0</v>
      </c>
      <c r="N223">
        <v>1</v>
      </c>
      <c r="O223">
        <v>1</v>
      </c>
      <c r="P223">
        <v>348</v>
      </c>
      <c r="Q223">
        <v>27</v>
      </c>
      <c r="R223">
        <v>3</v>
      </c>
      <c r="S223" t="s">
        <v>1478</v>
      </c>
      <c r="T223">
        <v>1</v>
      </c>
      <c r="U223">
        <v>0.73128744000000001</v>
      </c>
      <c r="V223">
        <v>499</v>
      </c>
    </row>
    <row r="224" spans="1:22">
      <c r="A224">
        <v>10982</v>
      </c>
      <c r="B224" t="s">
        <v>1644</v>
      </c>
      <c r="C224">
        <v>-2.9999999999999997E-8</v>
      </c>
      <c r="D224">
        <v>0.34641409000000001</v>
      </c>
      <c r="E224">
        <v>682</v>
      </c>
      <c r="F224">
        <v>2</v>
      </c>
      <c r="G224">
        <v>0</v>
      </c>
      <c r="H224">
        <v>7</v>
      </c>
      <c r="I224">
        <v>97291</v>
      </c>
      <c r="J224">
        <v>1</v>
      </c>
      <c r="K224">
        <v>0</v>
      </c>
      <c r="L224">
        <v>0</v>
      </c>
      <c r="M224">
        <v>0</v>
      </c>
      <c r="N224">
        <v>1</v>
      </c>
      <c r="O224">
        <v>1</v>
      </c>
      <c r="P224">
        <v>348</v>
      </c>
      <c r="Q224">
        <v>27</v>
      </c>
      <c r="R224">
        <v>3</v>
      </c>
      <c r="S224" t="s">
        <v>1478</v>
      </c>
      <c r="T224">
        <v>1</v>
      </c>
      <c r="U224">
        <v>0.34641411999999999</v>
      </c>
      <c r="V224">
        <v>236</v>
      </c>
    </row>
    <row r="225" spans="1:22">
      <c r="A225">
        <v>11122</v>
      </c>
      <c r="B225" t="s">
        <v>1645</v>
      </c>
      <c r="C225">
        <v>-2.9999999999999997E-8</v>
      </c>
      <c r="D225">
        <v>0.35849358999999997</v>
      </c>
      <c r="E225">
        <v>682</v>
      </c>
      <c r="F225">
        <v>2</v>
      </c>
      <c r="G225">
        <v>0</v>
      </c>
      <c r="H225">
        <v>7</v>
      </c>
      <c r="I225">
        <v>97291</v>
      </c>
      <c r="J225">
        <v>1</v>
      </c>
      <c r="K225">
        <v>0</v>
      </c>
      <c r="L225">
        <v>0</v>
      </c>
      <c r="M225">
        <v>0</v>
      </c>
      <c r="N225">
        <v>1</v>
      </c>
      <c r="O225">
        <v>1</v>
      </c>
      <c r="P225">
        <v>348</v>
      </c>
      <c r="Q225">
        <v>27</v>
      </c>
      <c r="R225">
        <v>3</v>
      </c>
      <c r="S225" t="s">
        <v>1478</v>
      </c>
      <c r="T225">
        <v>1</v>
      </c>
      <c r="U225">
        <v>0.35849362000000001</v>
      </c>
      <c r="V225">
        <v>244</v>
      </c>
    </row>
    <row r="226" spans="1:22">
      <c r="A226">
        <v>11156</v>
      </c>
      <c r="B226" t="s">
        <v>1646</v>
      </c>
      <c r="C226">
        <v>-2.9999999999999997E-8</v>
      </c>
      <c r="D226">
        <v>0.13112170000000001</v>
      </c>
      <c r="E226">
        <v>682</v>
      </c>
      <c r="F226">
        <v>2</v>
      </c>
      <c r="G226">
        <v>0</v>
      </c>
      <c r="H226">
        <v>7</v>
      </c>
      <c r="I226">
        <v>97291</v>
      </c>
      <c r="J226">
        <v>1</v>
      </c>
      <c r="K226">
        <v>0</v>
      </c>
      <c r="L226">
        <v>0</v>
      </c>
      <c r="M226">
        <v>0</v>
      </c>
      <c r="N226">
        <v>1</v>
      </c>
      <c r="O226">
        <v>1</v>
      </c>
      <c r="P226">
        <v>348</v>
      </c>
      <c r="Q226">
        <v>27</v>
      </c>
      <c r="R226">
        <v>3</v>
      </c>
      <c r="S226" t="s">
        <v>1478</v>
      </c>
      <c r="T226">
        <v>1</v>
      </c>
      <c r="U226">
        <v>0.13112172999999999</v>
      </c>
      <c r="V226">
        <v>89</v>
      </c>
    </row>
    <row r="227" spans="1:22">
      <c r="A227">
        <v>11157</v>
      </c>
      <c r="B227" t="s">
        <v>1646</v>
      </c>
      <c r="C227">
        <v>0.13112170000000001</v>
      </c>
      <c r="D227">
        <v>0.40879189999999999</v>
      </c>
      <c r="E227">
        <v>682</v>
      </c>
      <c r="F227">
        <v>2</v>
      </c>
      <c r="G227">
        <v>0</v>
      </c>
      <c r="H227">
        <v>7</v>
      </c>
      <c r="I227">
        <v>97291</v>
      </c>
      <c r="J227">
        <v>1</v>
      </c>
      <c r="K227">
        <v>0</v>
      </c>
      <c r="L227">
        <v>0</v>
      </c>
      <c r="M227">
        <v>0</v>
      </c>
      <c r="N227">
        <v>1</v>
      </c>
      <c r="O227">
        <v>1</v>
      </c>
      <c r="P227">
        <v>348</v>
      </c>
      <c r="Q227">
        <v>27</v>
      </c>
      <c r="R227">
        <v>3</v>
      </c>
      <c r="S227" t="s">
        <v>1478</v>
      </c>
      <c r="T227">
        <v>1</v>
      </c>
      <c r="U227">
        <v>0.27767019999999998</v>
      </c>
      <c r="V227">
        <v>189</v>
      </c>
    </row>
    <row r="228" spans="1:22">
      <c r="A228">
        <v>11158</v>
      </c>
      <c r="B228" t="s">
        <v>1646</v>
      </c>
      <c r="C228">
        <v>0.40879189999999999</v>
      </c>
      <c r="D228">
        <v>0.40885729999999998</v>
      </c>
      <c r="E228">
        <v>682</v>
      </c>
      <c r="F228">
        <v>0</v>
      </c>
      <c r="G228">
        <v>0</v>
      </c>
      <c r="H228">
        <v>7</v>
      </c>
      <c r="I228">
        <v>97291</v>
      </c>
      <c r="J228">
        <v>1</v>
      </c>
      <c r="K228">
        <v>0</v>
      </c>
      <c r="L228">
        <v>0</v>
      </c>
      <c r="M228">
        <v>0</v>
      </c>
      <c r="N228">
        <v>1</v>
      </c>
      <c r="O228">
        <v>1</v>
      </c>
      <c r="P228">
        <v>348</v>
      </c>
      <c r="Q228">
        <v>27</v>
      </c>
      <c r="R228">
        <v>3</v>
      </c>
      <c r="S228" t="s">
        <v>1478</v>
      </c>
      <c r="T228">
        <v>1</v>
      </c>
      <c r="U228">
        <v>6.5400000000000004E-5</v>
      </c>
      <c r="V228">
        <v>0</v>
      </c>
    </row>
    <row r="229" spans="1:22">
      <c r="A229">
        <v>11159</v>
      </c>
      <c r="B229" t="s">
        <v>1646</v>
      </c>
      <c r="C229">
        <v>0.40885729999999998</v>
      </c>
      <c r="D229">
        <v>0.55850058000000002</v>
      </c>
      <c r="E229">
        <v>682</v>
      </c>
      <c r="F229">
        <v>0</v>
      </c>
      <c r="G229">
        <v>0</v>
      </c>
      <c r="H229">
        <v>7</v>
      </c>
      <c r="I229">
        <v>97291</v>
      </c>
      <c r="J229">
        <v>1</v>
      </c>
      <c r="K229">
        <v>0</v>
      </c>
      <c r="L229">
        <v>0</v>
      </c>
      <c r="M229">
        <v>0</v>
      </c>
      <c r="N229">
        <v>1</v>
      </c>
      <c r="O229">
        <v>1</v>
      </c>
      <c r="P229">
        <v>348</v>
      </c>
      <c r="Q229">
        <v>27</v>
      </c>
      <c r="R229">
        <v>3</v>
      </c>
      <c r="S229" t="s">
        <v>1478</v>
      </c>
      <c r="T229">
        <v>1</v>
      </c>
      <c r="U229">
        <v>0.14964327999999999</v>
      </c>
      <c r="V229">
        <v>102</v>
      </c>
    </row>
    <row r="230" spans="1:22">
      <c r="A230">
        <v>11160</v>
      </c>
      <c r="B230" t="s">
        <v>1647</v>
      </c>
      <c r="C230">
        <v>-2.9999999999999997E-8</v>
      </c>
      <c r="D230">
        <v>0.15116610999999999</v>
      </c>
      <c r="E230">
        <v>682</v>
      </c>
      <c r="F230">
        <v>2</v>
      </c>
      <c r="G230">
        <v>0</v>
      </c>
      <c r="H230">
        <v>7</v>
      </c>
      <c r="I230">
        <v>97291</v>
      </c>
      <c r="J230">
        <v>1</v>
      </c>
      <c r="K230">
        <v>0</v>
      </c>
      <c r="L230">
        <v>0</v>
      </c>
      <c r="M230">
        <v>0</v>
      </c>
      <c r="N230">
        <v>1</v>
      </c>
      <c r="O230">
        <v>1</v>
      </c>
      <c r="P230">
        <v>348</v>
      </c>
      <c r="Q230">
        <v>27</v>
      </c>
      <c r="R230">
        <v>3</v>
      </c>
      <c r="S230" t="s">
        <v>1478</v>
      </c>
      <c r="T230">
        <v>1</v>
      </c>
      <c r="U230">
        <v>0.15116614</v>
      </c>
      <c r="V230">
        <v>103</v>
      </c>
    </row>
    <row r="231" spans="1:22">
      <c r="A231">
        <v>11221</v>
      </c>
      <c r="B231" t="s">
        <v>1648</v>
      </c>
      <c r="C231">
        <v>-2.9999999999999997E-8</v>
      </c>
      <c r="D231">
        <v>8.6098170000000002E-2</v>
      </c>
      <c r="E231">
        <v>682</v>
      </c>
      <c r="F231">
        <v>2</v>
      </c>
      <c r="G231">
        <v>0</v>
      </c>
      <c r="H231">
        <v>7</v>
      </c>
      <c r="I231">
        <v>97291</v>
      </c>
      <c r="J231">
        <v>1</v>
      </c>
      <c r="K231">
        <v>0</v>
      </c>
      <c r="L231">
        <v>0</v>
      </c>
      <c r="M231">
        <v>0</v>
      </c>
      <c r="N231">
        <v>1</v>
      </c>
      <c r="O231">
        <v>1</v>
      </c>
      <c r="P231">
        <v>348</v>
      </c>
      <c r="Q231">
        <v>27</v>
      </c>
      <c r="R231">
        <v>3</v>
      </c>
      <c r="S231" t="s">
        <v>1478</v>
      </c>
      <c r="T231">
        <v>1</v>
      </c>
      <c r="U231">
        <v>8.60982E-2</v>
      </c>
      <c r="V231">
        <v>59</v>
      </c>
    </row>
    <row r="232" spans="1:22">
      <c r="A232">
        <v>11258</v>
      </c>
      <c r="B232" t="s">
        <v>1649</v>
      </c>
      <c r="C232">
        <v>-2.9999999999999997E-8</v>
      </c>
      <c r="D232">
        <v>7.6064419999999994E-2</v>
      </c>
      <c r="E232">
        <v>682</v>
      </c>
      <c r="F232">
        <v>2</v>
      </c>
      <c r="G232">
        <v>0</v>
      </c>
      <c r="H232">
        <v>7</v>
      </c>
      <c r="I232">
        <v>97291</v>
      </c>
      <c r="J232">
        <v>1</v>
      </c>
      <c r="K232">
        <v>0</v>
      </c>
      <c r="L232">
        <v>0</v>
      </c>
      <c r="M232">
        <v>0</v>
      </c>
      <c r="N232">
        <v>1</v>
      </c>
      <c r="O232">
        <v>1</v>
      </c>
      <c r="P232">
        <v>348</v>
      </c>
      <c r="Q232">
        <v>27</v>
      </c>
      <c r="R232">
        <v>3</v>
      </c>
      <c r="S232" t="s">
        <v>1478</v>
      </c>
      <c r="T232">
        <v>1</v>
      </c>
      <c r="U232">
        <v>7.6064450000000006E-2</v>
      </c>
      <c r="V232">
        <v>52</v>
      </c>
    </row>
    <row r="233" spans="1:22">
      <c r="A233">
        <v>11293</v>
      </c>
      <c r="B233" t="s">
        <v>1650</v>
      </c>
      <c r="C233">
        <v>-2.9999999999999997E-8</v>
      </c>
      <c r="D233">
        <v>7.4838390000000005E-2</v>
      </c>
      <c r="E233">
        <v>682</v>
      </c>
      <c r="F233">
        <v>0</v>
      </c>
      <c r="G233">
        <v>0</v>
      </c>
      <c r="H233">
        <v>7</v>
      </c>
      <c r="I233">
        <v>97291</v>
      </c>
      <c r="J233">
        <v>1</v>
      </c>
      <c r="K233">
        <v>0</v>
      </c>
      <c r="L233">
        <v>0</v>
      </c>
      <c r="M233">
        <v>0</v>
      </c>
      <c r="N233">
        <v>1</v>
      </c>
      <c r="O233">
        <v>1</v>
      </c>
      <c r="P233">
        <v>348</v>
      </c>
      <c r="Q233">
        <v>27</v>
      </c>
      <c r="R233">
        <v>3</v>
      </c>
      <c r="S233" t="s">
        <v>1478</v>
      </c>
      <c r="T233">
        <v>1</v>
      </c>
      <c r="U233">
        <v>7.4838420000000003E-2</v>
      </c>
      <c r="V233">
        <v>51</v>
      </c>
    </row>
    <row r="234" spans="1:22">
      <c r="A234">
        <v>11329</v>
      </c>
      <c r="B234" t="s">
        <v>1651</v>
      </c>
      <c r="C234">
        <v>-2.9999999999999997E-8</v>
      </c>
      <c r="D234">
        <v>0.28677457000000001</v>
      </c>
      <c r="E234">
        <v>682</v>
      </c>
      <c r="F234">
        <v>2</v>
      </c>
      <c r="G234">
        <v>0</v>
      </c>
      <c r="H234">
        <v>7</v>
      </c>
      <c r="I234">
        <v>97291</v>
      </c>
      <c r="J234">
        <v>1</v>
      </c>
      <c r="K234">
        <v>0</v>
      </c>
      <c r="L234">
        <v>0</v>
      </c>
      <c r="M234">
        <v>0</v>
      </c>
      <c r="N234">
        <v>1</v>
      </c>
      <c r="O234">
        <v>1</v>
      </c>
      <c r="P234">
        <v>348</v>
      </c>
      <c r="Q234">
        <v>27</v>
      </c>
      <c r="R234">
        <v>3</v>
      </c>
      <c r="S234" t="s">
        <v>1478</v>
      </c>
      <c r="T234">
        <v>1</v>
      </c>
      <c r="U234">
        <v>0.28677459999999999</v>
      </c>
      <c r="V234">
        <v>196</v>
      </c>
    </row>
    <row r="235" spans="1:22">
      <c r="A235">
        <v>11339</v>
      </c>
      <c r="B235" t="s">
        <v>1652</v>
      </c>
      <c r="C235">
        <v>-2.9999999999999997E-8</v>
      </c>
      <c r="D235">
        <v>0.14267526999999999</v>
      </c>
      <c r="E235">
        <v>682</v>
      </c>
      <c r="F235">
        <v>0</v>
      </c>
      <c r="G235">
        <v>0</v>
      </c>
      <c r="H235">
        <v>7</v>
      </c>
      <c r="I235">
        <v>97291</v>
      </c>
      <c r="J235">
        <v>1</v>
      </c>
      <c r="K235">
        <v>0</v>
      </c>
      <c r="L235">
        <v>0</v>
      </c>
      <c r="M235">
        <v>0</v>
      </c>
      <c r="N235">
        <v>1</v>
      </c>
      <c r="O235">
        <v>1</v>
      </c>
      <c r="P235">
        <v>348</v>
      </c>
      <c r="Q235">
        <v>27</v>
      </c>
      <c r="R235">
        <v>3</v>
      </c>
      <c r="S235" t="s">
        <v>1478</v>
      </c>
      <c r="T235">
        <v>1</v>
      </c>
      <c r="U235">
        <v>0.1426753</v>
      </c>
      <c r="V235">
        <v>97</v>
      </c>
    </row>
    <row r="236" spans="1:22">
      <c r="A236">
        <v>11340</v>
      </c>
      <c r="B236" t="s">
        <v>1652</v>
      </c>
      <c r="C236">
        <v>0.14267526999999999</v>
      </c>
      <c r="D236">
        <v>0.49394023999999997</v>
      </c>
      <c r="E236">
        <v>682</v>
      </c>
      <c r="F236">
        <v>2</v>
      </c>
      <c r="G236">
        <v>0</v>
      </c>
      <c r="H236">
        <v>7</v>
      </c>
      <c r="I236">
        <v>97291</v>
      </c>
      <c r="J236">
        <v>1</v>
      </c>
      <c r="K236">
        <v>0</v>
      </c>
      <c r="L236">
        <v>0</v>
      </c>
      <c r="M236">
        <v>0</v>
      </c>
      <c r="N236">
        <v>1</v>
      </c>
      <c r="O236">
        <v>1</v>
      </c>
      <c r="P236">
        <v>348</v>
      </c>
      <c r="Q236">
        <v>27</v>
      </c>
      <c r="R236">
        <v>3</v>
      </c>
      <c r="S236" t="s">
        <v>1478</v>
      </c>
      <c r="T236">
        <v>1</v>
      </c>
      <c r="U236">
        <v>0.35126497000000001</v>
      </c>
      <c r="V236">
        <v>240</v>
      </c>
    </row>
    <row r="237" spans="1:22">
      <c r="A237">
        <v>11341</v>
      </c>
      <c r="B237" t="s">
        <v>1653</v>
      </c>
      <c r="C237">
        <v>-2.9999999999999997E-8</v>
      </c>
      <c r="D237">
        <v>3.8367699999999998E-2</v>
      </c>
      <c r="E237">
        <v>682</v>
      </c>
      <c r="F237">
        <v>2</v>
      </c>
      <c r="G237">
        <v>0</v>
      </c>
      <c r="H237">
        <v>7</v>
      </c>
      <c r="I237">
        <v>97291</v>
      </c>
      <c r="J237">
        <v>1</v>
      </c>
      <c r="K237">
        <v>0</v>
      </c>
      <c r="L237">
        <v>0</v>
      </c>
      <c r="M237">
        <v>0</v>
      </c>
      <c r="N237">
        <v>1</v>
      </c>
      <c r="O237">
        <v>1</v>
      </c>
      <c r="P237">
        <v>348</v>
      </c>
      <c r="Q237">
        <v>27</v>
      </c>
      <c r="R237">
        <v>3</v>
      </c>
      <c r="S237" t="s">
        <v>1478</v>
      </c>
      <c r="T237">
        <v>1</v>
      </c>
      <c r="U237">
        <v>3.8367730000000003E-2</v>
      </c>
      <c r="V237">
        <v>26</v>
      </c>
    </row>
    <row r="238" spans="1:22">
      <c r="A238">
        <v>11434</v>
      </c>
      <c r="B238" t="s">
        <v>1654</v>
      </c>
      <c r="C238">
        <v>-2.9999999999999997E-8</v>
      </c>
      <c r="D238">
        <v>0.20519634</v>
      </c>
      <c r="E238">
        <v>682</v>
      </c>
      <c r="F238">
        <v>2</v>
      </c>
      <c r="G238">
        <v>0</v>
      </c>
      <c r="H238">
        <v>7</v>
      </c>
      <c r="I238">
        <v>97291</v>
      </c>
      <c r="J238">
        <v>1</v>
      </c>
      <c r="K238">
        <v>0</v>
      </c>
      <c r="L238">
        <v>0</v>
      </c>
      <c r="M238">
        <v>0</v>
      </c>
      <c r="N238">
        <v>1</v>
      </c>
      <c r="O238">
        <v>1</v>
      </c>
      <c r="P238">
        <v>348</v>
      </c>
      <c r="Q238">
        <v>27</v>
      </c>
      <c r="R238">
        <v>3</v>
      </c>
      <c r="S238" t="s">
        <v>1478</v>
      </c>
      <c r="T238">
        <v>1</v>
      </c>
      <c r="U238">
        <v>0.20519636999999999</v>
      </c>
      <c r="V238">
        <v>140</v>
      </c>
    </row>
    <row r="239" spans="1:22">
      <c r="A239">
        <v>11439</v>
      </c>
      <c r="B239" t="s">
        <v>1655</v>
      </c>
      <c r="C239">
        <v>-2.9999999999999997E-8</v>
      </c>
      <c r="D239">
        <v>9.1170979999999999E-2</v>
      </c>
      <c r="E239">
        <v>682</v>
      </c>
      <c r="F239">
        <v>2</v>
      </c>
      <c r="G239">
        <v>0</v>
      </c>
      <c r="H239">
        <v>7</v>
      </c>
      <c r="I239">
        <v>97291</v>
      </c>
      <c r="J239">
        <v>1</v>
      </c>
      <c r="K239">
        <v>0</v>
      </c>
      <c r="L239">
        <v>0</v>
      </c>
      <c r="M239">
        <v>0</v>
      </c>
      <c r="N239">
        <v>1</v>
      </c>
      <c r="O239">
        <v>1</v>
      </c>
      <c r="P239">
        <v>348</v>
      </c>
      <c r="Q239">
        <v>27</v>
      </c>
      <c r="R239">
        <v>3</v>
      </c>
      <c r="S239" t="s">
        <v>1478</v>
      </c>
      <c r="T239">
        <v>1</v>
      </c>
      <c r="U239">
        <v>9.1171009999999997E-2</v>
      </c>
      <c r="V239">
        <v>62</v>
      </c>
    </row>
    <row r="240" spans="1:22">
      <c r="A240">
        <v>11440</v>
      </c>
      <c r="B240" t="s">
        <v>1655</v>
      </c>
      <c r="C240">
        <v>9.1170979999999999E-2</v>
      </c>
      <c r="D240">
        <v>0.11220447</v>
      </c>
      <c r="E240">
        <v>682</v>
      </c>
      <c r="F240">
        <v>0</v>
      </c>
      <c r="G240">
        <v>0</v>
      </c>
      <c r="H240">
        <v>7</v>
      </c>
      <c r="I240">
        <v>97291</v>
      </c>
      <c r="J240">
        <v>1</v>
      </c>
      <c r="K240">
        <v>0</v>
      </c>
      <c r="L240">
        <v>0</v>
      </c>
      <c r="M240">
        <v>0</v>
      </c>
      <c r="N240">
        <v>1</v>
      </c>
      <c r="O240">
        <v>1</v>
      </c>
      <c r="P240">
        <v>348</v>
      </c>
      <c r="Q240">
        <v>27</v>
      </c>
      <c r="R240">
        <v>3</v>
      </c>
      <c r="S240" t="s">
        <v>1478</v>
      </c>
      <c r="T240">
        <v>1</v>
      </c>
      <c r="U240">
        <v>2.1033489999999998E-2</v>
      </c>
      <c r="V240">
        <v>14</v>
      </c>
    </row>
    <row r="241" spans="1:22">
      <c r="A241">
        <v>11450</v>
      </c>
      <c r="B241" t="s">
        <v>1656</v>
      </c>
      <c r="C241">
        <v>-2.9999999999999997E-8</v>
      </c>
      <c r="D241">
        <v>0.13028882</v>
      </c>
      <c r="E241">
        <v>682</v>
      </c>
      <c r="F241">
        <v>0</v>
      </c>
      <c r="G241">
        <v>0</v>
      </c>
      <c r="H241">
        <v>7</v>
      </c>
      <c r="I241">
        <v>97291</v>
      </c>
      <c r="J241">
        <v>1</v>
      </c>
      <c r="K241">
        <v>0</v>
      </c>
      <c r="L241">
        <v>0</v>
      </c>
      <c r="M241">
        <v>0</v>
      </c>
      <c r="N241">
        <v>1</v>
      </c>
      <c r="O241">
        <v>1</v>
      </c>
      <c r="P241">
        <v>348</v>
      </c>
      <c r="Q241">
        <v>27</v>
      </c>
      <c r="R241">
        <v>3</v>
      </c>
      <c r="S241" t="s">
        <v>1478</v>
      </c>
      <c r="T241">
        <v>1</v>
      </c>
      <c r="U241">
        <v>0.13028885000000001</v>
      </c>
      <c r="V241">
        <v>89</v>
      </c>
    </row>
    <row r="242" spans="1:22">
      <c r="A242">
        <v>11557</v>
      </c>
      <c r="B242" t="s">
        <v>1657</v>
      </c>
      <c r="C242">
        <v>-2.9999999999999997E-8</v>
      </c>
      <c r="D242">
        <v>0.13030653</v>
      </c>
      <c r="E242">
        <v>682</v>
      </c>
      <c r="F242">
        <v>0</v>
      </c>
      <c r="G242">
        <v>0</v>
      </c>
      <c r="H242">
        <v>7</v>
      </c>
      <c r="I242">
        <v>97291</v>
      </c>
      <c r="J242">
        <v>1</v>
      </c>
      <c r="K242">
        <v>0</v>
      </c>
      <c r="L242">
        <v>0</v>
      </c>
      <c r="M242">
        <v>0</v>
      </c>
      <c r="N242">
        <v>1</v>
      </c>
      <c r="O242">
        <v>1</v>
      </c>
      <c r="P242">
        <v>348</v>
      </c>
      <c r="Q242">
        <v>27</v>
      </c>
      <c r="R242">
        <v>3</v>
      </c>
      <c r="S242" t="s">
        <v>1478</v>
      </c>
      <c r="T242">
        <v>1</v>
      </c>
      <c r="U242">
        <v>0.13030655999999999</v>
      </c>
      <c r="V242">
        <v>89</v>
      </c>
    </row>
    <row r="243" spans="1:22">
      <c r="A243">
        <v>11650</v>
      </c>
      <c r="B243" t="s">
        <v>1658</v>
      </c>
      <c r="C243">
        <v>-2.9999999999999997E-8</v>
      </c>
      <c r="D243">
        <v>1.6839280000000002E-2</v>
      </c>
      <c r="E243">
        <v>682</v>
      </c>
      <c r="F243">
        <v>0</v>
      </c>
      <c r="G243">
        <v>0</v>
      </c>
      <c r="H243">
        <v>7</v>
      </c>
      <c r="I243">
        <v>97291</v>
      </c>
      <c r="J243">
        <v>1</v>
      </c>
      <c r="K243">
        <v>0</v>
      </c>
      <c r="L243">
        <v>0</v>
      </c>
      <c r="M243">
        <v>0</v>
      </c>
      <c r="N243">
        <v>1</v>
      </c>
      <c r="O243">
        <v>1</v>
      </c>
      <c r="P243">
        <v>348</v>
      </c>
      <c r="Q243">
        <v>27</v>
      </c>
      <c r="R243">
        <v>3</v>
      </c>
      <c r="S243" t="s">
        <v>1478</v>
      </c>
      <c r="T243">
        <v>1</v>
      </c>
      <c r="U243">
        <v>1.683931E-2</v>
      </c>
      <c r="V243">
        <v>11</v>
      </c>
    </row>
    <row r="244" spans="1:22">
      <c r="A244">
        <v>11675</v>
      </c>
      <c r="B244" t="s">
        <v>1659</v>
      </c>
      <c r="C244">
        <v>-2.9999999999999997E-8</v>
      </c>
      <c r="D244">
        <v>0.47003234999999999</v>
      </c>
      <c r="E244">
        <v>682</v>
      </c>
      <c r="F244">
        <v>2</v>
      </c>
      <c r="G244">
        <v>0</v>
      </c>
      <c r="H244">
        <v>7</v>
      </c>
      <c r="I244">
        <v>97291</v>
      </c>
      <c r="J244">
        <v>1</v>
      </c>
      <c r="K244">
        <v>0</v>
      </c>
      <c r="L244">
        <v>0</v>
      </c>
      <c r="M244">
        <v>0</v>
      </c>
      <c r="N244">
        <v>1</v>
      </c>
      <c r="O244">
        <v>1</v>
      </c>
      <c r="P244">
        <v>348</v>
      </c>
      <c r="Q244">
        <v>27</v>
      </c>
      <c r="R244">
        <v>3</v>
      </c>
      <c r="S244" t="s">
        <v>1478</v>
      </c>
      <c r="T244">
        <v>1</v>
      </c>
      <c r="U244">
        <v>0.47003238000000003</v>
      </c>
      <c r="V244">
        <v>321</v>
      </c>
    </row>
    <row r="245" spans="1:22">
      <c r="A245">
        <v>11676</v>
      </c>
      <c r="B245" t="s">
        <v>1659</v>
      </c>
      <c r="C245">
        <v>0.47103237999999997</v>
      </c>
      <c r="D245">
        <v>0.84499102999999998</v>
      </c>
      <c r="E245">
        <v>682</v>
      </c>
      <c r="F245">
        <v>2</v>
      </c>
      <c r="G245">
        <v>0</v>
      </c>
      <c r="H245">
        <v>7</v>
      </c>
      <c r="I245">
        <v>97291</v>
      </c>
      <c r="J245">
        <v>1</v>
      </c>
      <c r="K245">
        <v>0</v>
      </c>
      <c r="L245">
        <v>0</v>
      </c>
      <c r="M245">
        <v>0</v>
      </c>
      <c r="N245">
        <v>1</v>
      </c>
      <c r="O245">
        <v>1</v>
      </c>
      <c r="P245">
        <v>348</v>
      </c>
      <c r="Q245">
        <v>27</v>
      </c>
      <c r="R245">
        <v>3</v>
      </c>
      <c r="S245" t="s">
        <v>1478</v>
      </c>
      <c r="T245">
        <v>1</v>
      </c>
      <c r="U245">
        <v>0.37395865</v>
      </c>
      <c r="V245">
        <v>255</v>
      </c>
    </row>
    <row r="246" spans="1:22">
      <c r="A246">
        <v>11762</v>
      </c>
      <c r="B246" t="s">
        <v>1660</v>
      </c>
      <c r="C246">
        <v>-2.9999999999999997E-8</v>
      </c>
      <c r="D246">
        <v>6.2724909999999995E-2</v>
      </c>
      <c r="E246">
        <v>682</v>
      </c>
      <c r="F246">
        <v>0</v>
      </c>
      <c r="G246">
        <v>0</v>
      </c>
      <c r="H246">
        <v>7</v>
      </c>
      <c r="I246">
        <v>97291</v>
      </c>
      <c r="J246">
        <v>1</v>
      </c>
      <c r="K246">
        <v>0</v>
      </c>
      <c r="L246">
        <v>0</v>
      </c>
      <c r="M246">
        <v>0</v>
      </c>
      <c r="N246">
        <v>1</v>
      </c>
      <c r="O246">
        <v>1</v>
      </c>
      <c r="P246">
        <v>348</v>
      </c>
      <c r="Q246">
        <v>27</v>
      </c>
      <c r="R246">
        <v>3</v>
      </c>
      <c r="S246" t="s">
        <v>1478</v>
      </c>
      <c r="T246">
        <v>1</v>
      </c>
      <c r="U246">
        <v>6.2724940000000007E-2</v>
      </c>
      <c r="V246">
        <v>43</v>
      </c>
    </row>
    <row r="247" spans="1:22">
      <c r="A247">
        <v>11841</v>
      </c>
      <c r="B247" t="s">
        <v>1661</v>
      </c>
      <c r="C247">
        <v>-2.9999999999999997E-8</v>
      </c>
      <c r="D247">
        <v>7.606504E-2</v>
      </c>
      <c r="E247">
        <v>682</v>
      </c>
      <c r="F247">
        <v>2</v>
      </c>
      <c r="G247">
        <v>0</v>
      </c>
      <c r="H247">
        <v>7</v>
      </c>
      <c r="I247">
        <v>97291</v>
      </c>
      <c r="J247">
        <v>1</v>
      </c>
      <c r="K247">
        <v>0</v>
      </c>
      <c r="L247">
        <v>0</v>
      </c>
      <c r="M247">
        <v>0</v>
      </c>
      <c r="N247">
        <v>1</v>
      </c>
      <c r="O247">
        <v>1</v>
      </c>
      <c r="P247">
        <v>348</v>
      </c>
      <c r="Q247">
        <v>27</v>
      </c>
      <c r="R247">
        <v>3</v>
      </c>
      <c r="S247" t="s">
        <v>1478</v>
      </c>
      <c r="T247">
        <v>1</v>
      </c>
      <c r="U247">
        <v>7.6065069999999999E-2</v>
      </c>
      <c r="V247">
        <v>52</v>
      </c>
    </row>
    <row r="248" spans="1:22">
      <c r="A248">
        <v>11885</v>
      </c>
      <c r="B248" t="s">
        <v>1662</v>
      </c>
      <c r="C248">
        <v>-2.9999999999999997E-8</v>
      </c>
      <c r="D248">
        <v>2.820551E-2</v>
      </c>
      <c r="E248">
        <v>682</v>
      </c>
      <c r="F248">
        <v>2</v>
      </c>
      <c r="G248">
        <v>0</v>
      </c>
      <c r="H248">
        <v>7</v>
      </c>
      <c r="I248">
        <v>97291</v>
      </c>
      <c r="J248">
        <v>1</v>
      </c>
      <c r="K248">
        <v>0</v>
      </c>
      <c r="L248">
        <v>0</v>
      </c>
      <c r="M248">
        <v>0</v>
      </c>
      <c r="N248">
        <v>1</v>
      </c>
      <c r="O248">
        <v>1</v>
      </c>
      <c r="P248">
        <v>348</v>
      </c>
      <c r="Q248">
        <v>27</v>
      </c>
      <c r="R248">
        <v>3</v>
      </c>
      <c r="S248" t="s">
        <v>1478</v>
      </c>
      <c r="T248">
        <v>1</v>
      </c>
      <c r="U248">
        <v>2.8205540000000001E-2</v>
      </c>
      <c r="V248">
        <v>19</v>
      </c>
    </row>
    <row r="249" spans="1:22">
      <c r="A249">
        <v>11949</v>
      </c>
      <c r="B249" t="s">
        <v>1663</v>
      </c>
      <c r="C249">
        <v>-2.9999999999999997E-8</v>
      </c>
      <c r="D249">
        <v>0.25809176</v>
      </c>
      <c r="E249">
        <v>682</v>
      </c>
      <c r="F249">
        <v>0</v>
      </c>
      <c r="G249">
        <v>0</v>
      </c>
      <c r="H249">
        <v>7</v>
      </c>
      <c r="I249">
        <v>97291</v>
      </c>
      <c r="J249">
        <v>1</v>
      </c>
      <c r="K249">
        <v>0</v>
      </c>
      <c r="L249">
        <v>0</v>
      </c>
      <c r="M249">
        <v>0</v>
      </c>
      <c r="N249">
        <v>1</v>
      </c>
      <c r="O249">
        <v>1</v>
      </c>
      <c r="P249">
        <v>348</v>
      </c>
      <c r="Q249">
        <v>27</v>
      </c>
      <c r="R249">
        <v>3</v>
      </c>
      <c r="S249" t="s">
        <v>1478</v>
      </c>
      <c r="T249">
        <v>1</v>
      </c>
      <c r="U249">
        <v>0.25809178999999999</v>
      </c>
      <c r="V249">
        <v>176</v>
      </c>
    </row>
    <row r="250" spans="1:22">
      <c r="A250">
        <v>11987</v>
      </c>
      <c r="B250" t="s">
        <v>1664</v>
      </c>
      <c r="C250">
        <v>-2.9999999999999997E-8</v>
      </c>
      <c r="D250">
        <v>0.28506337999999998</v>
      </c>
      <c r="E250">
        <v>682</v>
      </c>
      <c r="F250">
        <v>2</v>
      </c>
      <c r="G250">
        <v>0</v>
      </c>
      <c r="H250">
        <v>7</v>
      </c>
      <c r="I250">
        <v>97291</v>
      </c>
      <c r="J250">
        <v>1</v>
      </c>
      <c r="K250">
        <v>0</v>
      </c>
      <c r="L250">
        <v>0</v>
      </c>
      <c r="M250">
        <v>0</v>
      </c>
      <c r="N250">
        <v>1</v>
      </c>
      <c r="O250">
        <v>1</v>
      </c>
      <c r="P250">
        <v>348</v>
      </c>
      <c r="Q250">
        <v>27</v>
      </c>
      <c r="R250">
        <v>3</v>
      </c>
      <c r="S250" t="s">
        <v>1478</v>
      </c>
      <c r="T250">
        <v>1</v>
      </c>
      <c r="U250">
        <v>0.28506341000000002</v>
      </c>
      <c r="V250">
        <v>194</v>
      </c>
    </row>
    <row r="251" spans="1:22">
      <c r="A251">
        <v>11997</v>
      </c>
      <c r="B251" t="s">
        <v>1665</v>
      </c>
      <c r="C251">
        <v>-2.9999999999999997E-8</v>
      </c>
      <c r="D251">
        <v>0.14626325000000001</v>
      </c>
      <c r="E251">
        <v>682</v>
      </c>
      <c r="F251">
        <v>2</v>
      </c>
      <c r="G251">
        <v>0</v>
      </c>
      <c r="H251">
        <v>7</v>
      </c>
      <c r="I251">
        <v>97291</v>
      </c>
      <c r="J251">
        <v>1</v>
      </c>
      <c r="K251">
        <v>0</v>
      </c>
      <c r="L251">
        <v>0</v>
      </c>
      <c r="M251">
        <v>0</v>
      </c>
      <c r="N251">
        <v>1</v>
      </c>
      <c r="O251">
        <v>1</v>
      </c>
      <c r="P251">
        <v>348</v>
      </c>
      <c r="Q251">
        <v>27</v>
      </c>
      <c r="R251">
        <v>3</v>
      </c>
      <c r="S251" t="s">
        <v>1478</v>
      </c>
      <c r="T251">
        <v>1</v>
      </c>
      <c r="U251">
        <v>0.14626328</v>
      </c>
      <c r="V251">
        <v>100</v>
      </c>
    </row>
    <row r="252" spans="1:22">
      <c r="A252">
        <v>12104</v>
      </c>
      <c r="B252" t="s">
        <v>1666</v>
      </c>
      <c r="C252">
        <v>-2.9999999999999997E-8</v>
      </c>
      <c r="D252">
        <v>0.13159538000000001</v>
      </c>
      <c r="E252">
        <v>682</v>
      </c>
      <c r="F252">
        <v>2</v>
      </c>
      <c r="G252">
        <v>0</v>
      </c>
      <c r="H252">
        <v>7</v>
      </c>
      <c r="I252">
        <v>97291</v>
      </c>
      <c r="J252">
        <v>1</v>
      </c>
      <c r="K252">
        <v>0</v>
      </c>
      <c r="L252">
        <v>0</v>
      </c>
      <c r="M252">
        <v>0</v>
      </c>
      <c r="N252">
        <v>1</v>
      </c>
      <c r="O252">
        <v>1</v>
      </c>
      <c r="P252">
        <v>348</v>
      </c>
      <c r="Q252">
        <v>27</v>
      </c>
      <c r="R252">
        <v>3</v>
      </c>
      <c r="S252" t="s">
        <v>1478</v>
      </c>
      <c r="T252">
        <v>1</v>
      </c>
      <c r="U252">
        <v>0.13159541</v>
      </c>
      <c r="V252">
        <v>90</v>
      </c>
    </row>
    <row r="253" spans="1:22">
      <c r="A253">
        <v>12202</v>
      </c>
      <c r="B253" t="s">
        <v>1667</v>
      </c>
      <c r="C253">
        <v>-2.9999999999999997E-8</v>
      </c>
      <c r="D253">
        <v>0.15237535999999999</v>
      </c>
      <c r="E253">
        <v>682</v>
      </c>
      <c r="F253">
        <v>2</v>
      </c>
      <c r="G253">
        <v>0</v>
      </c>
      <c r="H253">
        <v>7</v>
      </c>
      <c r="I253">
        <v>97291</v>
      </c>
      <c r="J253">
        <v>1</v>
      </c>
      <c r="K253">
        <v>0</v>
      </c>
      <c r="L253">
        <v>0</v>
      </c>
      <c r="M253">
        <v>0</v>
      </c>
      <c r="N253">
        <v>1</v>
      </c>
      <c r="O253">
        <v>1</v>
      </c>
      <c r="P253">
        <v>348</v>
      </c>
      <c r="Q253">
        <v>27</v>
      </c>
      <c r="R253">
        <v>3</v>
      </c>
      <c r="S253" t="s">
        <v>1478</v>
      </c>
      <c r="T253">
        <v>1</v>
      </c>
      <c r="U253">
        <v>0.15237539</v>
      </c>
      <c r="V253">
        <v>104</v>
      </c>
    </row>
    <row r="254" spans="1:22">
      <c r="A254">
        <v>12388</v>
      </c>
      <c r="B254" t="s">
        <v>1668</v>
      </c>
      <c r="C254">
        <v>-2.9999999999999997E-8</v>
      </c>
      <c r="D254">
        <v>9.4780890000000007E-2</v>
      </c>
      <c r="E254">
        <v>682</v>
      </c>
      <c r="F254">
        <v>0</v>
      </c>
      <c r="G254">
        <v>0</v>
      </c>
      <c r="H254">
        <v>7</v>
      </c>
      <c r="I254">
        <v>97291</v>
      </c>
      <c r="J254">
        <v>1</v>
      </c>
      <c r="K254">
        <v>0</v>
      </c>
      <c r="L254">
        <v>0</v>
      </c>
      <c r="M254">
        <v>0</v>
      </c>
      <c r="N254">
        <v>1</v>
      </c>
      <c r="O254">
        <v>1</v>
      </c>
      <c r="P254">
        <v>348</v>
      </c>
      <c r="Q254">
        <v>27</v>
      </c>
      <c r="R254">
        <v>3</v>
      </c>
      <c r="S254" t="s">
        <v>1478</v>
      </c>
      <c r="T254">
        <v>1</v>
      </c>
      <c r="U254">
        <v>9.4780920000000005E-2</v>
      </c>
      <c r="V254">
        <v>65</v>
      </c>
    </row>
    <row r="255" spans="1:22">
      <c r="A255">
        <v>12389</v>
      </c>
      <c r="B255" t="s">
        <v>1668</v>
      </c>
      <c r="C255">
        <v>9.4780890000000007E-2</v>
      </c>
      <c r="D255">
        <v>0.18245289000000001</v>
      </c>
      <c r="E255">
        <v>682</v>
      </c>
      <c r="F255">
        <v>2</v>
      </c>
      <c r="G255">
        <v>0</v>
      </c>
      <c r="H255">
        <v>7</v>
      </c>
      <c r="I255">
        <v>97291</v>
      </c>
      <c r="J255">
        <v>1</v>
      </c>
      <c r="K255">
        <v>0</v>
      </c>
      <c r="L255">
        <v>0</v>
      </c>
      <c r="M255">
        <v>0</v>
      </c>
      <c r="N255">
        <v>1</v>
      </c>
      <c r="O255">
        <v>1</v>
      </c>
      <c r="P255">
        <v>348</v>
      </c>
      <c r="Q255">
        <v>27</v>
      </c>
      <c r="R255">
        <v>3</v>
      </c>
      <c r="S255" t="s">
        <v>1478</v>
      </c>
      <c r="T255">
        <v>1</v>
      </c>
      <c r="U255">
        <v>8.7672E-2</v>
      </c>
      <c r="V255">
        <v>60</v>
      </c>
    </row>
    <row r="256" spans="1:22">
      <c r="A256">
        <v>12431</v>
      </c>
      <c r="B256" t="s">
        <v>1669</v>
      </c>
      <c r="C256">
        <v>-2.9999999999999997E-8</v>
      </c>
      <c r="D256">
        <v>6.3765390000000005E-2</v>
      </c>
      <c r="E256">
        <v>682</v>
      </c>
      <c r="F256">
        <v>0</v>
      </c>
      <c r="G256">
        <v>0</v>
      </c>
      <c r="H256">
        <v>7</v>
      </c>
      <c r="I256">
        <v>97291</v>
      </c>
      <c r="J256">
        <v>1</v>
      </c>
      <c r="K256">
        <v>0</v>
      </c>
      <c r="L256">
        <v>0</v>
      </c>
      <c r="M256">
        <v>0</v>
      </c>
      <c r="N256">
        <v>1</v>
      </c>
      <c r="O256">
        <v>1</v>
      </c>
      <c r="P256">
        <v>348</v>
      </c>
      <c r="Q256">
        <v>27</v>
      </c>
      <c r="R256">
        <v>3</v>
      </c>
      <c r="S256" t="s">
        <v>1478</v>
      </c>
      <c r="T256">
        <v>1</v>
      </c>
      <c r="U256">
        <v>6.3765420000000003E-2</v>
      </c>
      <c r="V256">
        <v>43</v>
      </c>
    </row>
    <row r="257" spans="1:22">
      <c r="A257">
        <v>12432</v>
      </c>
      <c r="B257" t="s">
        <v>1669</v>
      </c>
      <c r="C257">
        <v>6.3765390000000005E-2</v>
      </c>
      <c r="D257">
        <v>0.36479278999999998</v>
      </c>
      <c r="E257">
        <v>682</v>
      </c>
      <c r="F257">
        <v>2</v>
      </c>
      <c r="G257">
        <v>0</v>
      </c>
      <c r="H257">
        <v>7</v>
      </c>
      <c r="I257">
        <v>97291</v>
      </c>
      <c r="J257">
        <v>1</v>
      </c>
      <c r="K257">
        <v>0</v>
      </c>
      <c r="L257">
        <v>0</v>
      </c>
      <c r="M257">
        <v>0</v>
      </c>
      <c r="N257">
        <v>1</v>
      </c>
      <c r="O257">
        <v>1</v>
      </c>
      <c r="P257">
        <v>348</v>
      </c>
      <c r="Q257">
        <v>27</v>
      </c>
      <c r="R257">
        <v>3</v>
      </c>
      <c r="S257" t="s">
        <v>1478</v>
      </c>
      <c r="T257">
        <v>1</v>
      </c>
      <c r="U257">
        <v>0.3010274</v>
      </c>
      <c r="V257">
        <v>205</v>
      </c>
    </row>
    <row r="258" spans="1:22">
      <c r="A258">
        <v>12440</v>
      </c>
      <c r="B258" t="s">
        <v>1670</v>
      </c>
      <c r="C258">
        <v>-2.9999999999999997E-8</v>
      </c>
      <c r="D258">
        <v>8.2358329999999993E-2</v>
      </c>
      <c r="E258">
        <v>682</v>
      </c>
      <c r="F258">
        <v>2</v>
      </c>
      <c r="G258">
        <v>0</v>
      </c>
      <c r="H258">
        <v>7</v>
      </c>
      <c r="I258">
        <v>97291</v>
      </c>
      <c r="J258">
        <v>1</v>
      </c>
      <c r="K258">
        <v>0</v>
      </c>
      <c r="L258">
        <v>0</v>
      </c>
      <c r="M258">
        <v>0</v>
      </c>
      <c r="N258">
        <v>1</v>
      </c>
      <c r="O258">
        <v>1</v>
      </c>
      <c r="P258">
        <v>348</v>
      </c>
      <c r="Q258">
        <v>27</v>
      </c>
      <c r="R258">
        <v>3</v>
      </c>
      <c r="S258" t="s">
        <v>1478</v>
      </c>
      <c r="T258">
        <v>1</v>
      </c>
      <c r="U258">
        <v>8.2358360000000005E-2</v>
      </c>
      <c r="V258">
        <v>56</v>
      </c>
    </row>
    <row r="259" spans="1:22">
      <c r="A259">
        <v>12467</v>
      </c>
      <c r="B259" t="s">
        <v>1671</v>
      </c>
      <c r="C259">
        <v>-2.9999999999999997E-8</v>
      </c>
      <c r="D259">
        <v>7.4984099999999998E-2</v>
      </c>
      <c r="E259">
        <v>682</v>
      </c>
      <c r="F259">
        <v>2</v>
      </c>
      <c r="G259">
        <v>0</v>
      </c>
      <c r="H259">
        <v>7</v>
      </c>
      <c r="I259">
        <v>97291</v>
      </c>
      <c r="J259">
        <v>1</v>
      </c>
      <c r="K259">
        <v>0</v>
      </c>
      <c r="L259">
        <v>0</v>
      </c>
      <c r="M259">
        <v>0</v>
      </c>
      <c r="N259">
        <v>1</v>
      </c>
      <c r="O259">
        <v>1</v>
      </c>
      <c r="P259">
        <v>348</v>
      </c>
      <c r="Q259">
        <v>27</v>
      </c>
      <c r="R259">
        <v>3</v>
      </c>
      <c r="S259" t="s">
        <v>1478</v>
      </c>
      <c r="T259">
        <v>1</v>
      </c>
      <c r="U259">
        <v>7.4984129999999996E-2</v>
      </c>
      <c r="V259">
        <v>51</v>
      </c>
    </row>
    <row r="260" spans="1:22">
      <c r="A260">
        <v>12518</v>
      </c>
      <c r="B260" t="s">
        <v>1672</v>
      </c>
      <c r="C260">
        <v>-2.9999999999999997E-8</v>
      </c>
      <c r="D260">
        <v>0.14274344</v>
      </c>
      <c r="E260">
        <v>682</v>
      </c>
      <c r="F260">
        <v>2</v>
      </c>
      <c r="G260">
        <v>0</v>
      </c>
      <c r="H260">
        <v>7</v>
      </c>
      <c r="I260">
        <v>97291</v>
      </c>
      <c r="J260">
        <v>1</v>
      </c>
      <c r="K260">
        <v>0</v>
      </c>
      <c r="L260">
        <v>0</v>
      </c>
      <c r="M260">
        <v>0</v>
      </c>
      <c r="N260">
        <v>1</v>
      </c>
      <c r="O260">
        <v>1</v>
      </c>
      <c r="P260">
        <v>348</v>
      </c>
      <c r="Q260">
        <v>27</v>
      </c>
      <c r="R260">
        <v>3</v>
      </c>
      <c r="S260" t="s">
        <v>1478</v>
      </c>
      <c r="T260">
        <v>1</v>
      </c>
      <c r="U260">
        <v>0.14274347000000001</v>
      </c>
      <c r="V260">
        <v>97</v>
      </c>
    </row>
    <row r="261" spans="1:22">
      <c r="A261">
        <v>12652</v>
      </c>
      <c r="B261" t="s">
        <v>1673</v>
      </c>
      <c r="C261">
        <v>-2.9999999999999997E-8</v>
      </c>
      <c r="D261">
        <v>0.42747490999999999</v>
      </c>
      <c r="E261">
        <v>682</v>
      </c>
      <c r="F261">
        <v>2</v>
      </c>
      <c r="G261">
        <v>0</v>
      </c>
      <c r="H261">
        <v>7</v>
      </c>
      <c r="I261">
        <v>97291</v>
      </c>
      <c r="J261">
        <v>1</v>
      </c>
      <c r="K261">
        <v>0</v>
      </c>
      <c r="L261">
        <v>0</v>
      </c>
      <c r="M261">
        <v>0</v>
      </c>
      <c r="N261">
        <v>1</v>
      </c>
      <c r="O261">
        <v>1</v>
      </c>
      <c r="P261">
        <v>348</v>
      </c>
      <c r="Q261">
        <v>27</v>
      </c>
      <c r="R261">
        <v>3</v>
      </c>
      <c r="S261" t="s">
        <v>1478</v>
      </c>
      <c r="T261">
        <v>1</v>
      </c>
      <c r="U261">
        <v>0.42747494000000003</v>
      </c>
      <c r="V261">
        <v>292</v>
      </c>
    </row>
    <row r="262" spans="1:22">
      <c r="A262">
        <v>12840</v>
      </c>
      <c r="B262" t="s">
        <v>1674</v>
      </c>
      <c r="C262">
        <v>-2.9999999999999997E-8</v>
      </c>
      <c r="D262">
        <v>0.36505760999999998</v>
      </c>
      <c r="E262">
        <v>682</v>
      </c>
      <c r="F262">
        <v>2</v>
      </c>
      <c r="G262">
        <v>0</v>
      </c>
      <c r="H262">
        <v>7</v>
      </c>
      <c r="I262">
        <v>97291</v>
      </c>
      <c r="J262">
        <v>1</v>
      </c>
      <c r="K262">
        <v>0</v>
      </c>
      <c r="L262">
        <v>0</v>
      </c>
      <c r="M262">
        <v>0</v>
      </c>
      <c r="N262">
        <v>1</v>
      </c>
      <c r="O262">
        <v>1</v>
      </c>
      <c r="P262">
        <v>348</v>
      </c>
      <c r="Q262">
        <v>27</v>
      </c>
      <c r="R262">
        <v>3</v>
      </c>
      <c r="S262" t="s">
        <v>1478</v>
      </c>
      <c r="T262">
        <v>1</v>
      </c>
      <c r="U262">
        <v>0.36505764000000002</v>
      </c>
      <c r="V262">
        <v>249</v>
      </c>
    </row>
    <row r="263" spans="1:22">
      <c r="A263">
        <v>12865</v>
      </c>
      <c r="B263" t="s">
        <v>1675</v>
      </c>
      <c r="C263">
        <v>-2.9999999999999997E-8</v>
      </c>
      <c r="D263">
        <v>0.21815153000000001</v>
      </c>
      <c r="E263">
        <v>682</v>
      </c>
      <c r="F263">
        <v>2</v>
      </c>
      <c r="G263">
        <v>0</v>
      </c>
      <c r="H263">
        <v>7</v>
      </c>
      <c r="I263">
        <v>97291</v>
      </c>
      <c r="J263">
        <v>1</v>
      </c>
      <c r="K263">
        <v>0</v>
      </c>
      <c r="L263">
        <v>0</v>
      </c>
      <c r="M263">
        <v>0</v>
      </c>
      <c r="N263">
        <v>1</v>
      </c>
      <c r="O263">
        <v>1</v>
      </c>
      <c r="P263">
        <v>348</v>
      </c>
      <c r="Q263">
        <v>27</v>
      </c>
      <c r="R263">
        <v>3</v>
      </c>
      <c r="S263" t="s">
        <v>1478</v>
      </c>
      <c r="T263">
        <v>1</v>
      </c>
      <c r="U263">
        <v>0.21815155999999999</v>
      </c>
      <c r="V263">
        <v>149</v>
      </c>
    </row>
    <row r="264" spans="1:22">
      <c r="A264">
        <v>12925</v>
      </c>
      <c r="B264" t="s">
        <v>1676</v>
      </c>
      <c r="C264">
        <v>-2.9999999999999997E-8</v>
      </c>
      <c r="D264">
        <v>4.3661650000000003E-2</v>
      </c>
      <c r="E264">
        <v>682</v>
      </c>
      <c r="F264">
        <v>2</v>
      </c>
      <c r="G264">
        <v>0</v>
      </c>
      <c r="H264">
        <v>7</v>
      </c>
      <c r="I264">
        <v>97291</v>
      </c>
      <c r="J264">
        <v>1</v>
      </c>
      <c r="K264">
        <v>0</v>
      </c>
      <c r="L264">
        <v>0</v>
      </c>
      <c r="M264">
        <v>0</v>
      </c>
      <c r="N264">
        <v>1</v>
      </c>
      <c r="O264">
        <v>1</v>
      </c>
      <c r="P264">
        <v>348</v>
      </c>
      <c r="Q264">
        <v>27</v>
      </c>
      <c r="R264">
        <v>3</v>
      </c>
      <c r="S264" t="s">
        <v>1478</v>
      </c>
      <c r="T264">
        <v>1</v>
      </c>
      <c r="U264">
        <v>4.3661680000000001E-2</v>
      </c>
      <c r="V264">
        <v>30</v>
      </c>
    </row>
    <row r="265" spans="1:22">
      <c r="A265">
        <v>12956</v>
      </c>
      <c r="B265" t="s">
        <v>1677</v>
      </c>
      <c r="C265">
        <v>-2.9999999999999997E-8</v>
      </c>
      <c r="D265">
        <v>0.14789515</v>
      </c>
      <c r="E265">
        <v>682</v>
      </c>
      <c r="F265">
        <v>2</v>
      </c>
      <c r="G265">
        <v>0</v>
      </c>
      <c r="H265">
        <v>7</v>
      </c>
      <c r="I265">
        <v>97291</v>
      </c>
      <c r="J265">
        <v>1</v>
      </c>
      <c r="K265">
        <v>0</v>
      </c>
      <c r="L265">
        <v>0</v>
      </c>
      <c r="M265">
        <v>0</v>
      </c>
      <c r="N265">
        <v>1</v>
      </c>
      <c r="O265">
        <v>1</v>
      </c>
      <c r="P265">
        <v>348</v>
      </c>
      <c r="Q265">
        <v>27</v>
      </c>
      <c r="R265">
        <v>3</v>
      </c>
      <c r="S265" t="s">
        <v>1478</v>
      </c>
      <c r="T265">
        <v>1</v>
      </c>
      <c r="U265">
        <v>0.14789517999999999</v>
      </c>
      <c r="V265">
        <v>101</v>
      </c>
    </row>
    <row r="266" spans="1:22">
      <c r="A266">
        <v>12982</v>
      </c>
      <c r="B266" t="s">
        <v>1678</v>
      </c>
      <c r="C266">
        <v>-2.9999999999999997E-8</v>
      </c>
      <c r="D266">
        <v>0.44138234999999998</v>
      </c>
      <c r="E266">
        <v>682</v>
      </c>
      <c r="F266">
        <v>2</v>
      </c>
      <c r="G266">
        <v>0</v>
      </c>
      <c r="H266">
        <v>7</v>
      </c>
      <c r="I266">
        <v>97291</v>
      </c>
      <c r="J266">
        <v>1</v>
      </c>
      <c r="K266">
        <v>0</v>
      </c>
      <c r="L266">
        <v>0</v>
      </c>
      <c r="M266">
        <v>0</v>
      </c>
      <c r="N266">
        <v>1</v>
      </c>
      <c r="O266">
        <v>1</v>
      </c>
      <c r="P266">
        <v>348</v>
      </c>
      <c r="Q266">
        <v>27</v>
      </c>
      <c r="R266">
        <v>3</v>
      </c>
      <c r="S266" t="s">
        <v>1478</v>
      </c>
      <c r="T266">
        <v>1</v>
      </c>
      <c r="U266">
        <v>0.44138238000000002</v>
      </c>
      <c r="V266">
        <v>301</v>
      </c>
    </row>
    <row r="267" spans="1:22">
      <c r="A267">
        <v>13061</v>
      </c>
      <c r="B267" t="s">
        <v>1679</v>
      </c>
      <c r="C267">
        <v>-2.9999999999999997E-8</v>
      </c>
      <c r="D267">
        <v>0.19977426000000001</v>
      </c>
      <c r="E267">
        <v>682</v>
      </c>
      <c r="F267">
        <v>2</v>
      </c>
      <c r="G267">
        <v>0</v>
      </c>
      <c r="H267">
        <v>7</v>
      </c>
      <c r="I267">
        <v>97291</v>
      </c>
      <c r="J267">
        <v>1</v>
      </c>
      <c r="K267">
        <v>0</v>
      </c>
      <c r="L267">
        <v>0</v>
      </c>
      <c r="M267">
        <v>0</v>
      </c>
      <c r="N267">
        <v>1</v>
      </c>
      <c r="O267">
        <v>1</v>
      </c>
      <c r="P267">
        <v>348</v>
      </c>
      <c r="Q267">
        <v>27</v>
      </c>
      <c r="R267">
        <v>3</v>
      </c>
      <c r="S267" t="s">
        <v>1478</v>
      </c>
      <c r="T267">
        <v>1</v>
      </c>
      <c r="U267">
        <v>0.19977428999999999</v>
      </c>
      <c r="V267">
        <v>136</v>
      </c>
    </row>
    <row r="268" spans="1:22">
      <c r="A268">
        <v>13092</v>
      </c>
      <c r="B268" t="s">
        <v>1680</v>
      </c>
      <c r="C268">
        <v>-2.9999999999999997E-8</v>
      </c>
      <c r="D268">
        <v>0.10386345</v>
      </c>
      <c r="E268">
        <v>682</v>
      </c>
      <c r="F268">
        <v>2</v>
      </c>
      <c r="G268">
        <v>0</v>
      </c>
      <c r="H268">
        <v>7</v>
      </c>
      <c r="I268">
        <v>97291</v>
      </c>
      <c r="J268">
        <v>1</v>
      </c>
      <c r="K268">
        <v>0</v>
      </c>
      <c r="L268">
        <v>0</v>
      </c>
      <c r="M268">
        <v>0</v>
      </c>
      <c r="N268">
        <v>1</v>
      </c>
      <c r="O268">
        <v>1</v>
      </c>
      <c r="P268">
        <v>348</v>
      </c>
      <c r="Q268">
        <v>27</v>
      </c>
      <c r="R268">
        <v>3</v>
      </c>
      <c r="S268" t="s">
        <v>1478</v>
      </c>
      <c r="T268">
        <v>1</v>
      </c>
      <c r="U268">
        <v>0.10386347999999999</v>
      </c>
      <c r="V268">
        <v>71</v>
      </c>
    </row>
    <row r="269" spans="1:22">
      <c r="A269">
        <v>13330</v>
      </c>
      <c r="B269" t="s">
        <v>1681</v>
      </c>
      <c r="C269">
        <v>-2.9999999999999997E-8</v>
      </c>
      <c r="D269">
        <v>3.9024799999999998E-2</v>
      </c>
      <c r="E269">
        <v>682</v>
      </c>
      <c r="F269">
        <v>2</v>
      </c>
      <c r="G269">
        <v>0</v>
      </c>
      <c r="H269">
        <v>7</v>
      </c>
      <c r="I269">
        <v>97291</v>
      </c>
      <c r="J269">
        <v>1</v>
      </c>
      <c r="K269">
        <v>0</v>
      </c>
      <c r="L269">
        <v>0</v>
      </c>
      <c r="M269">
        <v>0</v>
      </c>
      <c r="N269">
        <v>1</v>
      </c>
      <c r="O269">
        <v>1</v>
      </c>
      <c r="P269">
        <v>348</v>
      </c>
      <c r="Q269">
        <v>27</v>
      </c>
      <c r="R269">
        <v>3</v>
      </c>
      <c r="S269" t="s">
        <v>1478</v>
      </c>
      <c r="T269">
        <v>1</v>
      </c>
      <c r="U269">
        <v>3.9024830000000003E-2</v>
      </c>
      <c r="V269">
        <v>27</v>
      </c>
    </row>
    <row r="270" spans="1:22">
      <c r="A270">
        <v>13366</v>
      </c>
      <c r="B270" t="s">
        <v>1682</v>
      </c>
      <c r="C270">
        <v>-2.9999999999999997E-8</v>
      </c>
      <c r="D270">
        <v>0.12066441999999999</v>
      </c>
      <c r="E270">
        <v>682</v>
      </c>
      <c r="F270">
        <v>0</v>
      </c>
      <c r="G270">
        <v>0</v>
      </c>
      <c r="H270">
        <v>7</v>
      </c>
      <c r="I270">
        <v>97291</v>
      </c>
      <c r="J270">
        <v>1</v>
      </c>
      <c r="K270">
        <v>0</v>
      </c>
      <c r="L270">
        <v>0</v>
      </c>
      <c r="M270">
        <v>0</v>
      </c>
      <c r="N270">
        <v>1</v>
      </c>
      <c r="O270">
        <v>1</v>
      </c>
      <c r="P270">
        <v>348</v>
      </c>
      <c r="Q270">
        <v>27</v>
      </c>
      <c r="R270">
        <v>3</v>
      </c>
      <c r="S270" t="s">
        <v>1478</v>
      </c>
      <c r="T270">
        <v>1</v>
      </c>
      <c r="U270">
        <v>0.12066445000000001</v>
      </c>
      <c r="V270">
        <v>82</v>
      </c>
    </row>
    <row r="271" spans="1:22">
      <c r="A271">
        <v>13367</v>
      </c>
      <c r="B271" t="s">
        <v>1682</v>
      </c>
      <c r="C271">
        <v>0.12066441999999999</v>
      </c>
      <c r="D271">
        <v>0.35401201999999998</v>
      </c>
      <c r="E271">
        <v>682</v>
      </c>
      <c r="F271">
        <v>2</v>
      </c>
      <c r="G271">
        <v>0</v>
      </c>
      <c r="H271">
        <v>7</v>
      </c>
      <c r="I271">
        <v>97291</v>
      </c>
      <c r="J271">
        <v>1</v>
      </c>
      <c r="K271">
        <v>0</v>
      </c>
      <c r="L271">
        <v>0</v>
      </c>
      <c r="M271">
        <v>0</v>
      </c>
      <c r="N271">
        <v>1</v>
      </c>
      <c r="O271">
        <v>1</v>
      </c>
      <c r="P271">
        <v>348</v>
      </c>
      <c r="Q271">
        <v>27</v>
      </c>
      <c r="R271">
        <v>3</v>
      </c>
      <c r="S271" t="s">
        <v>1478</v>
      </c>
      <c r="T271">
        <v>1</v>
      </c>
      <c r="U271">
        <v>0.23334759999999999</v>
      </c>
      <c r="V271">
        <v>159</v>
      </c>
    </row>
    <row r="272" spans="1:22">
      <c r="A272">
        <v>13437</v>
      </c>
      <c r="B272" t="s">
        <v>1683</v>
      </c>
      <c r="C272">
        <v>-2.9999999999999997E-8</v>
      </c>
      <c r="D272">
        <v>4.2796019999999997E-2</v>
      </c>
      <c r="E272">
        <v>682</v>
      </c>
      <c r="F272">
        <v>0</v>
      </c>
      <c r="G272">
        <v>0</v>
      </c>
      <c r="H272">
        <v>7</v>
      </c>
      <c r="I272">
        <v>97291</v>
      </c>
      <c r="J272">
        <v>1</v>
      </c>
      <c r="K272">
        <v>0</v>
      </c>
      <c r="L272">
        <v>0</v>
      </c>
      <c r="M272">
        <v>0</v>
      </c>
      <c r="N272">
        <v>1</v>
      </c>
      <c r="O272">
        <v>1</v>
      </c>
      <c r="P272">
        <v>348</v>
      </c>
      <c r="Q272">
        <v>27</v>
      </c>
      <c r="R272">
        <v>3</v>
      </c>
      <c r="S272" t="s">
        <v>1478</v>
      </c>
      <c r="T272">
        <v>1</v>
      </c>
      <c r="U272">
        <v>4.2796050000000002E-2</v>
      </c>
      <c r="V272">
        <v>29</v>
      </c>
    </row>
    <row r="273" spans="1:22">
      <c r="A273">
        <v>13507</v>
      </c>
      <c r="B273" t="s">
        <v>1684</v>
      </c>
      <c r="C273">
        <v>-2.9999999999999997E-8</v>
      </c>
      <c r="D273">
        <v>8.9654579999999998E-2</v>
      </c>
      <c r="E273">
        <v>682</v>
      </c>
      <c r="F273">
        <v>2</v>
      </c>
      <c r="G273">
        <v>0</v>
      </c>
      <c r="H273">
        <v>7</v>
      </c>
      <c r="I273">
        <v>97291</v>
      </c>
      <c r="J273">
        <v>1</v>
      </c>
      <c r="K273">
        <v>0</v>
      </c>
      <c r="L273">
        <v>0</v>
      </c>
      <c r="M273">
        <v>0</v>
      </c>
      <c r="N273">
        <v>1</v>
      </c>
      <c r="O273">
        <v>1</v>
      </c>
      <c r="P273">
        <v>348</v>
      </c>
      <c r="Q273">
        <v>27</v>
      </c>
      <c r="R273">
        <v>3</v>
      </c>
      <c r="S273" t="s">
        <v>1478</v>
      </c>
      <c r="T273">
        <v>1</v>
      </c>
      <c r="U273">
        <v>8.9654609999999996E-2</v>
      </c>
      <c r="V273">
        <v>61</v>
      </c>
    </row>
    <row r="274" spans="1:22">
      <c r="A274">
        <v>13559</v>
      </c>
      <c r="B274" t="s">
        <v>1685</v>
      </c>
      <c r="C274">
        <v>-2.9999999999999997E-8</v>
      </c>
      <c r="D274">
        <v>9.3255920000000006E-2</v>
      </c>
      <c r="E274">
        <v>682</v>
      </c>
      <c r="F274">
        <v>0</v>
      </c>
      <c r="G274">
        <v>0</v>
      </c>
      <c r="H274">
        <v>7</v>
      </c>
      <c r="I274">
        <v>97291</v>
      </c>
      <c r="J274">
        <v>1</v>
      </c>
      <c r="K274">
        <v>0</v>
      </c>
      <c r="L274">
        <v>0</v>
      </c>
      <c r="M274">
        <v>0</v>
      </c>
      <c r="N274">
        <v>1</v>
      </c>
      <c r="O274">
        <v>1</v>
      </c>
      <c r="P274">
        <v>348</v>
      </c>
      <c r="Q274">
        <v>27</v>
      </c>
      <c r="R274">
        <v>3</v>
      </c>
      <c r="S274" t="s">
        <v>1478</v>
      </c>
      <c r="T274">
        <v>1</v>
      </c>
      <c r="U274">
        <v>9.3255950000000004E-2</v>
      </c>
      <c r="V274">
        <v>64</v>
      </c>
    </row>
    <row r="275" spans="1:22">
      <c r="A275">
        <v>13664</v>
      </c>
      <c r="B275" t="s">
        <v>1686</v>
      </c>
      <c r="C275">
        <v>-2.9999999999999997E-8</v>
      </c>
      <c r="D275">
        <v>0.34276037999999998</v>
      </c>
      <c r="E275">
        <v>682</v>
      </c>
      <c r="F275">
        <v>0</v>
      </c>
      <c r="G275">
        <v>0</v>
      </c>
      <c r="H275">
        <v>7</v>
      </c>
      <c r="I275">
        <v>97291</v>
      </c>
      <c r="J275">
        <v>1</v>
      </c>
      <c r="K275">
        <v>0</v>
      </c>
      <c r="L275">
        <v>0</v>
      </c>
      <c r="M275">
        <v>0</v>
      </c>
      <c r="N275">
        <v>1</v>
      </c>
      <c r="O275">
        <v>1</v>
      </c>
      <c r="P275">
        <v>348</v>
      </c>
      <c r="Q275">
        <v>27</v>
      </c>
      <c r="R275">
        <v>3</v>
      </c>
      <c r="S275" t="s">
        <v>1478</v>
      </c>
      <c r="T275">
        <v>1</v>
      </c>
      <c r="U275">
        <v>0.34276041000000002</v>
      </c>
      <c r="V275">
        <v>234</v>
      </c>
    </row>
    <row r="276" spans="1:22">
      <c r="A276">
        <v>13691</v>
      </c>
      <c r="B276" t="s">
        <v>1687</v>
      </c>
      <c r="C276">
        <v>-2.9999999999999997E-8</v>
      </c>
      <c r="D276">
        <v>0.13785021</v>
      </c>
      <c r="E276">
        <v>682</v>
      </c>
      <c r="F276">
        <v>2</v>
      </c>
      <c r="G276">
        <v>0</v>
      </c>
      <c r="H276">
        <v>7</v>
      </c>
      <c r="I276">
        <v>97291</v>
      </c>
      <c r="J276">
        <v>1</v>
      </c>
      <c r="K276">
        <v>0</v>
      </c>
      <c r="L276">
        <v>0</v>
      </c>
      <c r="M276">
        <v>0</v>
      </c>
      <c r="N276">
        <v>1</v>
      </c>
      <c r="O276">
        <v>1</v>
      </c>
      <c r="P276">
        <v>348</v>
      </c>
      <c r="Q276">
        <v>27</v>
      </c>
      <c r="R276">
        <v>3</v>
      </c>
      <c r="S276" t="s">
        <v>1478</v>
      </c>
      <c r="T276">
        <v>1</v>
      </c>
      <c r="U276">
        <v>0.13785024000000001</v>
      </c>
      <c r="V276">
        <v>94</v>
      </c>
    </row>
    <row r="277" spans="1:22">
      <c r="A277">
        <v>13702</v>
      </c>
      <c r="B277" t="s">
        <v>1688</v>
      </c>
      <c r="C277">
        <v>-2.9999999999999997E-8</v>
      </c>
      <c r="D277">
        <v>0.2165195</v>
      </c>
      <c r="E277">
        <v>682</v>
      </c>
      <c r="F277">
        <v>2</v>
      </c>
      <c r="G277">
        <v>0</v>
      </c>
      <c r="H277">
        <v>7</v>
      </c>
      <c r="I277">
        <v>97291</v>
      </c>
      <c r="J277">
        <v>1</v>
      </c>
      <c r="K277">
        <v>0</v>
      </c>
      <c r="L277">
        <v>0</v>
      </c>
      <c r="M277">
        <v>0</v>
      </c>
      <c r="N277">
        <v>1</v>
      </c>
      <c r="O277">
        <v>1</v>
      </c>
      <c r="P277">
        <v>348</v>
      </c>
      <c r="Q277">
        <v>27</v>
      </c>
      <c r="R277">
        <v>3</v>
      </c>
      <c r="S277" t="s">
        <v>1478</v>
      </c>
      <c r="T277">
        <v>1</v>
      </c>
      <c r="U277">
        <v>0.21651952999999999</v>
      </c>
      <c r="V277">
        <v>148</v>
      </c>
    </row>
    <row r="278" spans="1:22">
      <c r="A278">
        <v>13708</v>
      </c>
      <c r="B278" t="s">
        <v>1689</v>
      </c>
      <c r="C278">
        <v>-2.9999999999999997E-8</v>
      </c>
      <c r="D278">
        <v>0.29855419</v>
      </c>
      <c r="E278">
        <v>682</v>
      </c>
      <c r="F278">
        <v>0</v>
      </c>
      <c r="G278">
        <v>0</v>
      </c>
      <c r="H278">
        <v>7</v>
      </c>
      <c r="I278">
        <v>97291</v>
      </c>
      <c r="J278">
        <v>1</v>
      </c>
      <c r="K278">
        <v>0</v>
      </c>
      <c r="L278">
        <v>0</v>
      </c>
      <c r="M278">
        <v>0</v>
      </c>
      <c r="N278">
        <v>1</v>
      </c>
      <c r="O278">
        <v>1</v>
      </c>
      <c r="P278">
        <v>348</v>
      </c>
      <c r="Q278">
        <v>27</v>
      </c>
      <c r="R278">
        <v>3</v>
      </c>
      <c r="S278" t="s">
        <v>1478</v>
      </c>
      <c r="T278">
        <v>1</v>
      </c>
      <c r="U278">
        <v>0.29855421999999998</v>
      </c>
      <c r="V278">
        <v>204</v>
      </c>
    </row>
    <row r="279" spans="1:22">
      <c r="A279">
        <v>13765</v>
      </c>
      <c r="B279" t="s">
        <v>1690</v>
      </c>
      <c r="C279">
        <v>-2.9999999999999997E-8</v>
      </c>
      <c r="D279">
        <v>0.12184702</v>
      </c>
      <c r="E279">
        <v>682</v>
      </c>
      <c r="F279">
        <v>2</v>
      </c>
      <c r="G279">
        <v>0</v>
      </c>
      <c r="H279">
        <v>7</v>
      </c>
      <c r="I279">
        <v>97291</v>
      </c>
      <c r="J279">
        <v>1</v>
      </c>
      <c r="K279">
        <v>0</v>
      </c>
      <c r="L279">
        <v>0</v>
      </c>
      <c r="M279">
        <v>0</v>
      </c>
      <c r="N279">
        <v>1</v>
      </c>
      <c r="O279">
        <v>1</v>
      </c>
      <c r="P279">
        <v>348</v>
      </c>
      <c r="Q279">
        <v>27</v>
      </c>
      <c r="R279">
        <v>3</v>
      </c>
      <c r="S279" t="s">
        <v>1478</v>
      </c>
      <c r="T279">
        <v>1</v>
      </c>
      <c r="U279">
        <v>0.12184705</v>
      </c>
      <c r="V279">
        <v>83</v>
      </c>
    </row>
    <row r="280" spans="1:22">
      <c r="A280">
        <v>13780</v>
      </c>
      <c r="B280" t="s">
        <v>1691</v>
      </c>
      <c r="C280">
        <v>-2.9999999999999997E-8</v>
      </c>
      <c r="D280">
        <v>5.9917190000000002E-2</v>
      </c>
      <c r="E280">
        <v>682</v>
      </c>
      <c r="F280">
        <v>0</v>
      </c>
      <c r="G280">
        <v>0</v>
      </c>
      <c r="H280">
        <v>7</v>
      </c>
      <c r="I280">
        <v>97291</v>
      </c>
      <c r="J280">
        <v>1</v>
      </c>
      <c r="K280">
        <v>0</v>
      </c>
      <c r="L280">
        <v>0</v>
      </c>
      <c r="M280">
        <v>0</v>
      </c>
      <c r="N280">
        <v>1</v>
      </c>
      <c r="O280">
        <v>1</v>
      </c>
      <c r="P280">
        <v>348</v>
      </c>
      <c r="Q280">
        <v>27</v>
      </c>
      <c r="R280">
        <v>3</v>
      </c>
      <c r="S280" t="s">
        <v>1478</v>
      </c>
      <c r="T280">
        <v>1</v>
      </c>
      <c r="U280">
        <v>5.991722E-2</v>
      </c>
      <c r="V280">
        <v>41</v>
      </c>
    </row>
    <row r="281" spans="1:22">
      <c r="A281">
        <v>13810</v>
      </c>
      <c r="B281" t="s">
        <v>1692</v>
      </c>
      <c r="C281">
        <v>-2.9999999999999997E-8</v>
      </c>
      <c r="D281">
        <v>0.24110287999999999</v>
      </c>
      <c r="E281">
        <v>682</v>
      </c>
      <c r="F281">
        <v>2</v>
      </c>
      <c r="G281">
        <v>0</v>
      </c>
      <c r="H281">
        <v>7</v>
      </c>
      <c r="I281">
        <v>97291</v>
      </c>
      <c r="J281">
        <v>1</v>
      </c>
      <c r="K281">
        <v>0</v>
      </c>
      <c r="L281">
        <v>0</v>
      </c>
      <c r="M281">
        <v>0</v>
      </c>
      <c r="N281">
        <v>1</v>
      </c>
      <c r="O281">
        <v>1</v>
      </c>
      <c r="P281">
        <v>348</v>
      </c>
      <c r="Q281">
        <v>27</v>
      </c>
      <c r="R281">
        <v>3</v>
      </c>
      <c r="S281" t="s">
        <v>1478</v>
      </c>
      <c r="T281">
        <v>1</v>
      </c>
      <c r="U281">
        <v>0.24110291</v>
      </c>
      <c r="V281">
        <v>164</v>
      </c>
    </row>
    <row r="282" spans="1:22">
      <c r="A282">
        <v>13863</v>
      </c>
      <c r="B282" t="s">
        <v>1693</v>
      </c>
      <c r="C282">
        <v>-2.9999999999999997E-8</v>
      </c>
      <c r="D282">
        <v>6.9893590000000005E-2</v>
      </c>
      <c r="E282">
        <v>682</v>
      </c>
      <c r="F282">
        <v>2</v>
      </c>
      <c r="G282">
        <v>0</v>
      </c>
      <c r="H282">
        <v>7</v>
      </c>
      <c r="I282">
        <v>97291</v>
      </c>
      <c r="J282">
        <v>1</v>
      </c>
      <c r="K282">
        <v>0</v>
      </c>
      <c r="L282">
        <v>0</v>
      </c>
      <c r="M282">
        <v>0</v>
      </c>
      <c r="N282">
        <v>1</v>
      </c>
      <c r="O282">
        <v>1</v>
      </c>
      <c r="P282">
        <v>348</v>
      </c>
      <c r="Q282">
        <v>27</v>
      </c>
      <c r="R282">
        <v>3</v>
      </c>
      <c r="S282" t="s">
        <v>1478</v>
      </c>
      <c r="T282">
        <v>1</v>
      </c>
      <c r="U282">
        <v>6.9893620000000004E-2</v>
      </c>
      <c r="V282">
        <v>48</v>
      </c>
    </row>
    <row r="283" spans="1:22">
      <c r="A283">
        <v>13867</v>
      </c>
      <c r="B283" t="s">
        <v>1694</v>
      </c>
      <c r="C283">
        <v>-2.9999999999999997E-8</v>
      </c>
      <c r="D283">
        <v>0.34691703000000002</v>
      </c>
      <c r="E283">
        <v>682</v>
      </c>
      <c r="F283">
        <v>2</v>
      </c>
      <c r="G283">
        <v>0</v>
      </c>
      <c r="H283">
        <v>7</v>
      </c>
      <c r="I283">
        <v>97291</v>
      </c>
      <c r="J283">
        <v>1</v>
      </c>
      <c r="K283">
        <v>0</v>
      </c>
      <c r="L283">
        <v>0</v>
      </c>
      <c r="M283">
        <v>0</v>
      </c>
      <c r="N283">
        <v>1</v>
      </c>
      <c r="O283">
        <v>1</v>
      </c>
      <c r="P283">
        <v>348</v>
      </c>
      <c r="Q283">
        <v>27</v>
      </c>
      <c r="R283">
        <v>3</v>
      </c>
      <c r="S283" t="s">
        <v>1478</v>
      </c>
      <c r="T283">
        <v>1</v>
      </c>
      <c r="U283">
        <v>0.34691706</v>
      </c>
      <c r="V283">
        <v>237</v>
      </c>
    </row>
    <row r="284" spans="1:22">
      <c r="A284">
        <v>13878</v>
      </c>
      <c r="B284" t="s">
        <v>1695</v>
      </c>
      <c r="C284">
        <v>-2.9999999999999997E-8</v>
      </c>
      <c r="D284">
        <v>0.17723351000000001</v>
      </c>
      <c r="E284">
        <v>682</v>
      </c>
      <c r="F284">
        <v>0</v>
      </c>
      <c r="G284">
        <v>0</v>
      </c>
      <c r="H284">
        <v>7</v>
      </c>
      <c r="I284">
        <v>97291</v>
      </c>
      <c r="J284">
        <v>1</v>
      </c>
      <c r="K284">
        <v>0</v>
      </c>
      <c r="L284">
        <v>0</v>
      </c>
      <c r="M284">
        <v>0</v>
      </c>
      <c r="N284">
        <v>1</v>
      </c>
      <c r="O284">
        <v>1</v>
      </c>
      <c r="P284">
        <v>348</v>
      </c>
      <c r="Q284">
        <v>27</v>
      </c>
      <c r="R284">
        <v>3</v>
      </c>
      <c r="S284" t="s">
        <v>1478</v>
      </c>
      <c r="T284">
        <v>1</v>
      </c>
      <c r="U284">
        <v>0.17723353999999999</v>
      </c>
      <c r="V284">
        <v>121</v>
      </c>
    </row>
    <row r="285" spans="1:22">
      <c r="A285">
        <v>13928</v>
      </c>
      <c r="B285" t="s">
        <v>1696</v>
      </c>
      <c r="C285">
        <v>-2.9999999999999997E-8</v>
      </c>
      <c r="D285">
        <v>0.11265173000000001</v>
      </c>
      <c r="E285">
        <v>682</v>
      </c>
      <c r="F285">
        <v>2</v>
      </c>
      <c r="G285">
        <v>0</v>
      </c>
      <c r="H285">
        <v>7</v>
      </c>
      <c r="I285">
        <v>97291</v>
      </c>
      <c r="J285">
        <v>1</v>
      </c>
      <c r="K285">
        <v>0</v>
      </c>
      <c r="L285">
        <v>0</v>
      </c>
      <c r="M285">
        <v>0</v>
      </c>
      <c r="N285">
        <v>1</v>
      </c>
      <c r="O285">
        <v>1</v>
      </c>
      <c r="P285">
        <v>348</v>
      </c>
      <c r="Q285">
        <v>27</v>
      </c>
      <c r="R285">
        <v>3</v>
      </c>
      <c r="S285" t="s">
        <v>1478</v>
      </c>
      <c r="T285">
        <v>1</v>
      </c>
      <c r="U285">
        <v>0.11265176</v>
      </c>
      <c r="V285">
        <v>77</v>
      </c>
    </row>
    <row r="286" spans="1:22">
      <c r="A286">
        <v>13940</v>
      </c>
      <c r="B286" t="s">
        <v>1697</v>
      </c>
      <c r="C286">
        <v>-2.9999999999999997E-8</v>
      </c>
      <c r="D286">
        <v>0.48456867999999997</v>
      </c>
      <c r="E286">
        <v>682</v>
      </c>
      <c r="F286">
        <v>2</v>
      </c>
      <c r="G286">
        <v>0</v>
      </c>
      <c r="H286">
        <v>7</v>
      </c>
      <c r="I286">
        <v>97291</v>
      </c>
      <c r="J286">
        <v>1</v>
      </c>
      <c r="K286">
        <v>0</v>
      </c>
      <c r="L286">
        <v>0</v>
      </c>
      <c r="M286">
        <v>0</v>
      </c>
      <c r="N286">
        <v>1</v>
      </c>
      <c r="O286">
        <v>1</v>
      </c>
      <c r="P286">
        <v>348</v>
      </c>
      <c r="Q286">
        <v>27</v>
      </c>
      <c r="R286">
        <v>3</v>
      </c>
      <c r="S286" t="s">
        <v>1478</v>
      </c>
      <c r="T286">
        <v>1</v>
      </c>
      <c r="U286">
        <v>0.48456871000000001</v>
      </c>
      <c r="V286">
        <v>330</v>
      </c>
    </row>
    <row r="287" spans="1:22">
      <c r="A287">
        <v>13969</v>
      </c>
      <c r="B287" t="s">
        <v>1698</v>
      </c>
      <c r="C287">
        <v>-2.9999999999999997E-8</v>
      </c>
      <c r="D287">
        <v>8.1618410000000002E-2</v>
      </c>
      <c r="E287">
        <v>682</v>
      </c>
      <c r="F287">
        <v>2</v>
      </c>
      <c r="G287">
        <v>0</v>
      </c>
      <c r="H287">
        <v>7</v>
      </c>
      <c r="I287">
        <v>97291</v>
      </c>
      <c r="J287">
        <v>1</v>
      </c>
      <c r="K287">
        <v>0</v>
      </c>
      <c r="L287">
        <v>0</v>
      </c>
      <c r="M287">
        <v>0</v>
      </c>
      <c r="N287">
        <v>1</v>
      </c>
      <c r="O287">
        <v>1</v>
      </c>
      <c r="P287">
        <v>348</v>
      </c>
      <c r="Q287">
        <v>27</v>
      </c>
      <c r="R287">
        <v>3</v>
      </c>
      <c r="S287" t="s">
        <v>1478</v>
      </c>
      <c r="T287">
        <v>1</v>
      </c>
      <c r="U287">
        <v>8.161844E-2</v>
      </c>
      <c r="V287">
        <v>56</v>
      </c>
    </row>
    <row r="288" spans="1:22">
      <c r="A288">
        <v>13998</v>
      </c>
      <c r="B288" t="s">
        <v>1699</v>
      </c>
      <c r="C288">
        <v>-2.9999999999999997E-8</v>
      </c>
      <c r="D288">
        <v>8.473675E-2</v>
      </c>
      <c r="E288">
        <v>682</v>
      </c>
      <c r="F288">
        <v>2</v>
      </c>
      <c r="G288">
        <v>0</v>
      </c>
      <c r="H288">
        <v>7</v>
      </c>
      <c r="I288">
        <v>97291</v>
      </c>
      <c r="J288">
        <v>1</v>
      </c>
      <c r="K288">
        <v>0</v>
      </c>
      <c r="L288">
        <v>0</v>
      </c>
      <c r="M288">
        <v>0</v>
      </c>
      <c r="N288">
        <v>1</v>
      </c>
      <c r="O288">
        <v>1</v>
      </c>
      <c r="P288">
        <v>348</v>
      </c>
      <c r="Q288">
        <v>27</v>
      </c>
      <c r="R288">
        <v>3</v>
      </c>
      <c r="S288" t="s">
        <v>1478</v>
      </c>
      <c r="T288">
        <v>1</v>
      </c>
      <c r="U288">
        <v>8.4736779999999998E-2</v>
      </c>
      <c r="V288">
        <v>58</v>
      </c>
    </row>
    <row r="289" spans="1:22">
      <c r="A289">
        <v>14131</v>
      </c>
      <c r="B289" t="s">
        <v>1700</v>
      </c>
      <c r="C289">
        <v>-2.9999999999999997E-8</v>
      </c>
      <c r="D289">
        <v>0.12506453000000001</v>
      </c>
      <c r="E289">
        <v>682</v>
      </c>
      <c r="F289">
        <v>0</v>
      </c>
      <c r="G289">
        <v>0</v>
      </c>
      <c r="H289">
        <v>7</v>
      </c>
      <c r="I289">
        <v>97291</v>
      </c>
      <c r="J289">
        <v>1</v>
      </c>
      <c r="K289">
        <v>0</v>
      </c>
      <c r="L289">
        <v>0</v>
      </c>
      <c r="M289">
        <v>0</v>
      </c>
      <c r="N289">
        <v>1</v>
      </c>
      <c r="O289">
        <v>1</v>
      </c>
      <c r="P289">
        <v>348</v>
      </c>
      <c r="Q289">
        <v>27</v>
      </c>
      <c r="R289">
        <v>3</v>
      </c>
      <c r="S289" t="s">
        <v>1478</v>
      </c>
      <c r="T289">
        <v>1</v>
      </c>
      <c r="U289">
        <v>0.12506455999999999</v>
      </c>
      <c r="V289">
        <v>85</v>
      </c>
    </row>
    <row r="290" spans="1:22">
      <c r="A290">
        <v>14138</v>
      </c>
      <c r="B290" t="s">
        <v>1701</v>
      </c>
      <c r="C290">
        <v>-2.9999999999999997E-8</v>
      </c>
      <c r="D290">
        <v>0.47375218000000002</v>
      </c>
      <c r="E290">
        <v>682</v>
      </c>
      <c r="F290">
        <v>2</v>
      </c>
      <c r="G290">
        <v>0</v>
      </c>
      <c r="H290">
        <v>7</v>
      </c>
      <c r="I290">
        <v>97291</v>
      </c>
      <c r="J290">
        <v>1</v>
      </c>
      <c r="K290">
        <v>0</v>
      </c>
      <c r="L290">
        <v>0</v>
      </c>
      <c r="M290">
        <v>0</v>
      </c>
      <c r="N290">
        <v>1</v>
      </c>
      <c r="O290">
        <v>1</v>
      </c>
      <c r="P290">
        <v>348</v>
      </c>
      <c r="Q290">
        <v>27</v>
      </c>
      <c r="R290">
        <v>3</v>
      </c>
      <c r="S290" t="s">
        <v>1478</v>
      </c>
      <c r="T290">
        <v>1</v>
      </c>
      <c r="U290">
        <v>0.47375221000000001</v>
      </c>
      <c r="V290">
        <v>323</v>
      </c>
    </row>
    <row r="291" spans="1:22">
      <c r="A291">
        <v>14231</v>
      </c>
      <c r="B291" t="s">
        <v>1702</v>
      </c>
      <c r="C291">
        <v>-2.9999999999999997E-8</v>
      </c>
      <c r="D291">
        <v>7.925335E-2</v>
      </c>
      <c r="E291">
        <v>682</v>
      </c>
      <c r="F291">
        <v>0</v>
      </c>
      <c r="G291">
        <v>0</v>
      </c>
      <c r="H291">
        <v>7</v>
      </c>
      <c r="I291">
        <v>97291</v>
      </c>
      <c r="J291">
        <v>1</v>
      </c>
      <c r="K291">
        <v>0</v>
      </c>
      <c r="L291">
        <v>0</v>
      </c>
      <c r="M291">
        <v>0</v>
      </c>
      <c r="N291">
        <v>1</v>
      </c>
      <c r="O291">
        <v>1</v>
      </c>
      <c r="P291">
        <v>348</v>
      </c>
      <c r="Q291">
        <v>27</v>
      </c>
      <c r="R291">
        <v>3</v>
      </c>
      <c r="S291" t="s">
        <v>1478</v>
      </c>
      <c r="T291">
        <v>1</v>
      </c>
      <c r="U291">
        <v>7.9253379999999998E-2</v>
      </c>
      <c r="V291">
        <v>54</v>
      </c>
    </row>
    <row r="292" spans="1:22">
      <c r="A292">
        <v>14349</v>
      </c>
      <c r="B292" t="s">
        <v>1703</v>
      </c>
      <c r="C292">
        <v>-2.9999999999999997E-8</v>
      </c>
      <c r="D292">
        <v>0.15264130000000001</v>
      </c>
      <c r="E292">
        <v>682</v>
      </c>
      <c r="F292">
        <v>2</v>
      </c>
      <c r="G292">
        <v>0</v>
      </c>
      <c r="H292">
        <v>7</v>
      </c>
      <c r="I292">
        <v>97291</v>
      </c>
      <c r="J292">
        <v>1</v>
      </c>
      <c r="K292">
        <v>0</v>
      </c>
      <c r="L292">
        <v>0</v>
      </c>
      <c r="M292">
        <v>0</v>
      </c>
      <c r="N292">
        <v>1</v>
      </c>
      <c r="O292">
        <v>1</v>
      </c>
      <c r="P292">
        <v>348</v>
      </c>
      <c r="Q292">
        <v>27</v>
      </c>
      <c r="R292">
        <v>3</v>
      </c>
      <c r="S292" t="s">
        <v>1478</v>
      </c>
      <c r="T292">
        <v>1</v>
      </c>
      <c r="U292">
        <v>0.15264132999999999</v>
      </c>
      <c r="V292">
        <v>104</v>
      </c>
    </row>
    <row r="293" spans="1:22">
      <c r="A293">
        <v>14359</v>
      </c>
      <c r="B293" t="s">
        <v>1704</v>
      </c>
      <c r="C293">
        <v>-2.9999999999999997E-8</v>
      </c>
      <c r="D293">
        <v>0.26699736000000002</v>
      </c>
      <c r="E293">
        <v>682</v>
      </c>
      <c r="F293">
        <v>2</v>
      </c>
      <c r="G293">
        <v>0</v>
      </c>
      <c r="H293">
        <v>7</v>
      </c>
      <c r="I293">
        <v>97291</v>
      </c>
      <c r="J293">
        <v>1</v>
      </c>
      <c r="K293">
        <v>0</v>
      </c>
      <c r="L293">
        <v>0</v>
      </c>
      <c r="M293">
        <v>0</v>
      </c>
      <c r="N293">
        <v>1</v>
      </c>
      <c r="O293">
        <v>1</v>
      </c>
      <c r="P293">
        <v>348</v>
      </c>
      <c r="Q293">
        <v>27</v>
      </c>
      <c r="R293">
        <v>3</v>
      </c>
      <c r="S293" t="s">
        <v>1478</v>
      </c>
      <c r="T293">
        <v>1</v>
      </c>
      <c r="U293">
        <v>0.26699739</v>
      </c>
      <c r="V293">
        <v>182</v>
      </c>
    </row>
    <row r="294" spans="1:22">
      <c r="A294">
        <v>14447</v>
      </c>
      <c r="B294" t="s">
        <v>1705</v>
      </c>
      <c r="C294">
        <v>-2.9999999999999997E-8</v>
      </c>
      <c r="D294">
        <v>8.9600589999999994E-2</v>
      </c>
      <c r="E294">
        <v>682</v>
      </c>
      <c r="F294">
        <v>2</v>
      </c>
      <c r="G294">
        <v>0</v>
      </c>
      <c r="H294">
        <v>7</v>
      </c>
      <c r="I294">
        <v>97291</v>
      </c>
      <c r="J294">
        <v>1</v>
      </c>
      <c r="K294">
        <v>0</v>
      </c>
      <c r="L294">
        <v>0</v>
      </c>
      <c r="M294">
        <v>0</v>
      </c>
      <c r="N294">
        <v>1</v>
      </c>
      <c r="O294">
        <v>1</v>
      </c>
      <c r="P294">
        <v>348</v>
      </c>
      <c r="Q294">
        <v>27</v>
      </c>
      <c r="R294">
        <v>3</v>
      </c>
      <c r="S294" t="s">
        <v>1478</v>
      </c>
      <c r="T294">
        <v>1</v>
      </c>
      <c r="U294">
        <v>8.9600620000000006E-2</v>
      </c>
      <c r="V294">
        <v>61</v>
      </c>
    </row>
    <row r="295" spans="1:22">
      <c r="A295">
        <v>14582</v>
      </c>
      <c r="B295" t="s">
        <v>1706</v>
      </c>
      <c r="C295">
        <v>-2.9999999999999997E-8</v>
      </c>
      <c r="D295">
        <v>0.12148929</v>
      </c>
      <c r="E295">
        <v>682</v>
      </c>
      <c r="F295">
        <v>2</v>
      </c>
      <c r="G295">
        <v>0</v>
      </c>
      <c r="H295">
        <v>7</v>
      </c>
      <c r="I295">
        <v>97291</v>
      </c>
      <c r="J295">
        <v>1</v>
      </c>
      <c r="K295">
        <v>0</v>
      </c>
      <c r="L295">
        <v>0</v>
      </c>
      <c r="M295">
        <v>0</v>
      </c>
      <c r="N295">
        <v>1</v>
      </c>
      <c r="O295">
        <v>1</v>
      </c>
      <c r="P295">
        <v>348</v>
      </c>
      <c r="Q295">
        <v>27</v>
      </c>
      <c r="R295">
        <v>3</v>
      </c>
      <c r="S295" t="s">
        <v>1478</v>
      </c>
      <c r="T295">
        <v>1</v>
      </c>
      <c r="U295">
        <v>0.12148932</v>
      </c>
      <c r="V295">
        <v>83</v>
      </c>
    </row>
    <row r="296" spans="1:22">
      <c r="A296">
        <v>14698</v>
      </c>
      <c r="B296" t="s">
        <v>1707</v>
      </c>
      <c r="C296">
        <v>-2.9999999999999997E-8</v>
      </c>
      <c r="D296">
        <v>9.6602930000000004E-2</v>
      </c>
      <c r="E296">
        <v>682</v>
      </c>
      <c r="F296">
        <v>2</v>
      </c>
      <c r="G296">
        <v>0</v>
      </c>
      <c r="H296">
        <v>7</v>
      </c>
      <c r="I296">
        <v>97291</v>
      </c>
      <c r="J296">
        <v>1</v>
      </c>
      <c r="K296">
        <v>0</v>
      </c>
      <c r="L296">
        <v>0</v>
      </c>
      <c r="M296">
        <v>0</v>
      </c>
      <c r="N296">
        <v>1</v>
      </c>
      <c r="O296">
        <v>1</v>
      </c>
      <c r="P296">
        <v>348</v>
      </c>
      <c r="Q296">
        <v>27</v>
      </c>
      <c r="R296">
        <v>3</v>
      </c>
      <c r="S296" t="s">
        <v>1478</v>
      </c>
      <c r="T296">
        <v>1</v>
      </c>
      <c r="U296">
        <v>9.6602960000000002E-2</v>
      </c>
      <c r="V296">
        <v>66</v>
      </c>
    </row>
    <row r="297" spans="1:22">
      <c r="A297">
        <v>14725</v>
      </c>
      <c r="B297" t="s">
        <v>1708</v>
      </c>
      <c r="C297">
        <v>-2.9999999999999997E-8</v>
      </c>
      <c r="D297">
        <v>5.9189440000000003E-2</v>
      </c>
      <c r="E297">
        <v>682</v>
      </c>
      <c r="F297">
        <v>2</v>
      </c>
      <c r="G297">
        <v>0</v>
      </c>
      <c r="H297">
        <v>7</v>
      </c>
      <c r="I297">
        <v>97291</v>
      </c>
      <c r="J297">
        <v>1</v>
      </c>
      <c r="K297">
        <v>0</v>
      </c>
      <c r="L297">
        <v>0</v>
      </c>
      <c r="M297">
        <v>0</v>
      </c>
      <c r="N297">
        <v>1</v>
      </c>
      <c r="O297">
        <v>1</v>
      </c>
      <c r="P297">
        <v>348</v>
      </c>
      <c r="Q297">
        <v>27</v>
      </c>
      <c r="R297">
        <v>3</v>
      </c>
      <c r="S297" t="s">
        <v>1478</v>
      </c>
      <c r="T297">
        <v>1</v>
      </c>
      <c r="U297">
        <v>5.9189470000000001E-2</v>
      </c>
      <c r="V297">
        <v>40</v>
      </c>
    </row>
    <row r="298" spans="1:22">
      <c r="A298">
        <v>15027</v>
      </c>
      <c r="B298" t="s">
        <v>1709</v>
      </c>
      <c r="C298">
        <v>-2.9999999999999997E-8</v>
      </c>
      <c r="D298">
        <v>0.10197536</v>
      </c>
      <c r="E298">
        <v>682</v>
      </c>
      <c r="F298">
        <v>0</v>
      </c>
      <c r="G298">
        <v>0</v>
      </c>
      <c r="H298">
        <v>7</v>
      </c>
      <c r="I298">
        <v>97291</v>
      </c>
      <c r="J298">
        <v>1</v>
      </c>
      <c r="K298">
        <v>0</v>
      </c>
      <c r="L298">
        <v>0</v>
      </c>
      <c r="M298">
        <v>0</v>
      </c>
      <c r="N298">
        <v>1</v>
      </c>
      <c r="O298">
        <v>1</v>
      </c>
      <c r="P298">
        <v>348</v>
      </c>
      <c r="Q298">
        <v>27</v>
      </c>
      <c r="R298">
        <v>3</v>
      </c>
      <c r="S298" t="s">
        <v>1478</v>
      </c>
      <c r="T298">
        <v>1</v>
      </c>
      <c r="U298">
        <v>0.10197539</v>
      </c>
      <c r="V298">
        <v>70</v>
      </c>
    </row>
    <row r="299" spans="1:22">
      <c r="A299">
        <v>15051</v>
      </c>
      <c r="B299" t="s">
        <v>1710</v>
      </c>
      <c r="C299">
        <v>-2.9999999999999997E-8</v>
      </c>
      <c r="D299">
        <v>0.11946437</v>
      </c>
      <c r="E299">
        <v>682</v>
      </c>
      <c r="F299">
        <v>2</v>
      </c>
      <c r="G299">
        <v>0</v>
      </c>
      <c r="H299">
        <v>7</v>
      </c>
      <c r="I299">
        <v>97291</v>
      </c>
      <c r="J299">
        <v>1</v>
      </c>
      <c r="K299">
        <v>0</v>
      </c>
      <c r="L299">
        <v>0</v>
      </c>
      <c r="M299">
        <v>0</v>
      </c>
      <c r="N299">
        <v>1</v>
      </c>
      <c r="O299">
        <v>1</v>
      </c>
      <c r="P299">
        <v>348</v>
      </c>
      <c r="Q299">
        <v>27</v>
      </c>
      <c r="R299">
        <v>3</v>
      </c>
      <c r="S299" t="s">
        <v>1478</v>
      </c>
      <c r="T299">
        <v>1</v>
      </c>
      <c r="U299">
        <v>0.1194644</v>
      </c>
      <c r="V299">
        <v>81</v>
      </c>
    </row>
    <row r="300" spans="1:22">
      <c r="A300">
        <v>15064</v>
      </c>
      <c r="B300" t="s">
        <v>1711</v>
      </c>
      <c r="C300">
        <v>-2.9999999999999997E-8</v>
      </c>
      <c r="D300">
        <v>5.8843090000000001E-2</v>
      </c>
      <c r="E300">
        <v>682</v>
      </c>
      <c r="F300">
        <v>2</v>
      </c>
      <c r="G300">
        <v>0</v>
      </c>
      <c r="H300">
        <v>7</v>
      </c>
      <c r="I300">
        <v>97291</v>
      </c>
      <c r="J300">
        <v>1</v>
      </c>
      <c r="K300">
        <v>0</v>
      </c>
      <c r="L300">
        <v>0</v>
      </c>
      <c r="M300">
        <v>0</v>
      </c>
      <c r="N300">
        <v>1</v>
      </c>
      <c r="O300">
        <v>1</v>
      </c>
      <c r="P300">
        <v>348</v>
      </c>
      <c r="Q300">
        <v>27</v>
      </c>
      <c r="R300">
        <v>3</v>
      </c>
      <c r="S300" t="s">
        <v>1478</v>
      </c>
      <c r="T300">
        <v>1</v>
      </c>
      <c r="U300">
        <v>5.8843119999999999E-2</v>
      </c>
      <c r="V300">
        <v>40</v>
      </c>
    </row>
    <row r="301" spans="1:22">
      <c r="A301">
        <v>15084</v>
      </c>
      <c r="B301" t="s">
        <v>1712</v>
      </c>
      <c r="C301">
        <v>-2.9999999999999997E-8</v>
      </c>
      <c r="D301">
        <v>2.3422080000000001E-2</v>
      </c>
      <c r="E301">
        <v>682</v>
      </c>
      <c r="F301">
        <v>2</v>
      </c>
      <c r="G301">
        <v>0</v>
      </c>
      <c r="H301">
        <v>7</v>
      </c>
      <c r="I301">
        <v>97291</v>
      </c>
      <c r="J301">
        <v>1</v>
      </c>
      <c r="K301">
        <v>0</v>
      </c>
      <c r="L301">
        <v>0</v>
      </c>
      <c r="M301">
        <v>0</v>
      </c>
      <c r="N301">
        <v>1</v>
      </c>
      <c r="O301">
        <v>1</v>
      </c>
      <c r="P301">
        <v>348</v>
      </c>
      <c r="Q301">
        <v>27</v>
      </c>
      <c r="R301">
        <v>3</v>
      </c>
      <c r="S301" t="s">
        <v>1478</v>
      </c>
      <c r="T301">
        <v>1</v>
      </c>
      <c r="U301">
        <v>2.3422109999999999E-2</v>
      </c>
      <c r="V301">
        <v>16</v>
      </c>
    </row>
    <row r="302" spans="1:22">
      <c r="A302">
        <v>15130</v>
      </c>
      <c r="B302" t="s">
        <v>1713</v>
      </c>
      <c r="C302">
        <v>-2.9999999999999997E-8</v>
      </c>
      <c r="D302">
        <v>0.25541645000000002</v>
      </c>
      <c r="E302">
        <v>682</v>
      </c>
      <c r="F302">
        <v>2</v>
      </c>
      <c r="G302">
        <v>0</v>
      </c>
      <c r="H302">
        <v>7</v>
      </c>
      <c r="I302">
        <v>97291</v>
      </c>
      <c r="J302">
        <v>1</v>
      </c>
      <c r="K302">
        <v>0</v>
      </c>
      <c r="L302">
        <v>0</v>
      </c>
      <c r="M302">
        <v>0</v>
      </c>
      <c r="N302">
        <v>1</v>
      </c>
      <c r="O302">
        <v>1</v>
      </c>
      <c r="P302">
        <v>348</v>
      </c>
      <c r="Q302">
        <v>27</v>
      </c>
      <c r="R302">
        <v>3</v>
      </c>
      <c r="S302" t="s">
        <v>1478</v>
      </c>
      <c r="T302">
        <v>1</v>
      </c>
      <c r="U302">
        <v>0.25541648</v>
      </c>
      <c r="V302">
        <v>174</v>
      </c>
    </row>
    <row r="303" spans="1:22">
      <c r="A303">
        <v>15131</v>
      </c>
      <c r="B303" t="s">
        <v>1713</v>
      </c>
      <c r="C303">
        <v>0.25541645000000002</v>
      </c>
      <c r="D303">
        <v>0.28843183</v>
      </c>
      <c r="E303">
        <v>682</v>
      </c>
      <c r="F303">
        <v>0</v>
      </c>
      <c r="G303">
        <v>0</v>
      </c>
      <c r="H303">
        <v>7</v>
      </c>
      <c r="I303">
        <v>97291</v>
      </c>
      <c r="J303">
        <v>1</v>
      </c>
      <c r="K303">
        <v>0</v>
      </c>
      <c r="L303">
        <v>0</v>
      </c>
      <c r="M303">
        <v>0</v>
      </c>
      <c r="N303">
        <v>1</v>
      </c>
      <c r="O303">
        <v>1</v>
      </c>
      <c r="P303">
        <v>348</v>
      </c>
      <c r="Q303">
        <v>27</v>
      </c>
      <c r="R303">
        <v>3</v>
      </c>
      <c r="S303" t="s">
        <v>1478</v>
      </c>
      <c r="T303">
        <v>1</v>
      </c>
      <c r="U303">
        <v>3.3015379999999997E-2</v>
      </c>
      <c r="V303">
        <v>23</v>
      </c>
    </row>
    <row r="304" spans="1:22">
      <c r="A304">
        <v>15186</v>
      </c>
      <c r="B304" t="s">
        <v>1714</v>
      </c>
      <c r="C304">
        <v>-2.9999999999999997E-8</v>
      </c>
      <c r="D304">
        <v>0.83247844000000004</v>
      </c>
      <c r="E304">
        <v>682</v>
      </c>
      <c r="F304">
        <v>2</v>
      </c>
      <c r="G304">
        <v>0</v>
      </c>
      <c r="H304">
        <v>7</v>
      </c>
      <c r="I304">
        <v>97291</v>
      </c>
      <c r="J304">
        <v>1</v>
      </c>
      <c r="K304">
        <v>0</v>
      </c>
      <c r="L304">
        <v>0</v>
      </c>
      <c r="M304">
        <v>0</v>
      </c>
      <c r="N304">
        <v>1</v>
      </c>
      <c r="O304">
        <v>1</v>
      </c>
      <c r="P304">
        <v>348</v>
      </c>
      <c r="Q304">
        <v>27</v>
      </c>
      <c r="R304">
        <v>3</v>
      </c>
      <c r="S304" t="s">
        <v>1478</v>
      </c>
      <c r="T304">
        <v>1</v>
      </c>
      <c r="U304">
        <v>0.83247846999999997</v>
      </c>
      <c r="V304">
        <v>568</v>
      </c>
    </row>
    <row r="305" spans="1:22">
      <c r="A305">
        <v>15250</v>
      </c>
      <c r="B305" t="s">
        <v>1715</v>
      </c>
      <c r="C305">
        <v>-2.9999999999999997E-8</v>
      </c>
      <c r="D305">
        <v>9.8702230000000002E-2</v>
      </c>
      <c r="E305">
        <v>682</v>
      </c>
      <c r="F305">
        <v>0</v>
      </c>
      <c r="G305">
        <v>0</v>
      </c>
      <c r="H305">
        <v>7</v>
      </c>
      <c r="I305">
        <v>97291</v>
      </c>
      <c r="J305">
        <v>1</v>
      </c>
      <c r="K305">
        <v>0</v>
      </c>
      <c r="L305">
        <v>0</v>
      </c>
      <c r="M305">
        <v>0</v>
      </c>
      <c r="N305">
        <v>1</v>
      </c>
      <c r="O305">
        <v>1</v>
      </c>
      <c r="P305">
        <v>348</v>
      </c>
      <c r="Q305">
        <v>27</v>
      </c>
      <c r="R305">
        <v>3</v>
      </c>
      <c r="S305" t="s">
        <v>1478</v>
      </c>
      <c r="T305">
        <v>1</v>
      </c>
      <c r="U305">
        <v>9.870226E-2</v>
      </c>
      <c r="V305">
        <v>67</v>
      </c>
    </row>
    <row r="306" spans="1:22">
      <c r="A306">
        <v>15350</v>
      </c>
      <c r="B306" t="s">
        <v>1716</v>
      </c>
      <c r="C306">
        <v>-2.9999999999999997E-8</v>
      </c>
      <c r="D306">
        <v>5.3574049999999998E-2</v>
      </c>
      <c r="E306">
        <v>682</v>
      </c>
      <c r="F306">
        <v>2</v>
      </c>
      <c r="G306">
        <v>0</v>
      </c>
      <c r="H306">
        <v>7</v>
      </c>
      <c r="I306">
        <v>97291</v>
      </c>
      <c r="J306">
        <v>1</v>
      </c>
      <c r="K306">
        <v>0</v>
      </c>
      <c r="L306">
        <v>0</v>
      </c>
      <c r="M306">
        <v>0</v>
      </c>
      <c r="N306">
        <v>1</v>
      </c>
      <c r="O306">
        <v>1</v>
      </c>
      <c r="P306">
        <v>348</v>
      </c>
      <c r="Q306">
        <v>27</v>
      </c>
      <c r="R306">
        <v>3</v>
      </c>
      <c r="S306" t="s">
        <v>1478</v>
      </c>
      <c r="T306">
        <v>1</v>
      </c>
      <c r="U306">
        <v>5.3574080000000003E-2</v>
      </c>
      <c r="V306">
        <v>37</v>
      </c>
    </row>
    <row r="307" spans="1:22">
      <c r="A307">
        <v>15380</v>
      </c>
      <c r="B307" t="s">
        <v>1717</v>
      </c>
      <c r="C307">
        <v>-2.9999999999999997E-8</v>
      </c>
      <c r="D307">
        <v>0.23348588000000001</v>
      </c>
      <c r="E307">
        <v>682</v>
      </c>
      <c r="F307">
        <v>2</v>
      </c>
      <c r="G307">
        <v>0</v>
      </c>
      <c r="H307">
        <v>7</v>
      </c>
      <c r="I307">
        <v>97291</v>
      </c>
      <c r="J307">
        <v>1</v>
      </c>
      <c r="K307">
        <v>0</v>
      </c>
      <c r="L307">
        <v>0</v>
      </c>
      <c r="M307">
        <v>0</v>
      </c>
      <c r="N307">
        <v>1</v>
      </c>
      <c r="O307">
        <v>1</v>
      </c>
      <c r="P307">
        <v>348</v>
      </c>
      <c r="Q307">
        <v>27</v>
      </c>
      <c r="R307">
        <v>3</v>
      </c>
      <c r="S307" t="s">
        <v>1478</v>
      </c>
      <c r="T307">
        <v>1</v>
      </c>
      <c r="U307">
        <v>0.23348590999999999</v>
      </c>
      <c r="V307">
        <v>159</v>
      </c>
    </row>
    <row r="308" spans="1:22">
      <c r="A308">
        <v>15381</v>
      </c>
      <c r="B308" t="s">
        <v>1718</v>
      </c>
      <c r="C308">
        <v>-2.9999999999999997E-8</v>
      </c>
      <c r="D308">
        <v>0.11502089</v>
      </c>
      <c r="E308">
        <v>682</v>
      </c>
      <c r="F308">
        <v>2</v>
      </c>
      <c r="G308">
        <v>0</v>
      </c>
      <c r="H308">
        <v>7</v>
      </c>
      <c r="I308">
        <v>97291</v>
      </c>
      <c r="J308">
        <v>1</v>
      </c>
      <c r="K308">
        <v>0</v>
      </c>
      <c r="L308">
        <v>0</v>
      </c>
      <c r="M308">
        <v>0</v>
      </c>
      <c r="N308">
        <v>1</v>
      </c>
      <c r="O308">
        <v>1</v>
      </c>
      <c r="P308">
        <v>348</v>
      </c>
      <c r="Q308">
        <v>27</v>
      </c>
      <c r="R308">
        <v>3</v>
      </c>
      <c r="S308" t="s">
        <v>1478</v>
      </c>
      <c r="T308">
        <v>1</v>
      </c>
      <c r="U308">
        <v>0.11502092</v>
      </c>
      <c r="V308">
        <v>78</v>
      </c>
    </row>
    <row r="309" spans="1:22">
      <c r="A309">
        <v>15454</v>
      </c>
      <c r="B309" t="s">
        <v>1719</v>
      </c>
      <c r="C309">
        <v>-2.9999999999999997E-8</v>
      </c>
      <c r="D309">
        <v>4.101138E-2</v>
      </c>
      <c r="E309">
        <v>682</v>
      </c>
      <c r="F309">
        <v>0</v>
      </c>
      <c r="G309">
        <v>0</v>
      </c>
      <c r="H309">
        <v>7</v>
      </c>
      <c r="I309">
        <v>97291</v>
      </c>
      <c r="J309">
        <v>1</v>
      </c>
      <c r="K309">
        <v>0</v>
      </c>
      <c r="L309">
        <v>0</v>
      </c>
      <c r="M309">
        <v>0</v>
      </c>
      <c r="N309">
        <v>1</v>
      </c>
      <c r="O309">
        <v>1</v>
      </c>
      <c r="P309">
        <v>348</v>
      </c>
      <c r="Q309">
        <v>27</v>
      </c>
      <c r="R309">
        <v>3</v>
      </c>
      <c r="S309" t="s">
        <v>1478</v>
      </c>
      <c r="T309">
        <v>1</v>
      </c>
      <c r="U309">
        <v>4.1011409999999998E-2</v>
      </c>
      <c r="V309">
        <v>28</v>
      </c>
    </row>
    <row r="310" spans="1:22">
      <c r="A310">
        <v>15455</v>
      </c>
      <c r="B310" t="s">
        <v>1719</v>
      </c>
      <c r="C310">
        <v>4.101138E-2</v>
      </c>
      <c r="D310">
        <v>0.36455176</v>
      </c>
      <c r="E310">
        <v>682</v>
      </c>
      <c r="F310">
        <v>2</v>
      </c>
      <c r="G310">
        <v>0</v>
      </c>
      <c r="H310">
        <v>7</v>
      </c>
      <c r="I310">
        <v>97291</v>
      </c>
      <c r="J310">
        <v>1</v>
      </c>
      <c r="K310">
        <v>0</v>
      </c>
      <c r="L310">
        <v>0</v>
      </c>
      <c r="M310">
        <v>0</v>
      </c>
      <c r="N310">
        <v>1</v>
      </c>
      <c r="O310">
        <v>1</v>
      </c>
      <c r="P310">
        <v>348</v>
      </c>
      <c r="Q310">
        <v>27</v>
      </c>
      <c r="R310">
        <v>3</v>
      </c>
      <c r="S310" t="s">
        <v>1478</v>
      </c>
      <c r="T310">
        <v>1</v>
      </c>
      <c r="U310">
        <v>0.32354038000000002</v>
      </c>
      <c r="V310">
        <v>221</v>
      </c>
    </row>
    <row r="311" spans="1:22">
      <c r="A311">
        <v>15459</v>
      </c>
      <c r="B311" t="s">
        <v>1720</v>
      </c>
      <c r="C311">
        <v>-2.9999999999999997E-8</v>
      </c>
      <c r="D311">
        <v>2.528296E-2</v>
      </c>
      <c r="E311">
        <v>682</v>
      </c>
      <c r="F311">
        <v>0</v>
      </c>
      <c r="G311">
        <v>0</v>
      </c>
      <c r="H311">
        <v>7</v>
      </c>
      <c r="I311">
        <v>97291</v>
      </c>
      <c r="J311">
        <v>1</v>
      </c>
      <c r="K311">
        <v>0</v>
      </c>
      <c r="L311">
        <v>0</v>
      </c>
      <c r="M311">
        <v>0</v>
      </c>
      <c r="N311">
        <v>1</v>
      </c>
      <c r="O311">
        <v>1</v>
      </c>
      <c r="P311">
        <v>348</v>
      </c>
      <c r="Q311">
        <v>27</v>
      </c>
      <c r="R311">
        <v>3</v>
      </c>
      <c r="S311" t="s">
        <v>1478</v>
      </c>
      <c r="T311">
        <v>1</v>
      </c>
      <c r="U311">
        <v>2.5282990000000002E-2</v>
      </c>
      <c r="V311">
        <v>17</v>
      </c>
    </row>
    <row r="312" spans="1:22">
      <c r="A312">
        <v>15460</v>
      </c>
      <c r="B312" t="s">
        <v>1720</v>
      </c>
      <c r="C312">
        <v>2.528296E-2</v>
      </c>
      <c r="D312">
        <v>6.3128550000000005E-2</v>
      </c>
      <c r="E312">
        <v>682</v>
      </c>
      <c r="F312">
        <v>0</v>
      </c>
      <c r="G312">
        <v>0</v>
      </c>
      <c r="H312">
        <v>7</v>
      </c>
      <c r="I312">
        <v>97291</v>
      </c>
      <c r="J312">
        <v>1</v>
      </c>
      <c r="K312">
        <v>0</v>
      </c>
      <c r="L312">
        <v>0</v>
      </c>
      <c r="M312">
        <v>0</v>
      </c>
      <c r="N312">
        <v>1</v>
      </c>
      <c r="O312">
        <v>1</v>
      </c>
      <c r="P312">
        <v>348</v>
      </c>
      <c r="Q312">
        <v>27</v>
      </c>
      <c r="R312">
        <v>3</v>
      </c>
      <c r="S312" t="s">
        <v>1478</v>
      </c>
      <c r="T312">
        <v>1</v>
      </c>
      <c r="U312">
        <v>3.7845589999999998E-2</v>
      </c>
      <c r="V312">
        <v>26</v>
      </c>
    </row>
    <row r="313" spans="1:22">
      <c r="A313">
        <v>15500</v>
      </c>
      <c r="B313" t="s">
        <v>1721</v>
      </c>
      <c r="C313">
        <v>-2.9999999999999997E-8</v>
      </c>
      <c r="D313">
        <v>0.17652049</v>
      </c>
      <c r="E313">
        <v>682</v>
      </c>
      <c r="F313">
        <v>0</v>
      </c>
      <c r="G313">
        <v>0</v>
      </c>
      <c r="H313">
        <v>7</v>
      </c>
      <c r="I313">
        <v>97291</v>
      </c>
      <c r="J313">
        <v>1</v>
      </c>
      <c r="K313">
        <v>0</v>
      </c>
      <c r="L313">
        <v>0</v>
      </c>
      <c r="M313">
        <v>0</v>
      </c>
      <c r="N313">
        <v>1</v>
      </c>
      <c r="O313">
        <v>1</v>
      </c>
      <c r="P313">
        <v>348</v>
      </c>
      <c r="Q313">
        <v>27</v>
      </c>
      <c r="R313">
        <v>3</v>
      </c>
      <c r="S313" t="s">
        <v>1478</v>
      </c>
      <c r="T313">
        <v>1</v>
      </c>
      <c r="U313">
        <v>0.17652051999999999</v>
      </c>
      <c r="V313">
        <v>120</v>
      </c>
    </row>
    <row r="314" spans="1:22">
      <c r="A314">
        <v>15503</v>
      </c>
      <c r="B314" t="s">
        <v>1722</v>
      </c>
      <c r="C314">
        <v>-2.9999999999999997E-8</v>
      </c>
      <c r="D314">
        <v>0.15596234</v>
      </c>
      <c r="E314">
        <v>682</v>
      </c>
      <c r="F314">
        <v>2</v>
      </c>
      <c r="G314">
        <v>0</v>
      </c>
      <c r="H314">
        <v>7</v>
      </c>
      <c r="I314">
        <v>97291</v>
      </c>
      <c r="J314">
        <v>1</v>
      </c>
      <c r="K314">
        <v>0</v>
      </c>
      <c r="L314">
        <v>0</v>
      </c>
      <c r="M314">
        <v>0</v>
      </c>
      <c r="N314">
        <v>1</v>
      </c>
      <c r="O314">
        <v>1</v>
      </c>
      <c r="P314">
        <v>348</v>
      </c>
      <c r="Q314">
        <v>27</v>
      </c>
      <c r="R314">
        <v>3</v>
      </c>
      <c r="S314" t="s">
        <v>1478</v>
      </c>
      <c r="T314">
        <v>1</v>
      </c>
      <c r="U314">
        <v>0.15596236999999999</v>
      </c>
      <c r="V314">
        <v>106</v>
      </c>
    </row>
    <row r="315" spans="1:22">
      <c r="A315">
        <v>15563</v>
      </c>
      <c r="B315" t="s">
        <v>1723</v>
      </c>
      <c r="C315">
        <v>-2.9999999999999997E-8</v>
      </c>
      <c r="D315">
        <v>0.23226364999999999</v>
      </c>
      <c r="E315">
        <v>682</v>
      </c>
      <c r="F315">
        <v>2</v>
      </c>
      <c r="G315">
        <v>0</v>
      </c>
      <c r="H315">
        <v>7</v>
      </c>
      <c r="I315">
        <v>97291</v>
      </c>
      <c r="J315">
        <v>1</v>
      </c>
      <c r="K315">
        <v>0</v>
      </c>
      <c r="L315">
        <v>0</v>
      </c>
      <c r="M315">
        <v>0</v>
      </c>
      <c r="N315">
        <v>1</v>
      </c>
      <c r="O315">
        <v>1</v>
      </c>
      <c r="P315">
        <v>348</v>
      </c>
      <c r="Q315">
        <v>27</v>
      </c>
      <c r="R315">
        <v>3</v>
      </c>
      <c r="S315" t="s">
        <v>1478</v>
      </c>
      <c r="T315">
        <v>1</v>
      </c>
      <c r="U315">
        <v>0.23226368</v>
      </c>
      <c r="V315">
        <v>158</v>
      </c>
    </row>
    <row r="316" spans="1:22">
      <c r="A316">
        <v>15656</v>
      </c>
      <c r="B316" t="s">
        <v>1724</v>
      </c>
      <c r="C316">
        <v>-2.9999999999999997E-8</v>
      </c>
      <c r="D316">
        <v>8.6033120000000005E-2</v>
      </c>
      <c r="E316">
        <v>682</v>
      </c>
      <c r="F316">
        <v>0</v>
      </c>
      <c r="G316">
        <v>0</v>
      </c>
      <c r="H316">
        <v>7</v>
      </c>
      <c r="I316">
        <v>97291</v>
      </c>
      <c r="J316">
        <v>1</v>
      </c>
      <c r="K316">
        <v>0</v>
      </c>
      <c r="L316">
        <v>0</v>
      </c>
      <c r="M316">
        <v>0</v>
      </c>
      <c r="N316">
        <v>1</v>
      </c>
      <c r="O316">
        <v>1</v>
      </c>
      <c r="P316">
        <v>348</v>
      </c>
      <c r="Q316">
        <v>27</v>
      </c>
      <c r="R316">
        <v>3</v>
      </c>
      <c r="S316" t="s">
        <v>1478</v>
      </c>
      <c r="T316">
        <v>1</v>
      </c>
      <c r="U316">
        <v>8.6033150000000003E-2</v>
      </c>
      <c r="V316">
        <v>59</v>
      </c>
    </row>
    <row r="317" spans="1:22">
      <c r="A317">
        <v>15662</v>
      </c>
      <c r="B317" t="s">
        <v>1725</v>
      </c>
      <c r="C317">
        <v>-2.9999999999999997E-8</v>
      </c>
      <c r="D317">
        <v>5.7050429999999999E-2</v>
      </c>
      <c r="E317">
        <v>682</v>
      </c>
      <c r="F317">
        <v>2</v>
      </c>
      <c r="G317">
        <v>0</v>
      </c>
      <c r="H317">
        <v>7</v>
      </c>
      <c r="I317">
        <v>97291</v>
      </c>
      <c r="J317">
        <v>1</v>
      </c>
      <c r="K317">
        <v>0</v>
      </c>
      <c r="L317">
        <v>0</v>
      </c>
      <c r="M317">
        <v>0</v>
      </c>
      <c r="N317">
        <v>1</v>
      </c>
      <c r="O317">
        <v>1</v>
      </c>
      <c r="P317">
        <v>348</v>
      </c>
      <c r="Q317">
        <v>27</v>
      </c>
      <c r="R317">
        <v>3</v>
      </c>
      <c r="S317" t="s">
        <v>1478</v>
      </c>
      <c r="T317">
        <v>1</v>
      </c>
      <c r="U317">
        <v>5.7050459999999997E-2</v>
      </c>
      <c r="V317">
        <v>39</v>
      </c>
    </row>
    <row r="318" spans="1:22">
      <c r="A318">
        <v>15669</v>
      </c>
      <c r="B318" t="s">
        <v>1726</v>
      </c>
      <c r="C318">
        <v>-2.9999999999999997E-8</v>
      </c>
      <c r="D318">
        <v>0.43363834000000001</v>
      </c>
      <c r="E318">
        <v>682</v>
      </c>
      <c r="F318">
        <v>2</v>
      </c>
      <c r="G318">
        <v>0</v>
      </c>
      <c r="H318">
        <v>7</v>
      </c>
      <c r="I318">
        <v>97291</v>
      </c>
      <c r="J318">
        <v>1</v>
      </c>
      <c r="K318">
        <v>0</v>
      </c>
      <c r="L318">
        <v>0</v>
      </c>
      <c r="M318">
        <v>0</v>
      </c>
      <c r="N318">
        <v>1</v>
      </c>
      <c r="O318">
        <v>1</v>
      </c>
      <c r="P318">
        <v>348</v>
      </c>
      <c r="Q318">
        <v>27</v>
      </c>
      <c r="R318">
        <v>3</v>
      </c>
      <c r="S318" t="s">
        <v>1478</v>
      </c>
      <c r="T318">
        <v>1</v>
      </c>
      <c r="U318">
        <v>0.43363837</v>
      </c>
      <c r="V318">
        <v>296</v>
      </c>
    </row>
    <row r="319" spans="1:22">
      <c r="A319">
        <v>15674</v>
      </c>
      <c r="B319" t="s">
        <v>1727</v>
      </c>
      <c r="C319">
        <v>-2.9999999999999997E-8</v>
      </c>
      <c r="D319">
        <v>6.290163E-2</v>
      </c>
      <c r="E319">
        <v>682</v>
      </c>
      <c r="F319">
        <v>0</v>
      </c>
      <c r="G319">
        <v>0</v>
      </c>
      <c r="H319">
        <v>7</v>
      </c>
      <c r="I319">
        <v>97291</v>
      </c>
      <c r="J319">
        <v>1</v>
      </c>
      <c r="K319">
        <v>0</v>
      </c>
      <c r="L319">
        <v>0</v>
      </c>
      <c r="M319">
        <v>0</v>
      </c>
      <c r="N319">
        <v>1</v>
      </c>
      <c r="O319">
        <v>1</v>
      </c>
      <c r="P319">
        <v>348</v>
      </c>
      <c r="Q319">
        <v>27</v>
      </c>
      <c r="R319">
        <v>3</v>
      </c>
      <c r="S319" t="s">
        <v>1478</v>
      </c>
      <c r="T319">
        <v>1</v>
      </c>
      <c r="U319">
        <v>6.2901659999999998E-2</v>
      </c>
      <c r="V319">
        <v>43</v>
      </c>
    </row>
    <row r="320" spans="1:22">
      <c r="A320">
        <v>15813</v>
      </c>
      <c r="B320" t="s">
        <v>1728</v>
      </c>
      <c r="C320">
        <v>-2.9999999999999997E-8</v>
      </c>
      <c r="D320">
        <v>3.4951290000000003E-2</v>
      </c>
      <c r="E320">
        <v>682</v>
      </c>
      <c r="F320">
        <v>0</v>
      </c>
      <c r="G320">
        <v>0</v>
      </c>
      <c r="H320">
        <v>7</v>
      </c>
      <c r="I320">
        <v>97291</v>
      </c>
      <c r="J320">
        <v>1</v>
      </c>
      <c r="K320">
        <v>0</v>
      </c>
      <c r="L320">
        <v>0</v>
      </c>
      <c r="M320">
        <v>0</v>
      </c>
      <c r="N320">
        <v>1</v>
      </c>
      <c r="O320">
        <v>1</v>
      </c>
      <c r="P320">
        <v>348</v>
      </c>
      <c r="Q320">
        <v>27</v>
      </c>
      <c r="R320">
        <v>3</v>
      </c>
      <c r="S320" t="s">
        <v>1478</v>
      </c>
      <c r="T320">
        <v>1</v>
      </c>
      <c r="U320">
        <v>3.4951320000000001E-2</v>
      </c>
      <c r="V320">
        <v>24</v>
      </c>
    </row>
    <row r="321" spans="1:22">
      <c r="A321">
        <v>15814</v>
      </c>
      <c r="B321" t="s">
        <v>1729</v>
      </c>
      <c r="C321">
        <v>-2.9999999999999997E-8</v>
      </c>
      <c r="D321">
        <v>4.1271490000000001E-2</v>
      </c>
      <c r="E321">
        <v>682</v>
      </c>
      <c r="F321">
        <v>0</v>
      </c>
      <c r="G321">
        <v>0</v>
      </c>
      <c r="H321">
        <v>7</v>
      </c>
      <c r="I321">
        <v>97291</v>
      </c>
      <c r="J321">
        <v>1</v>
      </c>
      <c r="K321">
        <v>0</v>
      </c>
      <c r="L321">
        <v>0</v>
      </c>
      <c r="M321">
        <v>0</v>
      </c>
      <c r="N321">
        <v>1</v>
      </c>
      <c r="O321">
        <v>1</v>
      </c>
      <c r="P321">
        <v>348</v>
      </c>
      <c r="Q321">
        <v>27</v>
      </c>
      <c r="R321">
        <v>3</v>
      </c>
      <c r="S321" t="s">
        <v>1478</v>
      </c>
      <c r="T321">
        <v>1</v>
      </c>
      <c r="U321">
        <v>4.1271519999999999E-2</v>
      </c>
      <c r="V321">
        <v>28</v>
      </c>
    </row>
    <row r="322" spans="1:22">
      <c r="A322">
        <v>15905</v>
      </c>
      <c r="B322" t="s">
        <v>1730</v>
      </c>
      <c r="C322">
        <v>-2.9999999999999997E-8</v>
      </c>
      <c r="D322">
        <v>0.13897830999999999</v>
      </c>
      <c r="E322">
        <v>682</v>
      </c>
      <c r="F322">
        <v>2</v>
      </c>
      <c r="G322">
        <v>0</v>
      </c>
      <c r="H322">
        <v>7</v>
      </c>
      <c r="I322">
        <v>97291</v>
      </c>
      <c r="J322">
        <v>1</v>
      </c>
      <c r="K322">
        <v>0</v>
      </c>
      <c r="L322">
        <v>0</v>
      </c>
      <c r="M322">
        <v>0</v>
      </c>
      <c r="N322">
        <v>1</v>
      </c>
      <c r="O322">
        <v>1</v>
      </c>
      <c r="P322">
        <v>348</v>
      </c>
      <c r="Q322">
        <v>27</v>
      </c>
      <c r="R322">
        <v>3</v>
      </c>
      <c r="S322" t="s">
        <v>1478</v>
      </c>
      <c r="T322">
        <v>1</v>
      </c>
      <c r="U322">
        <v>0.13897834000000001</v>
      </c>
      <c r="V322">
        <v>95</v>
      </c>
    </row>
    <row r="323" spans="1:22">
      <c r="A323">
        <v>15928</v>
      </c>
      <c r="B323" t="s">
        <v>1731</v>
      </c>
      <c r="C323">
        <v>-2.9999999999999997E-8</v>
      </c>
      <c r="D323">
        <v>0.15791736000000001</v>
      </c>
      <c r="E323">
        <v>682</v>
      </c>
      <c r="F323">
        <v>2</v>
      </c>
      <c r="G323">
        <v>0</v>
      </c>
      <c r="H323">
        <v>7</v>
      </c>
      <c r="I323">
        <v>97291</v>
      </c>
      <c r="J323">
        <v>1</v>
      </c>
      <c r="K323">
        <v>0</v>
      </c>
      <c r="L323">
        <v>0</v>
      </c>
      <c r="M323">
        <v>0</v>
      </c>
      <c r="N323">
        <v>1</v>
      </c>
      <c r="O323">
        <v>1</v>
      </c>
      <c r="P323">
        <v>348</v>
      </c>
      <c r="Q323">
        <v>27</v>
      </c>
      <c r="R323">
        <v>3</v>
      </c>
      <c r="S323" t="s">
        <v>1478</v>
      </c>
      <c r="T323">
        <v>1</v>
      </c>
      <c r="U323">
        <v>0.15791738999999999</v>
      </c>
      <c r="V323">
        <v>108</v>
      </c>
    </row>
    <row r="324" spans="1:22">
      <c r="A324">
        <v>15940</v>
      </c>
      <c r="B324" t="s">
        <v>1732</v>
      </c>
      <c r="C324">
        <v>-2.9999999999999997E-8</v>
      </c>
      <c r="D324">
        <v>0.37582353000000002</v>
      </c>
      <c r="E324">
        <v>682</v>
      </c>
      <c r="F324">
        <v>2</v>
      </c>
      <c r="G324">
        <v>0</v>
      </c>
      <c r="H324">
        <v>7</v>
      </c>
      <c r="I324">
        <v>97291</v>
      </c>
      <c r="J324">
        <v>1</v>
      </c>
      <c r="K324">
        <v>0</v>
      </c>
      <c r="L324">
        <v>0</v>
      </c>
      <c r="M324">
        <v>0</v>
      </c>
      <c r="N324">
        <v>1</v>
      </c>
      <c r="O324">
        <v>1</v>
      </c>
      <c r="P324">
        <v>348</v>
      </c>
      <c r="Q324">
        <v>27</v>
      </c>
      <c r="R324">
        <v>3</v>
      </c>
      <c r="S324" t="s">
        <v>1478</v>
      </c>
      <c r="T324">
        <v>1</v>
      </c>
      <c r="U324">
        <v>0.37582356</v>
      </c>
      <c r="V324">
        <v>256</v>
      </c>
    </row>
    <row r="325" spans="1:22">
      <c r="A325">
        <v>15982</v>
      </c>
      <c r="B325" t="s">
        <v>1733</v>
      </c>
      <c r="C325">
        <v>-2.9999999999999997E-8</v>
      </c>
      <c r="D325">
        <v>8.7860010000000002E-2</v>
      </c>
      <c r="E325">
        <v>682</v>
      </c>
      <c r="F325">
        <v>2</v>
      </c>
      <c r="G325">
        <v>0</v>
      </c>
      <c r="H325">
        <v>7</v>
      </c>
      <c r="I325">
        <v>97291</v>
      </c>
      <c r="J325">
        <v>1</v>
      </c>
      <c r="K325">
        <v>0</v>
      </c>
      <c r="L325">
        <v>0</v>
      </c>
      <c r="M325">
        <v>0</v>
      </c>
      <c r="N325">
        <v>1</v>
      </c>
      <c r="O325">
        <v>1</v>
      </c>
      <c r="P325">
        <v>348</v>
      </c>
      <c r="Q325">
        <v>27</v>
      </c>
      <c r="R325">
        <v>3</v>
      </c>
      <c r="S325" t="s">
        <v>1478</v>
      </c>
      <c r="T325">
        <v>1</v>
      </c>
      <c r="U325">
        <v>8.786004E-2</v>
      </c>
      <c r="V325">
        <v>60</v>
      </c>
    </row>
    <row r="326" spans="1:22">
      <c r="A326">
        <v>15993</v>
      </c>
      <c r="B326" t="s">
        <v>1734</v>
      </c>
      <c r="C326">
        <v>-2.9999999999999997E-8</v>
      </c>
      <c r="D326">
        <v>2.4131429999999999E-2</v>
      </c>
      <c r="E326">
        <v>682</v>
      </c>
      <c r="F326">
        <v>0</v>
      </c>
      <c r="G326">
        <v>0</v>
      </c>
      <c r="H326">
        <v>7</v>
      </c>
      <c r="I326">
        <v>97291</v>
      </c>
      <c r="J326">
        <v>1</v>
      </c>
      <c r="K326">
        <v>0</v>
      </c>
      <c r="L326">
        <v>0</v>
      </c>
      <c r="M326">
        <v>0</v>
      </c>
      <c r="N326">
        <v>1</v>
      </c>
      <c r="O326">
        <v>1</v>
      </c>
      <c r="P326">
        <v>348</v>
      </c>
      <c r="Q326">
        <v>27</v>
      </c>
      <c r="R326">
        <v>3</v>
      </c>
      <c r="S326" t="s">
        <v>1478</v>
      </c>
      <c r="T326">
        <v>1</v>
      </c>
      <c r="U326">
        <v>2.413146E-2</v>
      </c>
      <c r="V326">
        <v>16</v>
      </c>
    </row>
    <row r="327" spans="1:22">
      <c r="A327">
        <v>16029</v>
      </c>
      <c r="B327" t="s">
        <v>1735</v>
      </c>
      <c r="C327">
        <v>-2.9999999999999997E-8</v>
      </c>
      <c r="D327">
        <v>5.6397559999999999E-2</v>
      </c>
      <c r="E327">
        <v>682</v>
      </c>
      <c r="F327">
        <v>0</v>
      </c>
      <c r="G327">
        <v>0</v>
      </c>
      <c r="H327">
        <v>7</v>
      </c>
      <c r="I327">
        <v>97291</v>
      </c>
      <c r="J327">
        <v>1</v>
      </c>
      <c r="K327">
        <v>0</v>
      </c>
      <c r="L327">
        <v>0</v>
      </c>
      <c r="M327">
        <v>0</v>
      </c>
      <c r="N327">
        <v>1</v>
      </c>
      <c r="O327">
        <v>1</v>
      </c>
      <c r="P327">
        <v>348</v>
      </c>
      <c r="Q327">
        <v>27</v>
      </c>
      <c r="R327">
        <v>3</v>
      </c>
      <c r="S327" t="s">
        <v>1478</v>
      </c>
      <c r="T327">
        <v>1</v>
      </c>
      <c r="U327">
        <v>5.6397589999999997E-2</v>
      </c>
      <c r="V327">
        <v>38</v>
      </c>
    </row>
    <row r="328" spans="1:22">
      <c r="A328">
        <v>16313</v>
      </c>
      <c r="B328" t="s">
        <v>1736</v>
      </c>
      <c r="C328">
        <v>-2.9999999999999997E-8</v>
      </c>
      <c r="D328">
        <v>0.11259724</v>
      </c>
      <c r="E328">
        <v>682</v>
      </c>
      <c r="F328">
        <v>2</v>
      </c>
      <c r="G328">
        <v>0</v>
      </c>
      <c r="H328">
        <v>7</v>
      </c>
      <c r="I328">
        <v>97291</v>
      </c>
      <c r="J328">
        <v>1</v>
      </c>
      <c r="K328">
        <v>0</v>
      </c>
      <c r="L328">
        <v>0</v>
      </c>
      <c r="M328">
        <v>0</v>
      </c>
      <c r="N328">
        <v>1</v>
      </c>
      <c r="O328">
        <v>1</v>
      </c>
      <c r="P328">
        <v>348</v>
      </c>
      <c r="Q328">
        <v>27</v>
      </c>
      <c r="R328">
        <v>3</v>
      </c>
      <c r="S328" t="s">
        <v>1478</v>
      </c>
      <c r="T328">
        <v>1</v>
      </c>
      <c r="U328">
        <v>0.11259727</v>
      </c>
      <c r="V328">
        <v>77</v>
      </c>
    </row>
    <row r="329" spans="1:22">
      <c r="A329">
        <v>16419</v>
      </c>
      <c r="B329" t="s">
        <v>1737</v>
      </c>
      <c r="C329">
        <v>-2.9999999999999997E-8</v>
      </c>
      <c r="D329">
        <v>0.2615577</v>
      </c>
      <c r="E329">
        <v>682</v>
      </c>
      <c r="F329">
        <v>2</v>
      </c>
      <c r="G329">
        <v>0</v>
      </c>
      <c r="H329">
        <v>7</v>
      </c>
      <c r="I329">
        <v>97291</v>
      </c>
      <c r="J329">
        <v>1</v>
      </c>
      <c r="K329">
        <v>0</v>
      </c>
      <c r="L329">
        <v>0</v>
      </c>
      <c r="M329">
        <v>0</v>
      </c>
      <c r="N329">
        <v>1</v>
      </c>
      <c r="O329">
        <v>1</v>
      </c>
      <c r="P329">
        <v>348</v>
      </c>
      <c r="Q329">
        <v>27</v>
      </c>
      <c r="R329">
        <v>3</v>
      </c>
      <c r="S329" t="s">
        <v>1478</v>
      </c>
      <c r="T329">
        <v>1</v>
      </c>
      <c r="U329">
        <v>0.26155772999999999</v>
      </c>
      <c r="V329">
        <v>178</v>
      </c>
    </row>
    <row r="330" spans="1:22">
      <c r="A330">
        <v>16423</v>
      </c>
      <c r="B330" t="s">
        <v>1738</v>
      </c>
      <c r="C330">
        <v>-2.9999999999999997E-8</v>
      </c>
      <c r="D330">
        <v>0.16910021</v>
      </c>
      <c r="E330">
        <v>682</v>
      </c>
      <c r="F330">
        <v>2</v>
      </c>
      <c r="G330">
        <v>0</v>
      </c>
      <c r="H330">
        <v>7</v>
      </c>
      <c r="I330">
        <v>97291</v>
      </c>
      <c r="J330">
        <v>1</v>
      </c>
      <c r="K330">
        <v>0</v>
      </c>
      <c r="L330">
        <v>0</v>
      </c>
      <c r="M330">
        <v>0</v>
      </c>
      <c r="N330">
        <v>1</v>
      </c>
      <c r="O330">
        <v>1</v>
      </c>
      <c r="P330">
        <v>348</v>
      </c>
      <c r="Q330">
        <v>27</v>
      </c>
      <c r="R330">
        <v>3</v>
      </c>
      <c r="S330" t="s">
        <v>1478</v>
      </c>
      <c r="T330">
        <v>1</v>
      </c>
      <c r="U330">
        <v>0.16910024000000001</v>
      </c>
      <c r="V330">
        <v>115</v>
      </c>
    </row>
    <row r="331" spans="1:22">
      <c r="A331">
        <v>16446</v>
      </c>
      <c r="B331" t="s">
        <v>1739</v>
      </c>
      <c r="C331">
        <v>-2.9999999999999997E-8</v>
      </c>
      <c r="D331">
        <v>0.15951141999999999</v>
      </c>
      <c r="E331">
        <v>682</v>
      </c>
      <c r="F331">
        <v>2</v>
      </c>
      <c r="G331">
        <v>0</v>
      </c>
      <c r="H331">
        <v>7</v>
      </c>
      <c r="I331">
        <v>97291</v>
      </c>
      <c r="J331">
        <v>1</v>
      </c>
      <c r="K331">
        <v>0</v>
      </c>
      <c r="L331">
        <v>0</v>
      </c>
      <c r="M331">
        <v>0</v>
      </c>
      <c r="N331">
        <v>1</v>
      </c>
      <c r="O331">
        <v>1</v>
      </c>
      <c r="P331">
        <v>348</v>
      </c>
      <c r="Q331">
        <v>27</v>
      </c>
      <c r="R331">
        <v>3</v>
      </c>
      <c r="S331" t="s">
        <v>1478</v>
      </c>
      <c r="T331">
        <v>1</v>
      </c>
      <c r="U331">
        <v>0.15951145</v>
      </c>
      <c r="V331">
        <v>109</v>
      </c>
    </row>
    <row r="332" spans="1:22">
      <c r="A332">
        <v>16456</v>
      </c>
      <c r="B332" t="s">
        <v>1740</v>
      </c>
      <c r="C332">
        <v>-2.9999999999999997E-8</v>
      </c>
      <c r="D332">
        <v>0.29878198</v>
      </c>
      <c r="E332">
        <v>682</v>
      </c>
      <c r="F332">
        <v>0</v>
      </c>
      <c r="G332">
        <v>0</v>
      </c>
      <c r="H332">
        <v>7</v>
      </c>
      <c r="I332">
        <v>97291</v>
      </c>
      <c r="J332">
        <v>1</v>
      </c>
      <c r="K332">
        <v>0</v>
      </c>
      <c r="L332">
        <v>0</v>
      </c>
      <c r="M332">
        <v>0</v>
      </c>
      <c r="N332">
        <v>1</v>
      </c>
      <c r="O332">
        <v>1</v>
      </c>
      <c r="P332">
        <v>348</v>
      </c>
      <c r="Q332">
        <v>27</v>
      </c>
      <c r="R332">
        <v>3</v>
      </c>
      <c r="S332" t="s">
        <v>1478</v>
      </c>
      <c r="T332">
        <v>1</v>
      </c>
      <c r="U332">
        <v>0.29878200999999999</v>
      </c>
      <c r="V332">
        <v>204</v>
      </c>
    </row>
    <row r="333" spans="1:22">
      <c r="A333">
        <v>16457</v>
      </c>
      <c r="B333" t="s">
        <v>1741</v>
      </c>
      <c r="C333">
        <v>-2.9999999999999997E-8</v>
      </c>
      <c r="D333">
        <v>0.13166976</v>
      </c>
      <c r="E333">
        <v>682</v>
      </c>
      <c r="F333">
        <v>2</v>
      </c>
      <c r="G333">
        <v>0</v>
      </c>
      <c r="H333">
        <v>7</v>
      </c>
      <c r="I333">
        <v>97291</v>
      </c>
      <c r="J333">
        <v>1</v>
      </c>
      <c r="K333">
        <v>0</v>
      </c>
      <c r="L333">
        <v>0</v>
      </c>
      <c r="M333">
        <v>0</v>
      </c>
      <c r="N333">
        <v>1</v>
      </c>
      <c r="O333">
        <v>1</v>
      </c>
      <c r="P333">
        <v>348</v>
      </c>
      <c r="Q333">
        <v>27</v>
      </c>
      <c r="R333">
        <v>3</v>
      </c>
      <c r="S333" t="s">
        <v>1478</v>
      </c>
      <c r="T333">
        <v>1</v>
      </c>
      <c r="U333">
        <v>0.13166979000000001</v>
      </c>
      <c r="V333">
        <v>90</v>
      </c>
    </row>
    <row r="334" spans="1:22">
      <c r="A334">
        <v>16512</v>
      </c>
      <c r="B334" t="s">
        <v>1742</v>
      </c>
      <c r="C334">
        <v>-2.9999999999999997E-8</v>
      </c>
      <c r="D334">
        <v>2.234599E-2</v>
      </c>
      <c r="E334">
        <v>682</v>
      </c>
      <c r="F334">
        <v>0</v>
      </c>
      <c r="G334">
        <v>0</v>
      </c>
      <c r="H334">
        <v>7</v>
      </c>
      <c r="I334">
        <v>97291</v>
      </c>
      <c r="J334">
        <v>1</v>
      </c>
      <c r="K334">
        <v>0</v>
      </c>
      <c r="L334">
        <v>0</v>
      </c>
      <c r="M334">
        <v>0</v>
      </c>
      <c r="N334">
        <v>1</v>
      </c>
      <c r="O334">
        <v>1</v>
      </c>
      <c r="P334">
        <v>348</v>
      </c>
      <c r="Q334">
        <v>27</v>
      </c>
      <c r="R334">
        <v>3</v>
      </c>
      <c r="S334" t="s">
        <v>1478</v>
      </c>
      <c r="T334">
        <v>1</v>
      </c>
      <c r="U334">
        <v>2.2346020000000001E-2</v>
      </c>
      <c r="V334">
        <v>15</v>
      </c>
    </row>
    <row r="335" spans="1:22">
      <c r="A335">
        <v>16518</v>
      </c>
      <c r="B335" t="s">
        <v>1743</v>
      </c>
      <c r="C335">
        <v>-2.9999999999999997E-8</v>
      </c>
      <c r="D335">
        <v>0.34576737000000002</v>
      </c>
      <c r="E335">
        <v>682</v>
      </c>
      <c r="F335">
        <v>2</v>
      </c>
      <c r="G335">
        <v>0</v>
      </c>
      <c r="H335">
        <v>7</v>
      </c>
      <c r="I335">
        <v>97291</v>
      </c>
      <c r="J335">
        <v>1</v>
      </c>
      <c r="K335">
        <v>0</v>
      </c>
      <c r="L335">
        <v>0</v>
      </c>
      <c r="M335">
        <v>0</v>
      </c>
      <c r="N335">
        <v>1</v>
      </c>
      <c r="O335">
        <v>1</v>
      </c>
      <c r="P335">
        <v>348</v>
      </c>
      <c r="Q335">
        <v>27</v>
      </c>
      <c r="R335">
        <v>3</v>
      </c>
      <c r="S335" t="s">
        <v>1478</v>
      </c>
      <c r="T335">
        <v>1</v>
      </c>
      <c r="U335">
        <v>0.3457674</v>
      </c>
      <c r="V335">
        <v>236</v>
      </c>
    </row>
    <row r="336" spans="1:22">
      <c r="A336">
        <v>16651</v>
      </c>
      <c r="B336" t="s">
        <v>1744</v>
      </c>
      <c r="C336">
        <v>-2.9999999999999997E-8</v>
      </c>
      <c r="D336">
        <v>0.2404781</v>
      </c>
      <c r="E336">
        <v>682</v>
      </c>
      <c r="F336">
        <v>2</v>
      </c>
      <c r="G336">
        <v>0</v>
      </c>
      <c r="H336">
        <v>7</v>
      </c>
      <c r="I336">
        <v>97291</v>
      </c>
      <c r="J336">
        <v>1</v>
      </c>
      <c r="K336">
        <v>0</v>
      </c>
      <c r="L336">
        <v>0</v>
      </c>
      <c r="M336">
        <v>0</v>
      </c>
      <c r="N336">
        <v>1</v>
      </c>
      <c r="O336">
        <v>1</v>
      </c>
      <c r="P336">
        <v>348</v>
      </c>
      <c r="Q336">
        <v>27</v>
      </c>
      <c r="R336">
        <v>3</v>
      </c>
      <c r="S336" t="s">
        <v>1478</v>
      </c>
      <c r="T336">
        <v>1</v>
      </c>
      <c r="U336">
        <v>0.24047813000000001</v>
      </c>
      <c r="V336">
        <v>164</v>
      </c>
    </row>
    <row r="337" spans="1:22">
      <c r="A337">
        <v>16695</v>
      </c>
      <c r="B337" t="s">
        <v>1745</v>
      </c>
      <c r="C337">
        <v>-2.9999999999999997E-8</v>
      </c>
      <c r="D337">
        <v>0.23527219999999999</v>
      </c>
      <c r="E337">
        <v>682</v>
      </c>
      <c r="F337">
        <v>2</v>
      </c>
      <c r="G337">
        <v>0</v>
      </c>
      <c r="H337">
        <v>7</v>
      </c>
      <c r="I337">
        <v>97291</v>
      </c>
      <c r="J337">
        <v>1</v>
      </c>
      <c r="K337">
        <v>0</v>
      </c>
      <c r="L337">
        <v>0</v>
      </c>
      <c r="M337">
        <v>0</v>
      </c>
      <c r="N337">
        <v>1</v>
      </c>
      <c r="O337">
        <v>1</v>
      </c>
      <c r="P337">
        <v>348</v>
      </c>
      <c r="Q337">
        <v>27</v>
      </c>
      <c r="R337">
        <v>3</v>
      </c>
      <c r="S337" t="s">
        <v>1478</v>
      </c>
      <c r="T337">
        <v>1</v>
      </c>
      <c r="U337">
        <v>0.23527223</v>
      </c>
      <c r="V337">
        <v>160</v>
      </c>
    </row>
    <row r="338" spans="1:22">
      <c r="A338">
        <v>16876</v>
      </c>
      <c r="B338" t="s">
        <v>1746</v>
      </c>
      <c r="C338">
        <v>-2.9999999999999997E-8</v>
      </c>
      <c r="D338">
        <v>0.47208193999999998</v>
      </c>
      <c r="E338">
        <v>682</v>
      </c>
      <c r="F338">
        <v>2</v>
      </c>
      <c r="G338">
        <v>0</v>
      </c>
      <c r="H338">
        <v>7</v>
      </c>
      <c r="I338">
        <v>97291</v>
      </c>
      <c r="J338">
        <v>1</v>
      </c>
      <c r="K338">
        <v>0</v>
      </c>
      <c r="L338">
        <v>0</v>
      </c>
      <c r="M338">
        <v>0</v>
      </c>
      <c r="N338">
        <v>1</v>
      </c>
      <c r="O338">
        <v>1</v>
      </c>
      <c r="P338">
        <v>348</v>
      </c>
      <c r="Q338">
        <v>27</v>
      </c>
      <c r="R338">
        <v>3</v>
      </c>
      <c r="S338" t="s">
        <v>1478</v>
      </c>
      <c r="T338">
        <v>1</v>
      </c>
      <c r="U338">
        <v>0.47208197000000002</v>
      </c>
      <c r="V338">
        <v>322</v>
      </c>
    </row>
    <row r="339" spans="1:22">
      <c r="A339">
        <v>16897</v>
      </c>
      <c r="B339" t="s">
        <v>1747</v>
      </c>
      <c r="C339">
        <v>-2.9999999999999997E-8</v>
      </c>
      <c r="D339">
        <v>0.13451004</v>
      </c>
      <c r="E339">
        <v>682</v>
      </c>
      <c r="F339">
        <v>2</v>
      </c>
      <c r="G339">
        <v>0</v>
      </c>
      <c r="H339">
        <v>7</v>
      </c>
      <c r="I339">
        <v>97291</v>
      </c>
      <c r="J339">
        <v>1</v>
      </c>
      <c r="K339">
        <v>0</v>
      </c>
      <c r="L339">
        <v>0</v>
      </c>
      <c r="M339">
        <v>0</v>
      </c>
      <c r="N339">
        <v>1</v>
      </c>
      <c r="O339">
        <v>1</v>
      </c>
      <c r="P339">
        <v>348</v>
      </c>
      <c r="Q339">
        <v>27</v>
      </c>
      <c r="R339">
        <v>3</v>
      </c>
      <c r="S339" t="s">
        <v>1478</v>
      </c>
      <c r="T339">
        <v>1</v>
      </c>
      <c r="U339">
        <v>0.13451007000000001</v>
      </c>
      <c r="V339">
        <v>92</v>
      </c>
    </row>
    <row r="340" spans="1:22">
      <c r="A340">
        <v>16969</v>
      </c>
      <c r="B340" t="s">
        <v>1748</v>
      </c>
      <c r="C340">
        <v>-2.9999999999999997E-8</v>
      </c>
      <c r="D340">
        <v>0.36875551000000001</v>
      </c>
      <c r="E340">
        <v>682</v>
      </c>
      <c r="F340">
        <v>0</v>
      </c>
      <c r="G340">
        <v>0</v>
      </c>
      <c r="H340">
        <v>7</v>
      </c>
      <c r="I340">
        <v>97291</v>
      </c>
      <c r="J340">
        <v>1</v>
      </c>
      <c r="K340">
        <v>0</v>
      </c>
      <c r="L340">
        <v>0</v>
      </c>
      <c r="M340">
        <v>0</v>
      </c>
      <c r="N340">
        <v>1</v>
      </c>
      <c r="O340">
        <v>1</v>
      </c>
      <c r="P340">
        <v>348</v>
      </c>
      <c r="Q340">
        <v>27</v>
      </c>
      <c r="R340">
        <v>3</v>
      </c>
      <c r="S340" t="s">
        <v>1478</v>
      </c>
      <c r="T340">
        <v>1</v>
      </c>
      <c r="U340">
        <v>0.36875553999999999</v>
      </c>
      <c r="V340">
        <v>251</v>
      </c>
    </row>
    <row r="341" spans="1:22">
      <c r="A341">
        <v>17121</v>
      </c>
      <c r="B341" t="s">
        <v>1749</v>
      </c>
      <c r="C341">
        <v>-2.9999999999999997E-8</v>
      </c>
      <c r="D341">
        <v>0.1811556</v>
      </c>
      <c r="E341">
        <v>682</v>
      </c>
      <c r="F341">
        <v>0</v>
      </c>
      <c r="G341">
        <v>0</v>
      </c>
      <c r="H341">
        <v>7</v>
      </c>
      <c r="I341">
        <v>97291</v>
      </c>
      <c r="J341">
        <v>1</v>
      </c>
      <c r="K341">
        <v>0</v>
      </c>
      <c r="L341">
        <v>0</v>
      </c>
      <c r="M341">
        <v>0</v>
      </c>
      <c r="N341">
        <v>1</v>
      </c>
      <c r="O341">
        <v>1</v>
      </c>
      <c r="P341">
        <v>348</v>
      </c>
      <c r="Q341">
        <v>27</v>
      </c>
      <c r="R341">
        <v>3</v>
      </c>
      <c r="S341" t="s">
        <v>1478</v>
      </c>
      <c r="T341">
        <v>1</v>
      </c>
      <c r="U341">
        <v>0.18115563000000001</v>
      </c>
      <c r="V341">
        <v>124</v>
      </c>
    </row>
    <row r="342" spans="1:22">
      <c r="A342">
        <v>17122</v>
      </c>
      <c r="B342" t="s">
        <v>1749</v>
      </c>
      <c r="C342">
        <v>0.1811556</v>
      </c>
      <c r="D342">
        <v>0.21157003999999999</v>
      </c>
      <c r="E342">
        <v>682</v>
      </c>
      <c r="F342">
        <v>2</v>
      </c>
      <c r="G342">
        <v>0</v>
      </c>
      <c r="H342">
        <v>7</v>
      </c>
      <c r="I342">
        <v>97291</v>
      </c>
      <c r="J342">
        <v>1</v>
      </c>
      <c r="K342">
        <v>0</v>
      </c>
      <c r="L342">
        <v>0</v>
      </c>
      <c r="M342">
        <v>0</v>
      </c>
      <c r="N342">
        <v>1</v>
      </c>
      <c r="O342">
        <v>1</v>
      </c>
      <c r="P342">
        <v>348</v>
      </c>
      <c r="Q342">
        <v>27</v>
      </c>
      <c r="R342">
        <v>3</v>
      </c>
      <c r="S342" t="s">
        <v>1478</v>
      </c>
      <c r="T342">
        <v>1</v>
      </c>
      <c r="U342">
        <v>3.0414440000000001E-2</v>
      </c>
      <c r="V342">
        <v>21</v>
      </c>
    </row>
    <row r="343" spans="1:22">
      <c r="A343">
        <v>17123</v>
      </c>
      <c r="B343" t="s">
        <v>1749</v>
      </c>
      <c r="C343">
        <v>0.21157003999999999</v>
      </c>
      <c r="D343">
        <v>0.29539049000000001</v>
      </c>
      <c r="E343">
        <v>682</v>
      </c>
      <c r="F343">
        <v>0</v>
      </c>
      <c r="G343">
        <v>0</v>
      </c>
      <c r="H343">
        <v>7</v>
      </c>
      <c r="I343">
        <v>97291</v>
      </c>
      <c r="J343">
        <v>1</v>
      </c>
      <c r="K343">
        <v>0</v>
      </c>
      <c r="L343">
        <v>0</v>
      </c>
      <c r="M343">
        <v>0</v>
      </c>
      <c r="N343">
        <v>1</v>
      </c>
      <c r="O343">
        <v>1</v>
      </c>
      <c r="P343">
        <v>348</v>
      </c>
      <c r="Q343">
        <v>27</v>
      </c>
      <c r="R343">
        <v>3</v>
      </c>
      <c r="S343" t="s">
        <v>1478</v>
      </c>
      <c r="T343">
        <v>1</v>
      </c>
      <c r="U343">
        <v>8.3820450000000005E-2</v>
      </c>
      <c r="V343">
        <v>57</v>
      </c>
    </row>
    <row r="344" spans="1:22">
      <c r="A344">
        <v>17307</v>
      </c>
      <c r="B344" t="s">
        <v>1750</v>
      </c>
      <c r="C344">
        <v>-2.9999999999999997E-8</v>
      </c>
      <c r="D344">
        <v>5.1800110000000003E-2</v>
      </c>
      <c r="E344">
        <v>682</v>
      </c>
      <c r="F344">
        <v>2</v>
      </c>
      <c r="G344">
        <v>0</v>
      </c>
      <c r="H344">
        <v>7</v>
      </c>
      <c r="I344">
        <v>97291</v>
      </c>
      <c r="J344">
        <v>1</v>
      </c>
      <c r="K344">
        <v>0</v>
      </c>
      <c r="L344">
        <v>0</v>
      </c>
      <c r="M344">
        <v>0</v>
      </c>
      <c r="N344">
        <v>1</v>
      </c>
      <c r="O344">
        <v>1</v>
      </c>
      <c r="P344">
        <v>348</v>
      </c>
      <c r="Q344">
        <v>27</v>
      </c>
      <c r="R344">
        <v>3</v>
      </c>
      <c r="S344" t="s">
        <v>1478</v>
      </c>
      <c r="T344">
        <v>1</v>
      </c>
      <c r="U344">
        <v>5.1800140000000001E-2</v>
      </c>
      <c r="V344">
        <v>35</v>
      </c>
    </row>
    <row r="345" spans="1:22">
      <c r="A345">
        <v>17373</v>
      </c>
      <c r="B345" t="s">
        <v>1751</v>
      </c>
      <c r="C345">
        <v>-2.9999999999999997E-8</v>
      </c>
      <c r="D345">
        <v>0.19001807000000001</v>
      </c>
      <c r="E345">
        <v>682</v>
      </c>
      <c r="F345">
        <v>2</v>
      </c>
      <c r="G345">
        <v>0</v>
      </c>
      <c r="H345">
        <v>7</v>
      </c>
      <c r="I345">
        <v>97291</v>
      </c>
      <c r="J345">
        <v>1</v>
      </c>
      <c r="K345">
        <v>0</v>
      </c>
      <c r="L345">
        <v>0</v>
      </c>
      <c r="M345">
        <v>0</v>
      </c>
      <c r="N345">
        <v>1</v>
      </c>
      <c r="O345">
        <v>1</v>
      </c>
      <c r="P345">
        <v>348</v>
      </c>
      <c r="Q345">
        <v>27</v>
      </c>
      <c r="R345">
        <v>3</v>
      </c>
      <c r="S345" t="s">
        <v>1478</v>
      </c>
      <c r="T345">
        <v>1</v>
      </c>
      <c r="U345">
        <v>0.1900181</v>
      </c>
      <c r="V345">
        <v>130</v>
      </c>
    </row>
    <row r="346" spans="1:22">
      <c r="A346">
        <v>17395</v>
      </c>
      <c r="B346" t="s">
        <v>1752</v>
      </c>
      <c r="C346">
        <v>-2.9999999999999997E-8</v>
      </c>
      <c r="D346">
        <v>0.41985294000000001</v>
      </c>
      <c r="E346">
        <v>682</v>
      </c>
      <c r="F346">
        <v>2</v>
      </c>
      <c r="G346">
        <v>0</v>
      </c>
      <c r="H346">
        <v>7</v>
      </c>
      <c r="I346">
        <v>97291</v>
      </c>
      <c r="J346">
        <v>1</v>
      </c>
      <c r="K346">
        <v>0</v>
      </c>
      <c r="L346">
        <v>0</v>
      </c>
      <c r="M346">
        <v>0</v>
      </c>
      <c r="N346">
        <v>1</v>
      </c>
      <c r="O346">
        <v>1</v>
      </c>
      <c r="P346">
        <v>348</v>
      </c>
      <c r="Q346">
        <v>27</v>
      </c>
      <c r="R346">
        <v>3</v>
      </c>
      <c r="S346" t="s">
        <v>1478</v>
      </c>
      <c r="T346">
        <v>1</v>
      </c>
      <c r="U346">
        <v>0.41985296999999999</v>
      </c>
      <c r="V346">
        <v>286</v>
      </c>
    </row>
    <row r="347" spans="1:22">
      <c r="A347">
        <v>17428</v>
      </c>
      <c r="B347" t="s">
        <v>1753</v>
      </c>
      <c r="C347">
        <v>-2.9999999999999997E-8</v>
      </c>
      <c r="D347">
        <v>0.30774568000000002</v>
      </c>
      <c r="E347">
        <v>682</v>
      </c>
      <c r="F347">
        <v>2</v>
      </c>
      <c r="G347">
        <v>0</v>
      </c>
      <c r="H347">
        <v>7</v>
      </c>
      <c r="I347">
        <v>97291</v>
      </c>
      <c r="J347">
        <v>1</v>
      </c>
      <c r="K347">
        <v>0</v>
      </c>
      <c r="L347">
        <v>0</v>
      </c>
      <c r="M347">
        <v>0</v>
      </c>
      <c r="N347">
        <v>1</v>
      </c>
      <c r="O347">
        <v>1</v>
      </c>
      <c r="P347">
        <v>348</v>
      </c>
      <c r="Q347">
        <v>27</v>
      </c>
      <c r="R347">
        <v>3</v>
      </c>
      <c r="S347" t="s">
        <v>1478</v>
      </c>
      <c r="T347">
        <v>1</v>
      </c>
      <c r="U347">
        <v>0.30774571000000001</v>
      </c>
      <c r="V347">
        <v>210</v>
      </c>
    </row>
    <row r="348" spans="1:22">
      <c r="A348">
        <v>17438</v>
      </c>
      <c r="B348" t="s">
        <v>1754</v>
      </c>
      <c r="C348">
        <v>-2.9999999999999997E-8</v>
      </c>
      <c r="D348">
        <v>8.833125E-2</v>
      </c>
      <c r="E348">
        <v>682</v>
      </c>
      <c r="F348">
        <v>0</v>
      </c>
      <c r="G348">
        <v>0</v>
      </c>
      <c r="H348">
        <v>7</v>
      </c>
      <c r="I348">
        <v>97291</v>
      </c>
      <c r="J348">
        <v>1</v>
      </c>
      <c r="K348">
        <v>0</v>
      </c>
      <c r="L348">
        <v>0</v>
      </c>
      <c r="M348">
        <v>0</v>
      </c>
      <c r="N348">
        <v>1</v>
      </c>
      <c r="O348">
        <v>1</v>
      </c>
      <c r="P348">
        <v>348</v>
      </c>
      <c r="Q348">
        <v>27</v>
      </c>
      <c r="R348">
        <v>3</v>
      </c>
      <c r="S348" t="s">
        <v>1478</v>
      </c>
      <c r="T348">
        <v>1</v>
      </c>
      <c r="U348">
        <v>8.8331279999999998E-2</v>
      </c>
      <c r="V348">
        <v>60</v>
      </c>
    </row>
    <row r="349" spans="1:22">
      <c r="A349">
        <v>17503</v>
      </c>
      <c r="B349" t="s">
        <v>1755</v>
      </c>
      <c r="C349">
        <v>-2.9999999999999997E-8</v>
      </c>
      <c r="D349">
        <v>0.30216435000000003</v>
      </c>
      <c r="E349">
        <v>682</v>
      </c>
      <c r="F349">
        <v>2</v>
      </c>
      <c r="G349">
        <v>0</v>
      </c>
      <c r="H349">
        <v>7</v>
      </c>
      <c r="I349">
        <v>97291</v>
      </c>
      <c r="J349">
        <v>1</v>
      </c>
      <c r="K349">
        <v>0</v>
      </c>
      <c r="L349">
        <v>0</v>
      </c>
      <c r="M349">
        <v>0</v>
      </c>
      <c r="N349">
        <v>1</v>
      </c>
      <c r="O349">
        <v>1</v>
      </c>
      <c r="P349">
        <v>348</v>
      </c>
      <c r="Q349">
        <v>27</v>
      </c>
      <c r="R349">
        <v>3</v>
      </c>
      <c r="S349" t="s">
        <v>1478</v>
      </c>
      <c r="T349">
        <v>1</v>
      </c>
      <c r="U349">
        <v>0.30216438000000001</v>
      </c>
      <c r="V349">
        <v>206</v>
      </c>
    </row>
    <row r="350" spans="1:22">
      <c r="A350">
        <v>17533</v>
      </c>
      <c r="B350" t="s">
        <v>1756</v>
      </c>
      <c r="C350">
        <v>-2.9999999999999997E-8</v>
      </c>
      <c r="D350">
        <v>0.22147642000000001</v>
      </c>
      <c r="E350">
        <v>682</v>
      </c>
      <c r="F350">
        <v>2</v>
      </c>
      <c r="G350">
        <v>0</v>
      </c>
      <c r="H350">
        <v>7</v>
      </c>
      <c r="I350">
        <v>97291</v>
      </c>
      <c r="J350">
        <v>1</v>
      </c>
      <c r="K350">
        <v>0</v>
      </c>
      <c r="L350">
        <v>0</v>
      </c>
      <c r="M350">
        <v>0</v>
      </c>
      <c r="N350">
        <v>1</v>
      </c>
      <c r="O350">
        <v>1</v>
      </c>
      <c r="P350">
        <v>348</v>
      </c>
      <c r="Q350">
        <v>27</v>
      </c>
      <c r="R350">
        <v>3</v>
      </c>
      <c r="S350" t="s">
        <v>1478</v>
      </c>
      <c r="T350">
        <v>1</v>
      </c>
      <c r="U350">
        <v>0.22147644999999999</v>
      </c>
      <c r="V350">
        <v>151</v>
      </c>
    </row>
    <row r="351" spans="1:22">
      <c r="A351">
        <v>17598</v>
      </c>
      <c r="B351" t="s">
        <v>1757</v>
      </c>
      <c r="C351">
        <v>-2.9999999999999997E-8</v>
      </c>
      <c r="D351">
        <v>3.4745860000000003E-2</v>
      </c>
      <c r="E351">
        <v>682</v>
      </c>
      <c r="F351">
        <v>0</v>
      </c>
      <c r="G351">
        <v>0</v>
      </c>
      <c r="H351">
        <v>7</v>
      </c>
      <c r="I351">
        <v>97291</v>
      </c>
      <c r="J351">
        <v>1</v>
      </c>
      <c r="K351">
        <v>0</v>
      </c>
      <c r="L351">
        <v>0</v>
      </c>
      <c r="M351">
        <v>0</v>
      </c>
      <c r="N351">
        <v>1</v>
      </c>
      <c r="O351">
        <v>1</v>
      </c>
      <c r="P351">
        <v>348</v>
      </c>
      <c r="Q351">
        <v>27</v>
      </c>
      <c r="R351">
        <v>3</v>
      </c>
      <c r="S351" t="s">
        <v>1478</v>
      </c>
      <c r="T351">
        <v>1</v>
      </c>
      <c r="U351">
        <v>3.4745890000000001E-2</v>
      </c>
      <c r="V351">
        <v>24</v>
      </c>
    </row>
    <row r="352" spans="1:22">
      <c r="A352">
        <v>17650</v>
      </c>
      <c r="B352" t="s">
        <v>1758</v>
      </c>
      <c r="C352">
        <v>-2.9999999999999997E-8</v>
      </c>
      <c r="D352">
        <v>0.15272506</v>
      </c>
      <c r="E352">
        <v>682</v>
      </c>
      <c r="F352">
        <v>2</v>
      </c>
      <c r="G352">
        <v>0</v>
      </c>
      <c r="H352">
        <v>7</v>
      </c>
      <c r="I352">
        <v>97291</v>
      </c>
      <c r="J352">
        <v>1</v>
      </c>
      <c r="K352">
        <v>0</v>
      </c>
      <c r="L352">
        <v>0</v>
      </c>
      <c r="M352">
        <v>0</v>
      </c>
      <c r="N352">
        <v>1</v>
      </c>
      <c r="O352">
        <v>1</v>
      </c>
      <c r="P352">
        <v>348</v>
      </c>
      <c r="Q352">
        <v>27</v>
      </c>
      <c r="R352">
        <v>3</v>
      </c>
      <c r="S352" t="s">
        <v>1478</v>
      </c>
      <c r="T352">
        <v>1</v>
      </c>
      <c r="U352">
        <v>0.15272509000000001</v>
      </c>
      <c r="V352">
        <v>104</v>
      </c>
    </row>
    <row r="353" spans="1:22">
      <c r="A353">
        <v>17730</v>
      </c>
      <c r="B353" t="s">
        <v>1759</v>
      </c>
      <c r="C353">
        <v>-2.9999999999999997E-8</v>
      </c>
      <c r="D353">
        <v>8.8042809999999999E-2</v>
      </c>
      <c r="E353">
        <v>682</v>
      </c>
      <c r="F353">
        <v>2</v>
      </c>
      <c r="G353">
        <v>0</v>
      </c>
      <c r="H353">
        <v>7</v>
      </c>
      <c r="I353">
        <v>97291</v>
      </c>
      <c r="J353">
        <v>1</v>
      </c>
      <c r="K353">
        <v>0</v>
      </c>
      <c r="L353">
        <v>0</v>
      </c>
      <c r="M353">
        <v>0</v>
      </c>
      <c r="N353">
        <v>1</v>
      </c>
      <c r="O353">
        <v>1</v>
      </c>
      <c r="P353">
        <v>348</v>
      </c>
      <c r="Q353">
        <v>27</v>
      </c>
      <c r="R353">
        <v>3</v>
      </c>
      <c r="S353" t="s">
        <v>1478</v>
      </c>
      <c r="T353">
        <v>1</v>
      </c>
      <c r="U353">
        <v>8.8042839999999997E-2</v>
      </c>
      <c r="V353">
        <v>60</v>
      </c>
    </row>
    <row r="354" spans="1:22">
      <c r="A354">
        <v>17750</v>
      </c>
      <c r="B354" t="s">
        <v>1760</v>
      </c>
      <c r="C354">
        <v>-2.9999999999999997E-8</v>
      </c>
      <c r="D354">
        <v>0.18874277</v>
      </c>
      <c r="E354">
        <v>682</v>
      </c>
      <c r="F354">
        <v>2</v>
      </c>
      <c r="G354">
        <v>0</v>
      </c>
      <c r="H354">
        <v>7</v>
      </c>
      <c r="I354">
        <v>97291</v>
      </c>
      <c r="J354">
        <v>1</v>
      </c>
      <c r="K354">
        <v>0</v>
      </c>
      <c r="L354">
        <v>0</v>
      </c>
      <c r="M354">
        <v>0</v>
      </c>
      <c r="N354">
        <v>1</v>
      </c>
      <c r="O354">
        <v>1</v>
      </c>
      <c r="P354">
        <v>348</v>
      </c>
      <c r="Q354">
        <v>27</v>
      </c>
      <c r="R354">
        <v>3</v>
      </c>
      <c r="S354" t="s">
        <v>1478</v>
      </c>
      <c r="T354">
        <v>1</v>
      </c>
      <c r="U354">
        <v>0.18874279999999999</v>
      </c>
      <c r="V354">
        <v>129</v>
      </c>
    </row>
    <row r="355" spans="1:22">
      <c r="A355">
        <v>17793</v>
      </c>
      <c r="B355" t="s">
        <v>1761</v>
      </c>
      <c r="C355">
        <v>-2.9999999999999997E-8</v>
      </c>
      <c r="D355">
        <v>0.26944885000000002</v>
      </c>
      <c r="E355">
        <v>682</v>
      </c>
      <c r="F355">
        <v>2</v>
      </c>
      <c r="G355">
        <v>0</v>
      </c>
      <c r="H355">
        <v>7</v>
      </c>
      <c r="I355">
        <v>97291</v>
      </c>
      <c r="J355">
        <v>1</v>
      </c>
      <c r="K355">
        <v>0</v>
      </c>
      <c r="L355">
        <v>0</v>
      </c>
      <c r="M355">
        <v>0</v>
      </c>
      <c r="N355">
        <v>1</v>
      </c>
      <c r="O355">
        <v>1</v>
      </c>
      <c r="P355">
        <v>348</v>
      </c>
      <c r="Q355">
        <v>27</v>
      </c>
      <c r="R355">
        <v>3</v>
      </c>
      <c r="S355" t="s">
        <v>1478</v>
      </c>
      <c r="T355">
        <v>1</v>
      </c>
      <c r="U355">
        <v>0.26944888</v>
      </c>
      <c r="V355">
        <v>184</v>
      </c>
    </row>
    <row r="356" spans="1:22">
      <c r="A356">
        <v>17827</v>
      </c>
      <c r="B356" t="s">
        <v>1762</v>
      </c>
      <c r="C356">
        <v>-2.9999999999999997E-8</v>
      </c>
      <c r="D356">
        <v>6.4868389999999998E-2</v>
      </c>
      <c r="E356">
        <v>682</v>
      </c>
      <c r="F356">
        <v>2</v>
      </c>
      <c r="G356">
        <v>0</v>
      </c>
      <c r="H356">
        <v>7</v>
      </c>
      <c r="I356">
        <v>97291</v>
      </c>
      <c r="J356">
        <v>1</v>
      </c>
      <c r="K356">
        <v>0</v>
      </c>
      <c r="L356">
        <v>0</v>
      </c>
      <c r="M356">
        <v>0</v>
      </c>
      <c r="N356">
        <v>1</v>
      </c>
      <c r="O356">
        <v>1</v>
      </c>
      <c r="P356">
        <v>348</v>
      </c>
      <c r="Q356">
        <v>27</v>
      </c>
      <c r="R356">
        <v>3</v>
      </c>
      <c r="S356" t="s">
        <v>1478</v>
      </c>
      <c r="T356">
        <v>1</v>
      </c>
      <c r="U356">
        <v>6.4868419999999996E-2</v>
      </c>
      <c r="V356">
        <v>44</v>
      </c>
    </row>
    <row r="357" spans="1:22">
      <c r="A357">
        <v>17855</v>
      </c>
      <c r="B357" t="s">
        <v>1763</v>
      </c>
      <c r="C357">
        <v>-2.9999999999999997E-8</v>
      </c>
      <c r="D357">
        <v>6.9386989999999996E-2</v>
      </c>
      <c r="E357">
        <v>682</v>
      </c>
      <c r="F357">
        <v>2</v>
      </c>
      <c r="G357">
        <v>0</v>
      </c>
      <c r="H357">
        <v>7</v>
      </c>
      <c r="I357">
        <v>97291</v>
      </c>
      <c r="J357">
        <v>1</v>
      </c>
      <c r="K357">
        <v>0</v>
      </c>
      <c r="L357">
        <v>0</v>
      </c>
      <c r="M357">
        <v>0</v>
      </c>
      <c r="N357">
        <v>1</v>
      </c>
      <c r="O357">
        <v>1</v>
      </c>
      <c r="P357">
        <v>348</v>
      </c>
      <c r="Q357">
        <v>27</v>
      </c>
      <c r="R357">
        <v>3</v>
      </c>
      <c r="S357" t="s">
        <v>1478</v>
      </c>
      <c r="T357">
        <v>1</v>
      </c>
      <c r="U357">
        <v>6.9387019999999994E-2</v>
      </c>
      <c r="V357">
        <v>47</v>
      </c>
    </row>
    <row r="358" spans="1:22">
      <c r="A358">
        <v>17884</v>
      </c>
      <c r="B358" t="s">
        <v>1764</v>
      </c>
      <c r="C358">
        <v>-2.9999999999999997E-8</v>
      </c>
      <c r="D358">
        <v>5.1165250000000002E-2</v>
      </c>
      <c r="E358">
        <v>682</v>
      </c>
      <c r="F358">
        <v>0</v>
      </c>
      <c r="G358">
        <v>0</v>
      </c>
      <c r="H358">
        <v>7</v>
      </c>
      <c r="I358">
        <v>97291</v>
      </c>
      <c r="J358">
        <v>1</v>
      </c>
      <c r="K358">
        <v>0</v>
      </c>
      <c r="L358">
        <v>0</v>
      </c>
      <c r="M358">
        <v>0</v>
      </c>
      <c r="N358">
        <v>1</v>
      </c>
      <c r="O358">
        <v>1</v>
      </c>
      <c r="P358">
        <v>348</v>
      </c>
      <c r="Q358">
        <v>27</v>
      </c>
      <c r="R358">
        <v>3</v>
      </c>
      <c r="S358" t="s">
        <v>1478</v>
      </c>
      <c r="T358">
        <v>1</v>
      </c>
      <c r="U358">
        <v>5.116528E-2</v>
      </c>
      <c r="V358">
        <v>35</v>
      </c>
    </row>
    <row r="359" spans="1:22">
      <c r="A359">
        <v>17948</v>
      </c>
      <c r="B359" t="s">
        <v>1765</v>
      </c>
      <c r="C359">
        <v>-2.9999999999999997E-8</v>
      </c>
      <c r="D359">
        <v>5.270644E-2</v>
      </c>
      <c r="E359">
        <v>682</v>
      </c>
      <c r="F359">
        <v>2</v>
      </c>
      <c r="G359">
        <v>0</v>
      </c>
      <c r="H359">
        <v>7</v>
      </c>
      <c r="I359">
        <v>97291</v>
      </c>
      <c r="J359">
        <v>1</v>
      </c>
      <c r="K359">
        <v>0</v>
      </c>
      <c r="L359">
        <v>0</v>
      </c>
      <c r="M359">
        <v>0</v>
      </c>
      <c r="N359">
        <v>1</v>
      </c>
      <c r="O359">
        <v>1</v>
      </c>
      <c r="P359">
        <v>348</v>
      </c>
      <c r="Q359">
        <v>27</v>
      </c>
      <c r="R359">
        <v>3</v>
      </c>
      <c r="S359" t="s">
        <v>1478</v>
      </c>
      <c r="T359">
        <v>1</v>
      </c>
      <c r="U359">
        <v>5.2706469999999998E-2</v>
      </c>
      <c r="V359">
        <v>36</v>
      </c>
    </row>
    <row r="360" spans="1:22">
      <c r="A360">
        <v>17958</v>
      </c>
      <c r="B360" t="s">
        <v>1766</v>
      </c>
      <c r="C360">
        <v>-2.9999999999999997E-8</v>
      </c>
      <c r="D360">
        <v>0.21718760000000001</v>
      </c>
      <c r="E360">
        <v>682</v>
      </c>
      <c r="F360">
        <v>2</v>
      </c>
      <c r="G360">
        <v>0</v>
      </c>
      <c r="H360">
        <v>7</v>
      </c>
      <c r="I360">
        <v>97291</v>
      </c>
      <c r="J360">
        <v>1</v>
      </c>
      <c r="K360">
        <v>0</v>
      </c>
      <c r="L360">
        <v>0</v>
      </c>
      <c r="M360">
        <v>0</v>
      </c>
      <c r="N360">
        <v>1</v>
      </c>
      <c r="O360">
        <v>1</v>
      </c>
      <c r="P360">
        <v>348</v>
      </c>
      <c r="Q360">
        <v>27</v>
      </c>
      <c r="R360">
        <v>3</v>
      </c>
      <c r="S360" t="s">
        <v>1478</v>
      </c>
      <c r="T360">
        <v>1</v>
      </c>
      <c r="U360">
        <v>0.21718762999999999</v>
      </c>
      <c r="V360">
        <v>148</v>
      </c>
    </row>
    <row r="361" spans="1:22">
      <c r="A361">
        <v>17961</v>
      </c>
      <c r="B361" t="s">
        <v>1767</v>
      </c>
      <c r="C361">
        <v>-2.9999999999999997E-8</v>
      </c>
      <c r="D361">
        <v>0.23819251</v>
      </c>
      <c r="E361">
        <v>682</v>
      </c>
      <c r="F361">
        <v>2</v>
      </c>
      <c r="G361">
        <v>0</v>
      </c>
      <c r="H361">
        <v>7</v>
      </c>
      <c r="I361">
        <v>97291</v>
      </c>
      <c r="J361">
        <v>1</v>
      </c>
      <c r="K361">
        <v>0</v>
      </c>
      <c r="L361">
        <v>0</v>
      </c>
      <c r="M361">
        <v>0</v>
      </c>
      <c r="N361">
        <v>1</v>
      </c>
      <c r="O361">
        <v>1</v>
      </c>
      <c r="P361">
        <v>348</v>
      </c>
      <c r="Q361">
        <v>27</v>
      </c>
      <c r="R361">
        <v>3</v>
      </c>
      <c r="S361" t="s">
        <v>1478</v>
      </c>
      <c r="T361">
        <v>1</v>
      </c>
      <c r="U361">
        <v>0.23819254000000001</v>
      </c>
      <c r="V361">
        <v>162</v>
      </c>
    </row>
    <row r="362" spans="1:22">
      <c r="A362">
        <v>18009</v>
      </c>
      <c r="B362" t="s">
        <v>1768</v>
      </c>
      <c r="C362">
        <v>-2.9999999999999997E-8</v>
      </c>
      <c r="D362">
        <v>0.13270757</v>
      </c>
      <c r="E362">
        <v>682</v>
      </c>
      <c r="F362">
        <v>2</v>
      </c>
      <c r="G362">
        <v>0</v>
      </c>
      <c r="H362">
        <v>7</v>
      </c>
      <c r="I362">
        <v>97291</v>
      </c>
      <c r="J362">
        <v>1</v>
      </c>
      <c r="K362">
        <v>0</v>
      </c>
      <c r="L362">
        <v>0</v>
      </c>
      <c r="M362">
        <v>0</v>
      </c>
      <c r="N362">
        <v>1</v>
      </c>
      <c r="O362">
        <v>1</v>
      </c>
      <c r="P362">
        <v>348</v>
      </c>
      <c r="Q362">
        <v>27</v>
      </c>
      <c r="R362">
        <v>3</v>
      </c>
      <c r="S362" t="s">
        <v>1478</v>
      </c>
      <c r="T362">
        <v>1</v>
      </c>
      <c r="U362">
        <v>0.13270760000000001</v>
      </c>
      <c r="V362">
        <v>91</v>
      </c>
    </row>
    <row r="363" spans="1:22">
      <c r="A363">
        <v>18090</v>
      </c>
      <c r="B363" t="s">
        <v>1769</v>
      </c>
      <c r="C363">
        <v>-2.9999999999999997E-8</v>
      </c>
      <c r="D363">
        <v>8.413197E-2</v>
      </c>
      <c r="E363">
        <v>682</v>
      </c>
      <c r="F363">
        <v>0</v>
      </c>
      <c r="G363">
        <v>0</v>
      </c>
      <c r="H363">
        <v>7</v>
      </c>
      <c r="I363">
        <v>97291</v>
      </c>
      <c r="J363">
        <v>1</v>
      </c>
      <c r="K363">
        <v>0</v>
      </c>
      <c r="L363">
        <v>0</v>
      </c>
      <c r="M363">
        <v>0</v>
      </c>
      <c r="N363">
        <v>1</v>
      </c>
      <c r="O363">
        <v>1</v>
      </c>
      <c r="P363">
        <v>348</v>
      </c>
      <c r="Q363">
        <v>27</v>
      </c>
      <c r="R363">
        <v>3</v>
      </c>
      <c r="S363" t="s">
        <v>1478</v>
      </c>
      <c r="T363">
        <v>1</v>
      </c>
      <c r="U363">
        <v>8.4131999999999998E-2</v>
      </c>
      <c r="V363">
        <v>57</v>
      </c>
    </row>
    <row r="364" spans="1:22">
      <c r="A364">
        <v>18188</v>
      </c>
      <c r="B364" t="s">
        <v>1770</v>
      </c>
      <c r="C364">
        <v>-2.9999999999999997E-8</v>
      </c>
      <c r="D364">
        <v>0.22870581000000001</v>
      </c>
      <c r="E364">
        <v>682</v>
      </c>
      <c r="F364">
        <v>2</v>
      </c>
      <c r="G364">
        <v>0</v>
      </c>
      <c r="H364">
        <v>7</v>
      </c>
      <c r="I364">
        <v>97291</v>
      </c>
      <c r="J364">
        <v>1</v>
      </c>
      <c r="K364">
        <v>0</v>
      </c>
      <c r="L364">
        <v>0</v>
      </c>
      <c r="M364">
        <v>0</v>
      </c>
      <c r="N364">
        <v>1</v>
      </c>
      <c r="O364">
        <v>1</v>
      </c>
      <c r="P364">
        <v>348</v>
      </c>
      <c r="Q364">
        <v>27</v>
      </c>
      <c r="R364">
        <v>3</v>
      </c>
      <c r="S364" t="s">
        <v>1478</v>
      </c>
      <c r="T364">
        <v>1</v>
      </c>
      <c r="U364">
        <v>0.22870583999999999</v>
      </c>
      <c r="V364">
        <v>156</v>
      </c>
    </row>
    <row r="365" spans="1:22">
      <c r="A365">
        <v>18212</v>
      </c>
      <c r="B365" t="s">
        <v>1771</v>
      </c>
      <c r="C365">
        <v>-2.9999999999999997E-8</v>
      </c>
      <c r="D365">
        <v>7.0796010000000006E-2</v>
      </c>
      <c r="E365">
        <v>682</v>
      </c>
      <c r="F365">
        <v>0</v>
      </c>
      <c r="G365">
        <v>0</v>
      </c>
      <c r="H365">
        <v>7</v>
      </c>
      <c r="I365">
        <v>97291</v>
      </c>
      <c r="J365">
        <v>1</v>
      </c>
      <c r="K365">
        <v>0</v>
      </c>
      <c r="L365">
        <v>0</v>
      </c>
      <c r="M365">
        <v>0</v>
      </c>
      <c r="N365">
        <v>1</v>
      </c>
      <c r="O365">
        <v>1</v>
      </c>
      <c r="P365">
        <v>348</v>
      </c>
      <c r="Q365">
        <v>27</v>
      </c>
      <c r="R365">
        <v>3</v>
      </c>
      <c r="S365" t="s">
        <v>1478</v>
      </c>
      <c r="T365">
        <v>1</v>
      </c>
      <c r="U365">
        <v>7.0796040000000005E-2</v>
      </c>
      <c r="V365">
        <v>48</v>
      </c>
    </row>
    <row r="366" spans="1:22">
      <c r="A366">
        <v>18213</v>
      </c>
      <c r="B366" t="s">
        <v>1771</v>
      </c>
      <c r="C366">
        <v>7.0796010000000006E-2</v>
      </c>
      <c r="D366">
        <v>0.13088658</v>
      </c>
      <c r="E366">
        <v>682</v>
      </c>
      <c r="F366">
        <v>2</v>
      </c>
      <c r="G366">
        <v>0</v>
      </c>
      <c r="H366">
        <v>7</v>
      </c>
      <c r="I366">
        <v>97291</v>
      </c>
      <c r="J366">
        <v>1</v>
      </c>
      <c r="K366">
        <v>0</v>
      </c>
      <c r="L366">
        <v>0</v>
      </c>
      <c r="M366">
        <v>0</v>
      </c>
      <c r="N366">
        <v>1</v>
      </c>
      <c r="O366">
        <v>1</v>
      </c>
      <c r="P366">
        <v>348</v>
      </c>
      <c r="Q366">
        <v>27</v>
      </c>
      <c r="R366">
        <v>3</v>
      </c>
      <c r="S366" t="s">
        <v>1478</v>
      </c>
      <c r="T366">
        <v>1</v>
      </c>
      <c r="U366">
        <v>6.0090570000000003E-2</v>
      </c>
      <c r="V366">
        <v>41</v>
      </c>
    </row>
    <row r="367" spans="1:22">
      <c r="A367">
        <v>18214</v>
      </c>
      <c r="B367" t="s">
        <v>1771</v>
      </c>
      <c r="C367">
        <v>0.13088658</v>
      </c>
      <c r="D367">
        <v>0.20692343999999999</v>
      </c>
      <c r="E367">
        <v>682</v>
      </c>
      <c r="F367">
        <v>0</v>
      </c>
      <c r="G367">
        <v>0</v>
      </c>
      <c r="H367">
        <v>7</v>
      </c>
      <c r="I367">
        <v>97291</v>
      </c>
      <c r="J367">
        <v>1</v>
      </c>
      <c r="K367">
        <v>0</v>
      </c>
      <c r="L367">
        <v>0</v>
      </c>
      <c r="M367">
        <v>0</v>
      </c>
      <c r="N367">
        <v>1</v>
      </c>
      <c r="O367">
        <v>1</v>
      </c>
      <c r="P367">
        <v>348</v>
      </c>
      <c r="Q367">
        <v>27</v>
      </c>
      <c r="R367">
        <v>3</v>
      </c>
      <c r="S367" t="s">
        <v>1478</v>
      </c>
      <c r="T367">
        <v>1</v>
      </c>
      <c r="U367">
        <v>7.6036859999999998E-2</v>
      </c>
      <c r="V367">
        <v>52</v>
      </c>
    </row>
    <row r="368" spans="1:22">
      <c r="A368">
        <v>18215</v>
      </c>
      <c r="B368" t="s">
        <v>1771</v>
      </c>
      <c r="C368">
        <v>0.20692343999999999</v>
      </c>
      <c r="D368">
        <v>0.31787836000000003</v>
      </c>
      <c r="E368">
        <v>682</v>
      </c>
      <c r="F368">
        <v>2</v>
      </c>
      <c r="G368">
        <v>0</v>
      </c>
      <c r="H368">
        <v>7</v>
      </c>
      <c r="I368">
        <v>97291</v>
      </c>
      <c r="J368">
        <v>1</v>
      </c>
      <c r="K368">
        <v>0</v>
      </c>
      <c r="L368">
        <v>0</v>
      </c>
      <c r="M368">
        <v>0</v>
      </c>
      <c r="N368">
        <v>1</v>
      </c>
      <c r="O368">
        <v>1</v>
      </c>
      <c r="P368">
        <v>348</v>
      </c>
      <c r="Q368">
        <v>27</v>
      </c>
      <c r="R368">
        <v>3</v>
      </c>
      <c r="S368" t="s">
        <v>1478</v>
      </c>
      <c r="T368">
        <v>1</v>
      </c>
      <c r="U368">
        <v>0.11095492</v>
      </c>
      <c r="V368">
        <v>76</v>
      </c>
    </row>
    <row r="369" spans="1:22">
      <c r="A369">
        <v>18225</v>
      </c>
      <c r="B369" t="s">
        <v>1772</v>
      </c>
      <c r="C369">
        <v>-2.9999999999999997E-8</v>
      </c>
      <c r="D369">
        <v>6.8869009999999994E-2</v>
      </c>
      <c r="E369">
        <v>682</v>
      </c>
      <c r="F369">
        <v>2</v>
      </c>
      <c r="G369">
        <v>0</v>
      </c>
      <c r="H369">
        <v>7</v>
      </c>
      <c r="I369">
        <v>97291</v>
      </c>
      <c r="J369">
        <v>1</v>
      </c>
      <c r="K369">
        <v>0</v>
      </c>
      <c r="L369">
        <v>0</v>
      </c>
      <c r="M369">
        <v>0</v>
      </c>
      <c r="N369">
        <v>1</v>
      </c>
      <c r="O369">
        <v>1</v>
      </c>
      <c r="P369">
        <v>348</v>
      </c>
      <c r="Q369">
        <v>27</v>
      </c>
      <c r="R369">
        <v>3</v>
      </c>
      <c r="S369" t="s">
        <v>1478</v>
      </c>
      <c r="T369">
        <v>1</v>
      </c>
      <c r="U369">
        <v>6.8869040000000006E-2</v>
      </c>
      <c r="V369">
        <v>47</v>
      </c>
    </row>
    <row r="370" spans="1:22">
      <c r="A370">
        <v>18263</v>
      </c>
      <c r="B370" t="s">
        <v>1773</v>
      </c>
      <c r="C370">
        <v>-2.9999999999999997E-8</v>
      </c>
      <c r="D370">
        <v>0.10834558</v>
      </c>
      <c r="E370">
        <v>682</v>
      </c>
      <c r="F370">
        <v>2</v>
      </c>
      <c r="G370">
        <v>0</v>
      </c>
      <c r="H370">
        <v>7</v>
      </c>
      <c r="I370">
        <v>97291</v>
      </c>
      <c r="J370">
        <v>1</v>
      </c>
      <c r="K370">
        <v>0</v>
      </c>
      <c r="L370">
        <v>0</v>
      </c>
      <c r="M370">
        <v>0</v>
      </c>
      <c r="N370">
        <v>1</v>
      </c>
      <c r="O370">
        <v>1</v>
      </c>
      <c r="P370">
        <v>348</v>
      </c>
      <c r="Q370">
        <v>27</v>
      </c>
      <c r="R370">
        <v>3</v>
      </c>
      <c r="S370" t="s">
        <v>1478</v>
      </c>
      <c r="T370">
        <v>1</v>
      </c>
      <c r="U370">
        <v>0.10834560999999999</v>
      </c>
      <c r="V370">
        <v>74</v>
      </c>
    </row>
    <row r="371" spans="1:22">
      <c r="A371">
        <v>18270</v>
      </c>
      <c r="B371" t="s">
        <v>1774</v>
      </c>
      <c r="C371">
        <v>-2.9999999999999997E-8</v>
      </c>
      <c r="D371">
        <v>9.9060759999999998E-2</v>
      </c>
      <c r="E371">
        <v>682</v>
      </c>
      <c r="F371">
        <v>2</v>
      </c>
      <c r="G371">
        <v>0</v>
      </c>
      <c r="H371">
        <v>7</v>
      </c>
      <c r="I371">
        <v>97291</v>
      </c>
      <c r="J371">
        <v>1</v>
      </c>
      <c r="K371">
        <v>0</v>
      </c>
      <c r="L371">
        <v>0</v>
      </c>
      <c r="M371">
        <v>0</v>
      </c>
      <c r="N371">
        <v>1</v>
      </c>
      <c r="O371">
        <v>1</v>
      </c>
      <c r="P371">
        <v>348</v>
      </c>
      <c r="Q371">
        <v>27</v>
      </c>
      <c r="R371">
        <v>3</v>
      </c>
      <c r="S371" t="s">
        <v>1478</v>
      </c>
      <c r="T371">
        <v>1</v>
      </c>
      <c r="U371">
        <v>9.9060789999999996E-2</v>
      </c>
      <c r="V371">
        <v>68</v>
      </c>
    </row>
    <row r="372" spans="1:22">
      <c r="A372">
        <v>18387</v>
      </c>
      <c r="B372" t="s">
        <v>1775</v>
      </c>
      <c r="C372">
        <v>-2.9999999999999997E-8</v>
      </c>
      <c r="D372">
        <v>0.11201533</v>
      </c>
      <c r="E372">
        <v>682</v>
      </c>
      <c r="F372">
        <v>0</v>
      </c>
      <c r="G372">
        <v>0</v>
      </c>
      <c r="H372">
        <v>7</v>
      </c>
      <c r="I372">
        <v>97291</v>
      </c>
      <c r="J372">
        <v>1</v>
      </c>
      <c r="K372">
        <v>0</v>
      </c>
      <c r="L372">
        <v>0</v>
      </c>
      <c r="M372">
        <v>0</v>
      </c>
      <c r="N372">
        <v>1</v>
      </c>
      <c r="O372">
        <v>1</v>
      </c>
      <c r="P372">
        <v>348</v>
      </c>
      <c r="Q372">
        <v>27</v>
      </c>
      <c r="R372">
        <v>3</v>
      </c>
      <c r="S372" t="s">
        <v>1478</v>
      </c>
      <c r="T372">
        <v>1</v>
      </c>
      <c r="U372">
        <v>0.11201535999999999</v>
      </c>
      <c r="V372">
        <v>76</v>
      </c>
    </row>
    <row r="373" spans="1:22">
      <c r="A373">
        <v>18388</v>
      </c>
      <c r="B373" t="s">
        <v>1775</v>
      </c>
      <c r="C373">
        <v>0.11201533</v>
      </c>
      <c r="D373">
        <v>0.37108409999999997</v>
      </c>
      <c r="E373">
        <v>682</v>
      </c>
      <c r="F373">
        <v>2</v>
      </c>
      <c r="G373">
        <v>0</v>
      </c>
      <c r="H373">
        <v>7</v>
      </c>
      <c r="I373">
        <v>97291</v>
      </c>
      <c r="J373">
        <v>1</v>
      </c>
      <c r="K373">
        <v>0</v>
      </c>
      <c r="L373">
        <v>0</v>
      </c>
      <c r="M373">
        <v>0</v>
      </c>
      <c r="N373">
        <v>1</v>
      </c>
      <c r="O373">
        <v>1</v>
      </c>
      <c r="P373">
        <v>348</v>
      </c>
      <c r="Q373">
        <v>27</v>
      </c>
      <c r="R373">
        <v>3</v>
      </c>
      <c r="S373" t="s">
        <v>1478</v>
      </c>
      <c r="T373">
        <v>1</v>
      </c>
      <c r="U373">
        <v>0.25906877</v>
      </c>
      <c r="V373">
        <v>177</v>
      </c>
    </row>
    <row r="374" spans="1:22">
      <c r="A374">
        <v>18451</v>
      </c>
      <c r="B374" t="s">
        <v>1776</v>
      </c>
      <c r="C374">
        <v>-2.9999999999999997E-8</v>
      </c>
      <c r="D374">
        <v>0.14839846000000001</v>
      </c>
      <c r="E374">
        <v>682</v>
      </c>
      <c r="F374">
        <v>2</v>
      </c>
      <c r="G374">
        <v>0</v>
      </c>
      <c r="H374">
        <v>7</v>
      </c>
      <c r="I374">
        <v>97291</v>
      </c>
      <c r="J374">
        <v>1</v>
      </c>
      <c r="K374">
        <v>0</v>
      </c>
      <c r="L374">
        <v>0</v>
      </c>
      <c r="M374">
        <v>0</v>
      </c>
      <c r="N374">
        <v>1</v>
      </c>
      <c r="O374">
        <v>1</v>
      </c>
      <c r="P374">
        <v>348</v>
      </c>
      <c r="Q374">
        <v>27</v>
      </c>
      <c r="R374">
        <v>3</v>
      </c>
      <c r="S374" t="s">
        <v>1478</v>
      </c>
      <c r="T374">
        <v>1</v>
      </c>
      <c r="U374">
        <v>0.14839848999999999</v>
      </c>
      <c r="V374">
        <v>101</v>
      </c>
    </row>
    <row r="375" spans="1:22">
      <c r="A375">
        <v>18506</v>
      </c>
      <c r="B375" t="s">
        <v>1777</v>
      </c>
      <c r="C375">
        <v>-2.9999999999999997E-8</v>
      </c>
      <c r="D375">
        <v>6.2860550000000001E-2</v>
      </c>
      <c r="E375">
        <v>682</v>
      </c>
      <c r="F375">
        <v>2</v>
      </c>
      <c r="G375">
        <v>0</v>
      </c>
      <c r="H375">
        <v>7</v>
      </c>
      <c r="I375">
        <v>97291</v>
      </c>
      <c r="J375">
        <v>1</v>
      </c>
      <c r="K375">
        <v>0</v>
      </c>
      <c r="L375">
        <v>0</v>
      </c>
      <c r="M375">
        <v>0</v>
      </c>
      <c r="N375">
        <v>1</v>
      </c>
      <c r="O375">
        <v>1</v>
      </c>
      <c r="P375">
        <v>348</v>
      </c>
      <c r="Q375">
        <v>27</v>
      </c>
      <c r="R375">
        <v>3</v>
      </c>
      <c r="S375" t="s">
        <v>1478</v>
      </c>
      <c r="T375">
        <v>1</v>
      </c>
      <c r="U375">
        <v>6.2860579999999999E-2</v>
      </c>
      <c r="V375">
        <v>43</v>
      </c>
    </row>
    <row r="376" spans="1:22">
      <c r="A376">
        <v>18515</v>
      </c>
      <c r="B376" t="s">
        <v>1778</v>
      </c>
      <c r="C376">
        <v>-2.9999999999999997E-8</v>
      </c>
      <c r="D376">
        <v>3.2164690000000003E-2</v>
      </c>
      <c r="E376">
        <v>682</v>
      </c>
      <c r="F376">
        <v>2</v>
      </c>
      <c r="G376">
        <v>0</v>
      </c>
      <c r="H376">
        <v>7</v>
      </c>
      <c r="I376">
        <v>97291</v>
      </c>
      <c r="J376">
        <v>1</v>
      </c>
      <c r="K376">
        <v>0</v>
      </c>
      <c r="L376">
        <v>0</v>
      </c>
      <c r="M376">
        <v>0</v>
      </c>
      <c r="N376">
        <v>1</v>
      </c>
      <c r="O376">
        <v>1</v>
      </c>
      <c r="P376">
        <v>348</v>
      </c>
      <c r="Q376">
        <v>27</v>
      </c>
      <c r="R376">
        <v>3</v>
      </c>
      <c r="S376" t="s">
        <v>1478</v>
      </c>
      <c r="T376">
        <v>1</v>
      </c>
      <c r="U376">
        <v>3.2164720000000001E-2</v>
      </c>
      <c r="V376">
        <v>22</v>
      </c>
    </row>
    <row r="377" spans="1:22">
      <c r="A377">
        <v>18548</v>
      </c>
      <c r="B377" t="s">
        <v>1779</v>
      </c>
      <c r="C377">
        <v>-2.9999999999999997E-8</v>
      </c>
      <c r="D377">
        <v>0.11783166</v>
      </c>
      <c r="E377">
        <v>682</v>
      </c>
      <c r="F377">
        <v>2</v>
      </c>
      <c r="G377">
        <v>0</v>
      </c>
      <c r="H377">
        <v>7</v>
      </c>
      <c r="I377">
        <v>97291</v>
      </c>
      <c r="J377">
        <v>1</v>
      </c>
      <c r="K377">
        <v>0</v>
      </c>
      <c r="L377">
        <v>0</v>
      </c>
      <c r="M377">
        <v>0</v>
      </c>
      <c r="N377">
        <v>1</v>
      </c>
      <c r="O377">
        <v>1</v>
      </c>
      <c r="P377">
        <v>348</v>
      </c>
      <c r="Q377">
        <v>27</v>
      </c>
      <c r="R377">
        <v>3</v>
      </c>
      <c r="S377" t="s">
        <v>1478</v>
      </c>
      <c r="T377">
        <v>1</v>
      </c>
      <c r="U377">
        <v>0.11783169</v>
      </c>
      <c r="V377">
        <v>80</v>
      </c>
    </row>
    <row r="378" spans="1:22">
      <c r="A378">
        <v>18568</v>
      </c>
      <c r="B378" t="s">
        <v>1780</v>
      </c>
      <c r="C378">
        <v>-2.9999999999999997E-8</v>
      </c>
      <c r="D378">
        <v>0.16061645999999999</v>
      </c>
      <c r="E378">
        <v>682</v>
      </c>
      <c r="F378">
        <v>2</v>
      </c>
      <c r="G378">
        <v>0</v>
      </c>
      <c r="H378">
        <v>7</v>
      </c>
      <c r="I378">
        <v>97291</v>
      </c>
      <c r="J378">
        <v>1</v>
      </c>
      <c r="K378">
        <v>0</v>
      </c>
      <c r="L378">
        <v>0</v>
      </c>
      <c r="M378">
        <v>0</v>
      </c>
      <c r="N378">
        <v>1</v>
      </c>
      <c r="O378">
        <v>1</v>
      </c>
      <c r="P378">
        <v>348</v>
      </c>
      <c r="Q378">
        <v>27</v>
      </c>
      <c r="R378">
        <v>3</v>
      </c>
      <c r="S378" t="s">
        <v>1478</v>
      </c>
      <c r="T378">
        <v>1</v>
      </c>
      <c r="U378">
        <v>0.16061649</v>
      </c>
      <c r="V378">
        <v>110</v>
      </c>
    </row>
    <row r="379" spans="1:22">
      <c r="A379">
        <v>18800</v>
      </c>
      <c r="B379" t="s">
        <v>1781</v>
      </c>
      <c r="C379">
        <v>-2.9999999999999997E-8</v>
      </c>
      <c r="D379">
        <v>0.10178646</v>
      </c>
      <c r="E379">
        <v>682</v>
      </c>
      <c r="F379">
        <v>0</v>
      </c>
      <c r="G379">
        <v>0</v>
      </c>
      <c r="H379">
        <v>7</v>
      </c>
      <c r="I379">
        <v>97291</v>
      </c>
      <c r="J379">
        <v>1</v>
      </c>
      <c r="K379">
        <v>0</v>
      </c>
      <c r="L379">
        <v>0</v>
      </c>
      <c r="M379">
        <v>0</v>
      </c>
      <c r="N379">
        <v>1</v>
      </c>
      <c r="O379">
        <v>1</v>
      </c>
      <c r="P379">
        <v>348</v>
      </c>
      <c r="Q379">
        <v>27</v>
      </c>
      <c r="R379">
        <v>3</v>
      </c>
      <c r="S379" t="s">
        <v>1478</v>
      </c>
      <c r="T379">
        <v>1</v>
      </c>
      <c r="U379">
        <v>0.10178648999999999</v>
      </c>
      <c r="V379">
        <v>69</v>
      </c>
    </row>
    <row r="380" spans="1:22">
      <c r="A380">
        <v>18805</v>
      </c>
      <c r="B380" t="s">
        <v>1782</v>
      </c>
      <c r="C380">
        <v>-2.9999999999999997E-8</v>
      </c>
      <c r="D380">
        <v>0.18324103999999999</v>
      </c>
      <c r="E380">
        <v>682</v>
      </c>
      <c r="F380">
        <v>2</v>
      </c>
      <c r="G380">
        <v>0</v>
      </c>
      <c r="H380">
        <v>7</v>
      </c>
      <c r="I380">
        <v>97291</v>
      </c>
      <c r="J380">
        <v>1</v>
      </c>
      <c r="K380">
        <v>0</v>
      </c>
      <c r="L380">
        <v>0</v>
      </c>
      <c r="M380">
        <v>0</v>
      </c>
      <c r="N380">
        <v>1</v>
      </c>
      <c r="O380">
        <v>1</v>
      </c>
      <c r="P380">
        <v>348</v>
      </c>
      <c r="Q380">
        <v>27</v>
      </c>
      <c r="R380">
        <v>3</v>
      </c>
      <c r="S380" t="s">
        <v>1478</v>
      </c>
      <c r="T380">
        <v>1</v>
      </c>
      <c r="U380">
        <v>0.18324107000000001</v>
      </c>
      <c r="V380">
        <v>125</v>
      </c>
    </row>
    <row r="381" spans="1:22">
      <c r="A381">
        <v>18985</v>
      </c>
      <c r="B381" t="s">
        <v>1783</v>
      </c>
      <c r="C381">
        <v>-2.9999999999999997E-8</v>
      </c>
      <c r="D381">
        <v>3.5975550000000002E-2</v>
      </c>
      <c r="E381">
        <v>682</v>
      </c>
      <c r="F381">
        <v>0</v>
      </c>
      <c r="G381">
        <v>0</v>
      </c>
      <c r="H381">
        <v>7</v>
      </c>
      <c r="I381">
        <v>97291</v>
      </c>
      <c r="J381">
        <v>1</v>
      </c>
      <c r="K381">
        <v>0</v>
      </c>
      <c r="L381">
        <v>0</v>
      </c>
      <c r="M381">
        <v>0</v>
      </c>
      <c r="N381">
        <v>1</v>
      </c>
      <c r="O381">
        <v>1</v>
      </c>
      <c r="P381">
        <v>348</v>
      </c>
      <c r="Q381">
        <v>27</v>
      </c>
      <c r="R381">
        <v>3</v>
      </c>
      <c r="S381" t="s">
        <v>1478</v>
      </c>
      <c r="T381">
        <v>1</v>
      </c>
      <c r="U381">
        <v>3.597558E-2</v>
      </c>
      <c r="V381">
        <v>25</v>
      </c>
    </row>
    <row r="382" spans="1:22">
      <c r="A382">
        <v>19023</v>
      </c>
      <c r="B382" t="s">
        <v>1784</v>
      </c>
      <c r="C382">
        <v>-2.9999999999999997E-8</v>
      </c>
      <c r="D382">
        <v>0.11484548</v>
      </c>
      <c r="E382">
        <v>682</v>
      </c>
      <c r="F382">
        <v>2</v>
      </c>
      <c r="G382">
        <v>0</v>
      </c>
      <c r="H382">
        <v>7</v>
      </c>
      <c r="I382">
        <v>97291</v>
      </c>
      <c r="J382">
        <v>1</v>
      </c>
      <c r="K382">
        <v>0</v>
      </c>
      <c r="L382">
        <v>0</v>
      </c>
      <c r="M382">
        <v>0</v>
      </c>
      <c r="N382">
        <v>1</v>
      </c>
      <c r="O382">
        <v>1</v>
      </c>
      <c r="P382">
        <v>348</v>
      </c>
      <c r="Q382">
        <v>27</v>
      </c>
      <c r="R382">
        <v>3</v>
      </c>
      <c r="S382" t="s">
        <v>1478</v>
      </c>
      <c r="T382">
        <v>1</v>
      </c>
      <c r="U382">
        <v>0.11484551</v>
      </c>
      <c r="V382">
        <v>78</v>
      </c>
    </row>
    <row r="383" spans="1:22">
      <c r="A383">
        <v>19062</v>
      </c>
      <c r="B383" t="s">
        <v>1785</v>
      </c>
      <c r="C383">
        <v>-2.9999999999999997E-8</v>
      </c>
      <c r="D383">
        <v>0.15373497999999999</v>
      </c>
      <c r="E383">
        <v>682</v>
      </c>
      <c r="F383">
        <v>2</v>
      </c>
      <c r="G383">
        <v>0</v>
      </c>
      <c r="H383">
        <v>7</v>
      </c>
      <c r="I383">
        <v>97291</v>
      </c>
      <c r="J383">
        <v>1</v>
      </c>
      <c r="K383">
        <v>0</v>
      </c>
      <c r="L383">
        <v>0</v>
      </c>
      <c r="M383">
        <v>0</v>
      </c>
      <c r="N383">
        <v>1</v>
      </c>
      <c r="O383">
        <v>1</v>
      </c>
      <c r="P383">
        <v>348</v>
      </c>
      <c r="Q383">
        <v>27</v>
      </c>
      <c r="R383">
        <v>3</v>
      </c>
      <c r="S383" t="s">
        <v>1478</v>
      </c>
      <c r="T383">
        <v>1</v>
      </c>
      <c r="U383">
        <v>0.15373501000000001</v>
      </c>
      <c r="V383">
        <v>105</v>
      </c>
    </row>
    <row r="384" spans="1:22">
      <c r="A384">
        <v>19148</v>
      </c>
      <c r="B384" t="s">
        <v>1786</v>
      </c>
      <c r="C384">
        <v>-2.9999999999999997E-8</v>
      </c>
      <c r="D384">
        <v>0.25902312999999999</v>
      </c>
      <c r="E384">
        <v>682</v>
      </c>
      <c r="F384">
        <v>2</v>
      </c>
      <c r="G384">
        <v>0</v>
      </c>
      <c r="H384">
        <v>7</v>
      </c>
      <c r="I384">
        <v>97291</v>
      </c>
      <c r="J384">
        <v>1</v>
      </c>
      <c r="K384">
        <v>0</v>
      </c>
      <c r="L384">
        <v>0</v>
      </c>
      <c r="M384">
        <v>0</v>
      </c>
      <c r="N384">
        <v>1</v>
      </c>
      <c r="O384">
        <v>1</v>
      </c>
      <c r="P384">
        <v>348</v>
      </c>
      <c r="Q384">
        <v>27</v>
      </c>
      <c r="R384">
        <v>3</v>
      </c>
      <c r="S384" t="s">
        <v>1478</v>
      </c>
      <c r="T384">
        <v>1</v>
      </c>
      <c r="U384">
        <v>0.25902315999999997</v>
      </c>
      <c r="V384">
        <v>177</v>
      </c>
    </row>
    <row r="385" spans="1:22">
      <c r="A385">
        <v>19184</v>
      </c>
      <c r="B385" t="s">
        <v>1787</v>
      </c>
      <c r="C385">
        <v>-2.9999999999999997E-8</v>
      </c>
      <c r="D385">
        <v>0.18719283</v>
      </c>
      <c r="E385">
        <v>682</v>
      </c>
      <c r="F385">
        <v>2</v>
      </c>
      <c r="G385">
        <v>0</v>
      </c>
      <c r="H385">
        <v>7</v>
      </c>
      <c r="I385">
        <v>97291</v>
      </c>
      <c r="J385">
        <v>1</v>
      </c>
      <c r="K385">
        <v>0</v>
      </c>
      <c r="L385">
        <v>0</v>
      </c>
      <c r="M385">
        <v>0</v>
      </c>
      <c r="N385">
        <v>1</v>
      </c>
      <c r="O385">
        <v>1</v>
      </c>
      <c r="P385">
        <v>348</v>
      </c>
      <c r="Q385">
        <v>27</v>
      </c>
      <c r="R385">
        <v>3</v>
      </c>
      <c r="S385" t="s">
        <v>1478</v>
      </c>
      <c r="T385">
        <v>1</v>
      </c>
      <c r="U385">
        <v>0.18719285999999999</v>
      </c>
      <c r="V385">
        <v>128</v>
      </c>
    </row>
    <row r="386" spans="1:22">
      <c r="A386">
        <v>19401</v>
      </c>
      <c r="B386" t="s">
        <v>1788</v>
      </c>
      <c r="C386">
        <v>-2.9999999999999997E-8</v>
      </c>
      <c r="D386">
        <v>0.1000086</v>
      </c>
      <c r="E386">
        <v>682</v>
      </c>
      <c r="F386">
        <v>2</v>
      </c>
      <c r="G386">
        <v>0</v>
      </c>
      <c r="H386">
        <v>7</v>
      </c>
      <c r="I386">
        <v>97291</v>
      </c>
      <c r="J386">
        <v>1</v>
      </c>
      <c r="K386">
        <v>0</v>
      </c>
      <c r="L386">
        <v>0</v>
      </c>
      <c r="M386">
        <v>0</v>
      </c>
      <c r="N386">
        <v>1</v>
      </c>
      <c r="O386">
        <v>1</v>
      </c>
      <c r="P386">
        <v>348</v>
      </c>
      <c r="Q386">
        <v>27</v>
      </c>
      <c r="R386">
        <v>3</v>
      </c>
      <c r="S386" t="s">
        <v>1478</v>
      </c>
      <c r="T386">
        <v>1</v>
      </c>
      <c r="U386">
        <v>0.10000863</v>
      </c>
      <c r="V386">
        <v>68</v>
      </c>
    </row>
    <row r="387" spans="1:22">
      <c r="A387">
        <v>19511</v>
      </c>
      <c r="B387" t="s">
        <v>1789</v>
      </c>
      <c r="C387">
        <v>-2.9999999999999997E-8</v>
      </c>
      <c r="D387">
        <v>0.17402500000000001</v>
      </c>
      <c r="E387">
        <v>682</v>
      </c>
      <c r="F387">
        <v>2</v>
      </c>
      <c r="G387">
        <v>0</v>
      </c>
      <c r="H387">
        <v>7</v>
      </c>
      <c r="I387">
        <v>97291</v>
      </c>
      <c r="J387">
        <v>1</v>
      </c>
      <c r="K387">
        <v>0</v>
      </c>
      <c r="L387">
        <v>0</v>
      </c>
      <c r="M387">
        <v>0</v>
      </c>
      <c r="N387">
        <v>1</v>
      </c>
      <c r="O387">
        <v>1</v>
      </c>
      <c r="P387">
        <v>348</v>
      </c>
      <c r="Q387">
        <v>27</v>
      </c>
      <c r="R387">
        <v>3</v>
      </c>
      <c r="S387" t="s">
        <v>1478</v>
      </c>
      <c r="T387">
        <v>1</v>
      </c>
      <c r="U387">
        <v>0.17402503</v>
      </c>
      <c r="V387">
        <v>119</v>
      </c>
    </row>
    <row r="388" spans="1:22">
      <c r="A388">
        <v>19577</v>
      </c>
      <c r="B388" t="s">
        <v>1790</v>
      </c>
      <c r="C388">
        <v>-2.9999999999999997E-8</v>
      </c>
      <c r="D388">
        <v>0.12047297999999999</v>
      </c>
      <c r="E388">
        <v>682</v>
      </c>
      <c r="F388">
        <v>2</v>
      </c>
      <c r="G388">
        <v>0</v>
      </c>
      <c r="H388">
        <v>7</v>
      </c>
      <c r="I388">
        <v>97291</v>
      </c>
      <c r="J388">
        <v>1</v>
      </c>
      <c r="K388">
        <v>0</v>
      </c>
      <c r="L388">
        <v>0</v>
      </c>
      <c r="M388">
        <v>0</v>
      </c>
      <c r="N388">
        <v>1</v>
      </c>
      <c r="O388">
        <v>1</v>
      </c>
      <c r="P388">
        <v>348</v>
      </c>
      <c r="Q388">
        <v>27</v>
      </c>
      <c r="R388">
        <v>3</v>
      </c>
      <c r="S388" t="s">
        <v>1478</v>
      </c>
      <c r="T388">
        <v>1</v>
      </c>
      <c r="U388">
        <v>0.12047301000000001</v>
      </c>
      <c r="V388">
        <v>82</v>
      </c>
    </row>
    <row r="389" spans="1:22">
      <c r="A389">
        <v>19598</v>
      </c>
      <c r="B389" t="s">
        <v>1791</v>
      </c>
      <c r="C389">
        <v>-2.9999999999999997E-8</v>
      </c>
      <c r="D389">
        <v>7.0370180000000004E-2</v>
      </c>
      <c r="E389">
        <v>682</v>
      </c>
      <c r="F389">
        <v>0</v>
      </c>
      <c r="G389">
        <v>0</v>
      </c>
      <c r="H389">
        <v>7</v>
      </c>
      <c r="I389">
        <v>97291</v>
      </c>
      <c r="J389">
        <v>1</v>
      </c>
      <c r="K389">
        <v>0</v>
      </c>
      <c r="L389">
        <v>0</v>
      </c>
      <c r="M389">
        <v>0</v>
      </c>
      <c r="N389">
        <v>1</v>
      </c>
      <c r="O389">
        <v>1</v>
      </c>
      <c r="P389">
        <v>348</v>
      </c>
      <c r="Q389">
        <v>27</v>
      </c>
      <c r="R389">
        <v>3</v>
      </c>
      <c r="S389" t="s">
        <v>1478</v>
      </c>
      <c r="T389">
        <v>1</v>
      </c>
      <c r="U389">
        <v>7.0370210000000002E-2</v>
      </c>
      <c r="V389">
        <v>48</v>
      </c>
    </row>
    <row r="390" spans="1:22">
      <c r="A390">
        <v>19639</v>
      </c>
      <c r="B390" t="s">
        <v>1792</v>
      </c>
      <c r="C390">
        <v>-2.9999999999999997E-8</v>
      </c>
      <c r="D390">
        <v>7.6888289999999998E-2</v>
      </c>
      <c r="E390">
        <v>682</v>
      </c>
      <c r="F390">
        <v>0</v>
      </c>
      <c r="G390">
        <v>0</v>
      </c>
      <c r="H390">
        <v>7</v>
      </c>
      <c r="I390">
        <v>97291</v>
      </c>
      <c r="J390">
        <v>1</v>
      </c>
      <c r="K390">
        <v>0</v>
      </c>
      <c r="L390">
        <v>0</v>
      </c>
      <c r="M390">
        <v>0</v>
      </c>
      <c r="N390">
        <v>1</v>
      </c>
      <c r="O390">
        <v>1</v>
      </c>
      <c r="P390">
        <v>348</v>
      </c>
      <c r="Q390">
        <v>27</v>
      </c>
      <c r="R390">
        <v>3</v>
      </c>
      <c r="S390" t="s">
        <v>1478</v>
      </c>
      <c r="T390">
        <v>1</v>
      </c>
      <c r="U390">
        <v>7.6888319999999996E-2</v>
      </c>
      <c r="V390">
        <v>52</v>
      </c>
    </row>
    <row r="391" spans="1:22">
      <c r="A391">
        <v>19682</v>
      </c>
      <c r="B391" t="s">
        <v>1793</v>
      </c>
      <c r="C391">
        <v>-2.9999999999999997E-8</v>
      </c>
      <c r="D391">
        <v>7.8250330000000007E-2</v>
      </c>
      <c r="E391">
        <v>682</v>
      </c>
      <c r="F391">
        <v>0</v>
      </c>
      <c r="G391">
        <v>0</v>
      </c>
      <c r="H391">
        <v>7</v>
      </c>
      <c r="I391">
        <v>97291</v>
      </c>
      <c r="J391">
        <v>1</v>
      </c>
      <c r="K391">
        <v>0</v>
      </c>
      <c r="L391">
        <v>0</v>
      </c>
      <c r="M391">
        <v>0</v>
      </c>
      <c r="N391">
        <v>1</v>
      </c>
      <c r="O391">
        <v>1</v>
      </c>
      <c r="P391">
        <v>348</v>
      </c>
      <c r="Q391">
        <v>27</v>
      </c>
      <c r="R391">
        <v>3</v>
      </c>
      <c r="S391" t="s">
        <v>1478</v>
      </c>
      <c r="T391">
        <v>1</v>
      </c>
      <c r="U391">
        <v>7.8250360000000005E-2</v>
      </c>
      <c r="V391">
        <v>53</v>
      </c>
    </row>
    <row r="392" spans="1:22">
      <c r="A392">
        <v>19809</v>
      </c>
      <c r="B392" t="s">
        <v>1794</v>
      </c>
      <c r="C392">
        <v>-2.9999999999999997E-8</v>
      </c>
      <c r="D392">
        <v>0.72011442999999997</v>
      </c>
      <c r="E392">
        <v>682</v>
      </c>
      <c r="F392">
        <v>2</v>
      </c>
      <c r="G392">
        <v>0</v>
      </c>
      <c r="H392">
        <v>7</v>
      </c>
      <c r="I392">
        <v>97291</v>
      </c>
      <c r="J392">
        <v>1</v>
      </c>
      <c r="K392">
        <v>0</v>
      </c>
      <c r="L392">
        <v>0</v>
      </c>
      <c r="M392">
        <v>0</v>
      </c>
      <c r="N392">
        <v>1</v>
      </c>
      <c r="O392">
        <v>1</v>
      </c>
      <c r="P392">
        <v>348</v>
      </c>
      <c r="Q392">
        <v>27</v>
      </c>
      <c r="R392">
        <v>3</v>
      </c>
      <c r="S392" t="s">
        <v>1478</v>
      </c>
      <c r="T392">
        <v>1</v>
      </c>
      <c r="U392">
        <v>0.72011446000000001</v>
      </c>
      <c r="V392">
        <v>491</v>
      </c>
    </row>
    <row r="393" spans="1:22">
      <c r="A393">
        <v>19857</v>
      </c>
      <c r="B393" t="s">
        <v>1795</v>
      </c>
      <c r="C393">
        <v>-2.9999999999999997E-8</v>
      </c>
      <c r="D393">
        <v>0.12713020999999999</v>
      </c>
      <c r="E393">
        <v>682</v>
      </c>
      <c r="F393">
        <v>0</v>
      </c>
      <c r="G393">
        <v>0</v>
      </c>
      <c r="H393">
        <v>7</v>
      </c>
      <c r="I393">
        <v>97291</v>
      </c>
      <c r="J393">
        <v>1</v>
      </c>
      <c r="K393">
        <v>0</v>
      </c>
      <c r="L393">
        <v>0</v>
      </c>
      <c r="M393">
        <v>0</v>
      </c>
      <c r="N393">
        <v>1</v>
      </c>
      <c r="O393">
        <v>1</v>
      </c>
      <c r="P393">
        <v>348</v>
      </c>
      <c r="Q393">
        <v>27</v>
      </c>
      <c r="R393">
        <v>3</v>
      </c>
      <c r="S393" t="s">
        <v>1478</v>
      </c>
      <c r="T393">
        <v>1</v>
      </c>
      <c r="U393">
        <v>0.12713024000000001</v>
      </c>
      <c r="V393">
        <v>87</v>
      </c>
    </row>
    <row r="394" spans="1:22">
      <c r="A394">
        <v>19880</v>
      </c>
      <c r="B394" t="s">
        <v>1796</v>
      </c>
      <c r="C394">
        <v>-2.9999999999999997E-8</v>
      </c>
      <c r="D394">
        <v>0.58913784999999996</v>
      </c>
      <c r="E394">
        <v>682</v>
      </c>
      <c r="F394">
        <v>2</v>
      </c>
      <c r="G394">
        <v>0</v>
      </c>
      <c r="H394">
        <v>7</v>
      </c>
      <c r="I394">
        <v>97291</v>
      </c>
      <c r="J394">
        <v>1</v>
      </c>
      <c r="K394">
        <v>0</v>
      </c>
      <c r="L394">
        <v>0</v>
      </c>
      <c r="M394">
        <v>0</v>
      </c>
      <c r="N394">
        <v>1</v>
      </c>
      <c r="O394">
        <v>1</v>
      </c>
      <c r="P394">
        <v>348</v>
      </c>
      <c r="Q394">
        <v>27</v>
      </c>
      <c r="R394">
        <v>3</v>
      </c>
      <c r="S394" t="s">
        <v>1478</v>
      </c>
      <c r="T394">
        <v>1</v>
      </c>
      <c r="U394">
        <v>0.58913788</v>
      </c>
      <c r="V394">
        <v>402</v>
      </c>
    </row>
    <row r="395" spans="1:22">
      <c r="A395">
        <v>20029</v>
      </c>
      <c r="B395" t="s">
        <v>1797</v>
      </c>
      <c r="C395">
        <v>-2.9999999999999997E-8</v>
      </c>
      <c r="D395">
        <v>0.31420271</v>
      </c>
      <c r="E395">
        <v>682</v>
      </c>
      <c r="F395">
        <v>2</v>
      </c>
      <c r="G395">
        <v>0</v>
      </c>
      <c r="H395">
        <v>7</v>
      </c>
      <c r="I395">
        <v>97291</v>
      </c>
      <c r="J395">
        <v>1</v>
      </c>
      <c r="K395">
        <v>0</v>
      </c>
      <c r="L395">
        <v>0</v>
      </c>
      <c r="M395">
        <v>0</v>
      </c>
      <c r="N395">
        <v>1</v>
      </c>
      <c r="O395">
        <v>1</v>
      </c>
      <c r="P395">
        <v>348</v>
      </c>
      <c r="Q395">
        <v>27</v>
      </c>
      <c r="R395">
        <v>3</v>
      </c>
      <c r="S395" t="s">
        <v>1478</v>
      </c>
      <c r="T395">
        <v>1</v>
      </c>
      <c r="U395">
        <v>0.31420273999999998</v>
      </c>
      <c r="V395">
        <v>214</v>
      </c>
    </row>
    <row r="396" spans="1:22">
      <c r="A396">
        <v>20115</v>
      </c>
      <c r="B396" t="s">
        <v>1798</v>
      </c>
      <c r="C396">
        <v>-2.9999999999999997E-8</v>
      </c>
      <c r="D396">
        <v>2.093896E-2</v>
      </c>
      <c r="E396">
        <v>682</v>
      </c>
      <c r="F396">
        <v>2</v>
      </c>
      <c r="G396">
        <v>0</v>
      </c>
      <c r="H396">
        <v>7</v>
      </c>
      <c r="I396">
        <v>97291</v>
      </c>
      <c r="J396">
        <v>1</v>
      </c>
      <c r="K396">
        <v>0</v>
      </c>
      <c r="L396">
        <v>0</v>
      </c>
      <c r="M396">
        <v>0</v>
      </c>
      <c r="N396">
        <v>1</v>
      </c>
      <c r="O396">
        <v>1</v>
      </c>
      <c r="P396">
        <v>348</v>
      </c>
      <c r="Q396">
        <v>27</v>
      </c>
      <c r="R396">
        <v>3</v>
      </c>
      <c r="S396" t="s">
        <v>1478</v>
      </c>
      <c r="T396">
        <v>1</v>
      </c>
      <c r="U396">
        <v>2.0938990000000001E-2</v>
      </c>
      <c r="V396">
        <v>14</v>
      </c>
    </row>
    <row r="397" spans="1:22">
      <c r="A397">
        <v>20170</v>
      </c>
      <c r="B397" t="s">
        <v>1799</v>
      </c>
      <c r="C397">
        <v>-2.9999999999999997E-8</v>
      </c>
      <c r="D397">
        <v>0.32776211999999999</v>
      </c>
      <c r="E397">
        <v>682</v>
      </c>
      <c r="F397">
        <v>2</v>
      </c>
      <c r="G397">
        <v>0</v>
      </c>
      <c r="H397">
        <v>7</v>
      </c>
      <c r="I397">
        <v>97291</v>
      </c>
      <c r="J397">
        <v>1</v>
      </c>
      <c r="K397">
        <v>0</v>
      </c>
      <c r="L397">
        <v>0</v>
      </c>
      <c r="M397">
        <v>0</v>
      </c>
      <c r="N397">
        <v>1</v>
      </c>
      <c r="O397">
        <v>1</v>
      </c>
      <c r="P397">
        <v>348</v>
      </c>
      <c r="Q397">
        <v>27</v>
      </c>
      <c r="R397">
        <v>3</v>
      </c>
      <c r="S397" t="s">
        <v>1478</v>
      </c>
      <c r="T397">
        <v>1</v>
      </c>
      <c r="U397">
        <v>0.32776214999999997</v>
      </c>
      <c r="V397">
        <v>224</v>
      </c>
    </row>
    <row r="398" spans="1:22">
      <c r="A398">
        <v>20175</v>
      </c>
      <c r="B398" t="s">
        <v>1800</v>
      </c>
      <c r="C398">
        <v>-2.9999999999999997E-8</v>
      </c>
      <c r="D398">
        <v>9.4451060000000003E-2</v>
      </c>
      <c r="E398">
        <v>682</v>
      </c>
      <c r="F398">
        <v>2</v>
      </c>
      <c r="G398">
        <v>0</v>
      </c>
      <c r="H398">
        <v>7</v>
      </c>
      <c r="I398">
        <v>97291</v>
      </c>
      <c r="J398">
        <v>1</v>
      </c>
      <c r="K398">
        <v>0</v>
      </c>
      <c r="L398">
        <v>0</v>
      </c>
      <c r="M398">
        <v>0</v>
      </c>
      <c r="N398">
        <v>1</v>
      </c>
      <c r="O398">
        <v>1</v>
      </c>
      <c r="P398">
        <v>348</v>
      </c>
      <c r="Q398">
        <v>27</v>
      </c>
      <c r="R398">
        <v>3</v>
      </c>
      <c r="S398" t="s">
        <v>1478</v>
      </c>
      <c r="T398">
        <v>1</v>
      </c>
      <c r="U398">
        <v>9.4451090000000001E-2</v>
      </c>
      <c r="V398">
        <v>64</v>
      </c>
    </row>
    <row r="399" spans="1:22">
      <c r="A399">
        <v>20176</v>
      </c>
      <c r="B399" t="s">
        <v>1801</v>
      </c>
      <c r="C399">
        <v>-2.9999999999999997E-8</v>
      </c>
      <c r="D399">
        <v>8.8332679999999997E-2</v>
      </c>
      <c r="E399">
        <v>682</v>
      </c>
      <c r="F399">
        <v>2</v>
      </c>
      <c r="G399">
        <v>0</v>
      </c>
      <c r="H399">
        <v>7</v>
      </c>
      <c r="I399">
        <v>97291</v>
      </c>
      <c r="J399">
        <v>1</v>
      </c>
      <c r="K399">
        <v>0</v>
      </c>
      <c r="L399">
        <v>0</v>
      </c>
      <c r="M399">
        <v>0</v>
      </c>
      <c r="N399">
        <v>1</v>
      </c>
      <c r="O399">
        <v>1</v>
      </c>
      <c r="P399">
        <v>348</v>
      </c>
      <c r="Q399">
        <v>27</v>
      </c>
      <c r="R399">
        <v>3</v>
      </c>
      <c r="S399" t="s">
        <v>1478</v>
      </c>
      <c r="T399">
        <v>1</v>
      </c>
      <c r="U399">
        <v>8.8332709999999995E-2</v>
      </c>
      <c r="V399">
        <v>60</v>
      </c>
    </row>
    <row r="400" spans="1:22">
      <c r="A400">
        <v>20208</v>
      </c>
      <c r="B400" t="s">
        <v>1802</v>
      </c>
      <c r="C400">
        <v>-2.9999999999999997E-8</v>
      </c>
      <c r="D400">
        <v>0.10670156</v>
      </c>
      <c r="E400">
        <v>682</v>
      </c>
      <c r="F400">
        <v>2</v>
      </c>
      <c r="G400">
        <v>0</v>
      </c>
      <c r="H400">
        <v>7</v>
      </c>
      <c r="I400">
        <v>97291</v>
      </c>
      <c r="J400">
        <v>1</v>
      </c>
      <c r="K400">
        <v>0</v>
      </c>
      <c r="L400">
        <v>0</v>
      </c>
      <c r="M400">
        <v>0</v>
      </c>
      <c r="N400">
        <v>1</v>
      </c>
      <c r="O400">
        <v>1</v>
      </c>
      <c r="P400">
        <v>348</v>
      </c>
      <c r="Q400">
        <v>27</v>
      </c>
      <c r="R400">
        <v>3</v>
      </c>
      <c r="S400" t="s">
        <v>1478</v>
      </c>
      <c r="T400">
        <v>1</v>
      </c>
      <c r="U400">
        <v>0.10670159</v>
      </c>
      <c r="V400">
        <v>73</v>
      </c>
    </row>
    <row r="401" spans="1:22">
      <c r="A401">
        <v>20231</v>
      </c>
      <c r="B401" t="s">
        <v>1803</v>
      </c>
      <c r="C401">
        <v>-2.9999999999999997E-8</v>
      </c>
      <c r="D401">
        <v>0.16626800999999999</v>
      </c>
      <c r="E401">
        <v>682</v>
      </c>
      <c r="F401">
        <v>0</v>
      </c>
      <c r="G401">
        <v>0</v>
      </c>
      <c r="H401">
        <v>7</v>
      </c>
      <c r="I401">
        <v>97291</v>
      </c>
      <c r="J401">
        <v>1</v>
      </c>
      <c r="K401">
        <v>0</v>
      </c>
      <c r="L401">
        <v>0</v>
      </c>
      <c r="M401">
        <v>0</v>
      </c>
      <c r="N401">
        <v>1</v>
      </c>
      <c r="O401">
        <v>1</v>
      </c>
      <c r="P401">
        <v>348</v>
      </c>
      <c r="Q401">
        <v>27</v>
      </c>
      <c r="R401">
        <v>3</v>
      </c>
      <c r="S401" t="s">
        <v>1478</v>
      </c>
      <c r="T401">
        <v>1</v>
      </c>
      <c r="U401">
        <v>0.16626804000000001</v>
      </c>
      <c r="V401">
        <v>113</v>
      </c>
    </row>
    <row r="402" spans="1:22">
      <c r="A402">
        <v>20247</v>
      </c>
      <c r="B402" t="s">
        <v>1804</v>
      </c>
      <c r="C402">
        <v>-2.9999999999999997E-8</v>
      </c>
      <c r="D402">
        <v>9.1107530000000006E-2</v>
      </c>
      <c r="E402">
        <v>682</v>
      </c>
      <c r="F402">
        <v>2</v>
      </c>
      <c r="G402">
        <v>0</v>
      </c>
      <c r="H402">
        <v>7</v>
      </c>
      <c r="I402">
        <v>97291</v>
      </c>
      <c r="J402">
        <v>1</v>
      </c>
      <c r="K402">
        <v>0</v>
      </c>
      <c r="L402">
        <v>0</v>
      </c>
      <c r="M402">
        <v>0</v>
      </c>
      <c r="N402">
        <v>1</v>
      </c>
      <c r="O402">
        <v>1</v>
      </c>
      <c r="P402">
        <v>348</v>
      </c>
      <c r="Q402">
        <v>27</v>
      </c>
      <c r="R402">
        <v>3</v>
      </c>
      <c r="S402" t="s">
        <v>1478</v>
      </c>
      <c r="T402">
        <v>1</v>
      </c>
      <c r="U402">
        <v>9.1107560000000004E-2</v>
      </c>
      <c r="V402">
        <v>62</v>
      </c>
    </row>
    <row r="403" spans="1:22">
      <c r="A403">
        <v>20262</v>
      </c>
      <c r="B403" t="s">
        <v>1805</v>
      </c>
      <c r="C403">
        <v>-2.9999999999999997E-8</v>
      </c>
      <c r="D403">
        <v>5.502874E-2</v>
      </c>
      <c r="E403">
        <v>682</v>
      </c>
      <c r="F403">
        <v>0</v>
      </c>
      <c r="G403">
        <v>0</v>
      </c>
      <c r="H403">
        <v>7</v>
      </c>
      <c r="I403">
        <v>97291</v>
      </c>
      <c r="J403">
        <v>1</v>
      </c>
      <c r="K403">
        <v>0</v>
      </c>
      <c r="L403">
        <v>0</v>
      </c>
      <c r="M403">
        <v>0</v>
      </c>
      <c r="N403">
        <v>1</v>
      </c>
      <c r="O403">
        <v>1</v>
      </c>
      <c r="P403">
        <v>348</v>
      </c>
      <c r="Q403">
        <v>27</v>
      </c>
      <c r="R403">
        <v>3</v>
      </c>
      <c r="S403" t="s">
        <v>1478</v>
      </c>
      <c r="T403">
        <v>1</v>
      </c>
      <c r="U403">
        <v>5.5028769999999998E-2</v>
      </c>
      <c r="V403">
        <v>38</v>
      </c>
    </row>
    <row r="404" spans="1:22">
      <c r="A404">
        <v>20263</v>
      </c>
      <c r="B404" t="s">
        <v>1805</v>
      </c>
      <c r="C404">
        <v>5.502874E-2</v>
      </c>
      <c r="D404">
        <v>0.12824514000000001</v>
      </c>
      <c r="E404">
        <v>682</v>
      </c>
      <c r="F404">
        <v>2</v>
      </c>
      <c r="G404">
        <v>0</v>
      </c>
      <c r="H404">
        <v>7</v>
      </c>
      <c r="I404">
        <v>97291</v>
      </c>
      <c r="J404">
        <v>1</v>
      </c>
      <c r="K404">
        <v>0</v>
      </c>
      <c r="L404">
        <v>0</v>
      </c>
      <c r="M404">
        <v>0</v>
      </c>
      <c r="N404">
        <v>1</v>
      </c>
      <c r="O404">
        <v>1</v>
      </c>
      <c r="P404">
        <v>348</v>
      </c>
      <c r="Q404">
        <v>27</v>
      </c>
      <c r="R404">
        <v>3</v>
      </c>
      <c r="S404" t="s">
        <v>1478</v>
      </c>
      <c r="T404">
        <v>1</v>
      </c>
      <c r="U404">
        <v>7.3216400000000001E-2</v>
      </c>
      <c r="V404">
        <v>50</v>
      </c>
    </row>
    <row r="405" spans="1:22">
      <c r="A405">
        <v>20285</v>
      </c>
      <c r="B405" t="s">
        <v>1806</v>
      </c>
      <c r="C405">
        <v>-2.9999999999999997E-8</v>
      </c>
      <c r="D405">
        <v>9.8344189999999998E-2</v>
      </c>
      <c r="E405">
        <v>682</v>
      </c>
      <c r="F405">
        <v>2</v>
      </c>
      <c r="G405">
        <v>0</v>
      </c>
      <c r="H405">
        <v>7</v>
      </c>
      <c r="I405">
        <v>97291</v>
      </c>
      <c r="J405">
        <v>1</v>
      </c>
      <c r="K405">
        <v>0</v>
      </c>
      <c r="L405">
        <v>0</v>
      </c>
      <c r="M405">
        <v>0</v>
      </c>
      <c r="N405">
        <v>1</v>
      </c>
      <c r="O405">
        <v>1</v>
      </c>
      <c r="P405">
        <v>348</v>
      </c>
      <c r="Q405">
        <v>27</v>
      </c>
      <c r="R405">
        <v>3</v>
      </c>
      <c r="S405" t="s">
        <v>1478</v>
      </c>
      <c r="T405">
        <v>1</v>
      </c>
      <c r="U405">
        <v>9.8344219999999996E-2</v>
      </c>
      <c r="V405">
        <v>67</v>
      </c>
    </row>
    <row r="406" spans="1:22">
      <c r="A406">
        <v>20319</v>
      </c>
      <c r="B406" t="s">
        <v>1807</v>
      </c>
      <c r="C406">
        <v>-2.9999999999999997E-8</v>
      </c>
      <c r="D406">
        <v>0.19349377000000001</v>
      </c>
      <c r="E406">
        <v>682</v>
      </c>
      <c r="F406">
        <v>2</v>
      </c>
      <c r="G406">
        <v>0</v>
      </c>
      <c r="H406">
        <v>7</v>
      </c>
      <c r="I406">
        <v>97291</v>
      </c>
      <c r="J406">
        <v>1</v>
      </c>
      <c r="K406">
        <v>0</v>
      </c>
      <c r="L406">
        <v>0</v>
      </c>
      <c r="M406">
        <v>0</v>
      </c>
      <c r="N406">
        <v>1</v>
      </c>
      <c r="O406">
        <v>1</v>
      </c>
      <c r="P406">
        <v>348</v>
      </c>
      <c r="Q406">
        <v>27</v>
      </c>
      <c r="R406">
        <v>3</v>
      </c>
      <c r="S406" t="s">
        <v>1478</v>
      </c>
      <c r="T406">
        <v>1</v>
      </c>
      <c r="U406">
        <v>0.19349379999999999</v>
      </c>
      <c r="V406">
        <v>132</v>
      </c>
    </row>
    <row r="407" spans="1:22">
      <c r="A407">
        <v>20334</v>
      </c>
      <c r="B407" t="s">
        <v>1808</v>
      </c>
      <c r="C407">
        <v>-2.9999999999999997E-8</v>
      </c>
      <c r="D407">
        <v>0.12099804</v>
      </c>
      <c r="E407">
        <v>682</v>
      </c>
      <c r="F407">
        <v>2</v>
      </c>
      <c r="G407">
        <v>0</v>
      </c>
      <c r="H407">
        <v>7</v>
      </c>
      <c r="I407">
        <v>97291</v>
      </c>
      <c r="J407">
        <v>1</v>
      </c>
      <c r="K407">
        <v>0</v>
      </c>
      <c r="L407">
        <v>0</v>
      </c>
      <c r="M407">
        <v>0</v>
      </c>
      <c r="N407">
        <v>1</v>
      </c>
      <c r="O407">
        <v>1</v>
      </c>
      <c r="P407">
        <v>348</v>
      </c>
      <c r="Q407">
        <v>27</v>
      </c>
      <c r="R407">
        <v>3</v>
      </c>
      <c r="S407" t="s">
        <v>1478</v>
      </c>
      <c r="T407">
        <v>1</v>
      </c>
      <c r="U407">
        <v>0.12099807</v>
      </c>
      <c r="V407">
        <v>83</v>
      </c>
    </row>
    <row r="408" spans="1:22">
      <c r="A408">
        <v>20335</v>
      </c>
      <c r="B408" t="s">
        <v>1808</v>
      </c>
      <c r="C408">
        <v>0.12099804</v>
      </c>
      <c r="D408">
        <v>0.21569052999999999</v>
      </c>
      <c r="E408">
        <v>682</v>
      </c>
      <c r="F408">
        <v>0</v>
      </c>
      <c r="G408">
        <v>0</v>
      </c>
      <c r="H408">
        <v>7</v>
      </c>
      <c r="I408">
        <v>97291</v>
      </c>
      <c r="J408">
        <v>1</v>
      </c>
      <c r="K408">
        <v>0</v>
      </c>
      <c r="L408">
        <v>0</v>
      </c>
      <c r="M408">
        <v>0</v>
      </c>
      <c r="N408">
        <v>1</v>
      </c>
      <c r="O408">
        <v>1</v>
      </c>
      <c r="P408">
        <v>348</v>
      </c>
      <c r="Q408">
        <v>27</v>
      </c>
      <c r="R408">
        <v>3</v>
      </c>
      <c r="S408" t="s">
        <v>1478</v>
      </c>
      <c r="T408">
        <v>1</v>
      </c>
      <c r="U408">
        <v>9.4692490000000004E-2</v>
      </c>
      <c r="V408">
        <v>65</v>
      </c>
    </row>
    <row r="409" spans="1:22">
      <c r="A409">
        <v>20448</v>
      </c>
      <c r="B409" t="s">
        <v>1809</v>
      </c>
      <c r="C409">
        <v>-2.9999999999999997E-8</v>
      </c>
      <c r="D409">
        <v>9.2833579999999999E-2</v>
      </c>
      <c r="E409">
        <v>682</v>
      </c>
      <c r="F409">
        <v>2</v>
      </c>
      <c r="G409">
        <v>0</v>
      </c>
      <c r="H409">
        <v>7</v>
      </c>
      <c r="I409">
        <v>97291</v>
      </c>
      <c r="J409">
        <v>1</v>
      </c>
      <c r="K409">
        <v>0</v>
      </c>
      <c r="L409">
        <v>0</v>
      </c>
      <c r="M409">
        <v>0</v>
      </c>
      <c r="N409">
        <v>1</v>
      </c>
      <c r="O409">
        <v>1</v>
      </c>
      <c r="P409">
        <v>348</v>
      </c>
      <c r="Q409">
        <v>27</v>
      </c>
      <c r="R409">
        <v>3</v>
      </c>
      <c r="S409" t="s">
        <v>1478</v>
      </c>
      <c r="T409">
        <v>1</v>
      </c>
      <c r="U409">
        <v>9.2833609999999997E-2</v>
      </c>
      <c r="V409">
        <v>63</v>
      </c>
    </row>
    <row r="410" spans="1:22">
      <c r="A410">
        <v>20657</v>
      </c>
      <c r="B410" t="s">
        <v>1810</v>
      </c>
      <c r="C410">
        <v>-2.9999999999999997E-8</v>
      </c>
      <c r="D410">
        <v>4.7945000000000002E-2</v>
      </c>
      <c r="E410">
        <v>682</v>
      </c>
      <c r="F410">
        <v>0</v>
      </c>
      <c r="G410">
        <v>0</v>
      </c>
      <c r="H410">
        <v>7</v>
      </c>
      <c r="I410">
        <v>97291</v>
      </c>
      <c r="J410">
        <v>1</v>
      </c>
      <c r="K410">
        <v>0</v>
      </c>
      <c r="L410">
        <v>0</v>
      </c>
      <c r="M410">
        <v>0</v>
      </c>
      <c r="N410">
        <v>1</v>
      </c>
      <c r="O410">
        <v>1</v>
      </c>
      <c r="P410">
        <v>348</v>
      </c>
      <c r="Q410">
        <v>27</v>
      </c>
      <c r="R410">
        <v>3</v>
      </c>
      <c r="S410" t="s">
        <v>1478</v>
      </c>
      <c r="T410">
        <v>1</v>
      </c>
      <c r="U410">
        <v>4.794503E-2</v>
      </c>
      <c r="V410">
        <v>33</v>
      </c>
    </row>
    <row r="411" spans="1:22">
      <c r="A411">
        <v>20757</v>
      </c>
      <c r="B411" t="s">
        <v>1811</v>
      </c>
      <c r="C411">
        <v>-2.9999999999999997E-8</v>
      </c>
      <c r="D411">
        <v>0.19972791000000001</v>
      </c>
      <c r="E411">
        <v>682</v>
      </c>
      <c r="F411">
        <v>0</v>
      </c>
      <c r="G411">
        <v>0</v>
      </c>
      <c r="H411">
        <v>7</v>
      </c>
      <c r="I411">
        <v>97291</v>
      </c>
      <c r="J411">
        <v>1</v>
      </c>
      <c r="K411">
        <v>0</v>
      </c>
      <c r="L411">
        <v>0</v>
      </c>
      <c r="M411">
        <v>0</v>
      </c>
      <c r="N411">
        <v>1</v>
      </c>
      <c r="O411">
        <v>1</v>
      </c>
      <c r="P411">
        <v>348</v>
      </c>
      <c r="Q411">
        <v>27</v>
      </c>
      <c r="R411">
        <v>3</v>
      </c>
      <c r="S411" t="s">
        <v>1478</v>
      </c>
      <c r="T411">
        <v>1</v>
      </c>
      <c r="U411">
        <v>0.19972793999999999</v>
      </c>
      <c r="V411">
        <v>136</v>
      </c>
    </row>
    <row r="412" spans="1:22">
      <c r="A412">
        <v>20833</v>
      </c>
      <c r="B412" t="s">
        <v>1812</v>
      </c>
      <c r="C412">
        <v>-2.9999999999999997E-8</v>
      </c>
      <c r="D412">
        <v>0.25615911000000002</v>
      </c>
      <c r="E412">
        <v>682</v>
      </c>
      <c r="F412">
        <v>2</v>
      </c>
      <c r="G412">
        <v>0</v>
      </c>
      <c r="H412">
        <v>7</v>
      </c>
      <c r="I412">
        <v>97291</v>
      </c>
      <c r="J412">
        <v>1</v>
      </c>
      <c r="K412">
        <v>0</v>
      </c>
      <c r="L412">
        <v>0</v>
      </c>
      <c r="M412">
        <v>0</v>
      </c>
      <c r="N412">
        <v>1</v>
      </c>
      <c r="O412">
        <v>1</v>
      </c>
      <c r="P412">
        <v>348</v>
      </c>
      <c r="Q412">
        <v>27</v>
      </c>
      <c r="R412">
        <v>3</v>
      </c>
      <c r="S412" t="s">
        <v>1478</v>
      </c>
      <c r="T412">
        <v>1</v>
      </c>
      <c r="U412">
        <v>0.25615914000000001</v>
      </c>
      <c r="V412">
        <v>175</v>
      </c>
    </row>
    <row r="413" spans="1:22">
      <c r="A413">
        <v>20837</v>
      </c>
      <c r="B413" t="s">
        <v>1813</v>
      </c>
      <c r="C413">
        <v>-2.9999999999999997E-8</v>
      </c>
      <c r="D413">
        <v>5.795906E-2</v>
      </c>
      <c r="E413">
        <v>682</v>
      </c>
      <c r="F413">
        <v>0</v>
      </c>
      <c r="G413">
        <v>0</v>
      </c>
      <c r="H413">
        <v>7</v>
      </c>
      <c r="I413">
        <v>97291</v>
      </c>
      <c r="J413">
        <v>1</v>
      </c>
      <c r="K413">
        <v>0</v>
      </c>
      <c r="L413">
        <v>0</v>
      </c>
      <c r="M413">
        <v>0</v>
      </c>
      <c r="N413">
        <v>1</v>
      </c>
      <c r="O413">
        <v>1</v>
      </c>
      <c r="P413">
        <v>348</v>
      </c>
      <c r="Q413">
        <v>27</v>
      </c>
      <c r="R413">
        <v>3</v>
      </c>
      <c r="S413" t="s">
        <v>1478</v>
      </c>
      <c r="T413">
        <v>1</v>
      </c>
      <c r="U413">
        <v>5.7959089999999998E-2</v>
      </c>
      <c r="V413">
        <v>40</v>
      </c>
    </row>
    <row r="414" spans="1:22">
      <c r="A414">
        <v>20943</v>
      </c>
      <c r="B414" t="s">
        <v>1814</v>
      </c>
      <c r="C414">
        <v>-2.9999999999999997E-8</v>
      </c>
      <c r="D414">
        <v>0.32134522999999998</v>
      </c>
      <c r="E414">
        <v>682</v>
      </c>
      <c r="F414">
        <v>2</v>
      </c>
      <c r="G414">
        <v>0</v>
      </c>
      <c r="H414">
        <v>7</v>
      </c>
      <c r="I414">
        <v>97291</v>
      </c>
      <c r="J414">
        <v>1</v>
      </c>
      <c r="K414">
        <v>0</v>
      </c>
      <c r="L414">
        <v>0</v>
      </c>
      <c r="M414">
        <v>0</v>
      </c>
      <c r="N414">
        <v>1</v>
      </c>
      <c r="O414">
        <v>1</v>
      </c>
      <c r="P414">
        <v>348</v>
      </c>
      <c r="Q414">
        <v>27</v>
      </c>
      <c r="R414">
        <v>3</v>
      </c>
      <c r="S414" t="s">
        <v>1478</v>
      </c>
      <c r="T414">
        <v>1</v>
      </c>
      <c r="U414">
        <v>0.32134526000000002</v>
      </c>
      <c r="V414">
        <v>219</v>
      </c>
    </row>
    <row r="415" spans="1:22">
      <c r="A415">
        <v>20964</v>
      </c>
      <c r="B415" t="s">
        <v>1815</v>
      </c>
      <c r="C415">
        <v>-2.9999999999999997E-8</v>
      </c>
      <c r="D415">
        <v>0.30921726999999999</v>
      </c>
      <c r="E415">
        <v>682</v>
      </c>
      <c r="F415">
        <v>0</v>
      </c>
      <c r="G415">
        <v>0</v>
      </c>
      <c r="H415">
        <v>7</v>
      </c>
      <c r="I415">
        <v>97291</v>
      </c>
      <c r="J415">
        <v>1</v>
      </c>
      <c r="K415">
        <v>0</v>
      </c>
      <c r="L415">
        <v>0</v>
      </c>
      <c r="M415">
        <v>0</v>
      </c>
      <c r="N415">
        <v>1</v>
      </c>
      <c r="O415">
        <v>1</v>
      </c>
      <c r="P415">
        <v>348</v>
      </c>
      <c r="Q415">
        <v>27</v>
      </c>
      <c r="R415">
        <v>3</v>
      </c>
      <c r="S415" t="s">
        <v>1478</v>
      </c>
      <c r="T415">
        <v>1</v>
      </c>
      <c r="U415">
        <v>0.30921729999999997</v>
      </c>
      <c r="V415">
        <v>211</v>
      </c>
    </row>
    <row r="416" spans="1:22">
      <c r="A416">
        <v>20973</v>
      </c>
      <c r="B416" t="s">
        <v>1816</v>
      </c>
      <c r="C416">
        <v>-2.9999999999999997E-8</v>
      </c>
      <c r="D416">
        <v>0.44493764000000002</v>
      </c>
      <c r="E416">
        <v>682</v>
      </c>
      <c r="F416">
        <v>2</v>
      </c>
      <c r="G416">
        <v>0</v>
      </c>
      <c r="H416">
        <v>7</v>
      </c>
      <c r="I416">
        <v>97291</v>
      </c>
      <c r="J416">
        <v>1</v>
      </c>
      <c r="K416">
        <v>0</v>
      </c>
      <c r="L416">
        <v>0</v>
      </c>
      <c r="M416">
        <v>0</v>
      </c>
      <c r="N416">
        <v>1</v>
      </c>
      <c r="O416">
        <v>1</v>
      </c>
      <c r="P416">
        <v>348</v>
      </c>
      <c r="Q416">
        <v>27</v>
      </c>
      <c r="R416">
        <v>3</v>
      </c>
      <c r="S416" t="s">
        <v>1478</v>
      </c>
      <c r="T416">
        <v>1</v>
      </c>
      <c r="U416">
        <v>0.44493767000000001</v>
      </c>
      <c r="V416">
        <v>303</v>
      </c>
    </row>
    <row r="417" spans="1:22">
      <c r="A417">
        <v>20974</v>
      </c>
      <c r="B417" t="s">
        <v>1816</v>
      </c>
      <c r="C417">
        <v>0.44493764000000002</v>
      </c>
      <c r="D417">
        <v>0.50934679999999999</v>
      </c>
      <c r="E417">
        <v>682</v>
      </c>
      <c r="F417">
        <v>0</v>
      </c>
      <c r="G417">
        <v>0</v>
      </c>
      <c r="H417">
        <v>7</v>
      </c>
      <c r="I417">
        <v>97291</v>
      </c>
      <c r="J417">
        <v>1</v>
      </c>
      <c r="K417">
        <v>0</v>
      </c>
      <c r="L417">
        <v>0</v>
      </c>
      <c r="M417">
        <v>0</v>
      </c>
      <c r="N417">
        <v>1</v>
      </c>
      <c r="O417">
        <v>1</v>
      </c>
      <c r="P417">
        <v>348</v>
      </c>
      <c r="Q417">
        <v>27</v>
      </c>
      <c r="R417">
        <v>3</v>
      </c>
      <c r="S417" t="s">
        <v>1478</v>
      </c>
      <c r="T417">
        <v>1</v>
      </c>
      <c r="U417">
        <v>6.4409159999999993E-2</v>
      </c>
      <c r="V417">
        <v>44</v>
      </c>
    </row>
    <row r="418" spans="1:22">
      <c r="A418">
        <v>20986</v>
      </c>
      <c r="B418" t="s">
        <v>1817</v>
      </c>
      <c r="C418">
        <v>-2.9999999999999997E-8</v>
      </c>
      <c r="D418">
        <v>0.49097562</v>
      </c>
      <c r="E418">
        <v>682</v>
      </c>
      <c r="F418">
        <v>2</v>
      </c>
      <c r="G418">
        <v>0</v>
      </c>
      <c r="H418">
        <v>7</v>
      </c>
      <c r="I418">
        <v>97291</v>
      </c>
      <c r="J418">
        <v>1</v>
      </c>
      <c r="K418">
        <v>0</v>
      </c>
      <c r="L418">
        <v>0</v>
      </c>
      <c r="M418">
        <v>0</v>
      </c>
      <c r="N418">
        <v>1</v>
      </c>
      <c r="O418">
        <v>1</v>
      </c>
      <c r="P418">
        <v>348</v>
      </c>
      <c r="Q418">
        <v>27</v>
      </c>
      <c r="R418">
        <v>3</v>
      </c>
      <c r="S418" t="s">
        <v>1478</v>
      </c>
      <c r="T418">
        <v>1</v>
      </c>
      <c r="U418">
        <v>0.49097564999999999</v>
      </c>
      <c r="V418">
        <v>335</v>
      </c>
    </row>
    <row r="419" spans="1:22">
      <c r="A419">
        <v>21043</v>
      </c>
      <c r="B419" t="s">
        <v>1818</v>
      </c>
      <c r="C419">
        <v>-2.9999999999999997E-8</v>
      </c>
      <c r="D419">
        <v>6.7809889999999998E-2</v>
      </c>
      <c r="E419">
        <v>682</v>
      </c>
      <c r="F419">
        <v>2</v>
      </c>
      <c r="G419">
        <v>0</v>
      </c>
      <c r="H419">
        <v>7</v>
      </c>
      <c r="I419">
        <v>97291</v>
      </c>
      <c r="J419">
        <v>1</v>
      </c>
      <c r="K419">
        <v>0</v>
      </c>
      <c r="L419">
        <v>0</v>
      </c>
      <c r="M419">
        <v>0</v>
      </c>
      <c r="N419">
        <v>1</v>
      </c>
      <c r="O419">
        <v>1</v>
      </c>
      <c r="P419">
        <v>348</v>
      </c>
      <c r="Q419">
        <v>27</v>
      </c>
      <c r="R419">
        <v>3</v>
      </c>
      <c r="S419" t="s">
        <v>1478</v>
      </c>
      <c r="T419">
        <v>1</v>
      </c>
      <c r="U419">
        <v>6.7809919999999996E-2</v>
      </c>
      <c r="V419">
        <v>46</v>
      </c>
    </row>
    <row r="420" spans="1:22">
      <c r="A420">
        <v>21090</v>
      </c>
      <c r="B420" t="s">
        <v>1819</v>
      </c>
      <c r="C420">
        <v>-2.9999999999999997E-8</v>
      </c>
      <c r="D420">
        <v>0.10645003</v>
      </c>
      <c r="E420">
        <v>682</v>
      </c>
      <c r="F420">
        <v>0</v>
      </c>
      <c r="G420">
        <v>0</v>
      </c>
      <c r="H420">
        <v>7</v>
      </c>
      <c r="I420">
        <v>97291</v>
      </c>
      <c r="J420">
        <v>1</v>
      </c>
      <c r="K420">
        <v>0</v>
      </c>
      <c r="L420">
        <v>0</v>
      </c>
      <c r="M420">
        <v>0</v>
      </c>
      <c r="N420">
        <v>1</v>
      </c>
      <c r="O420">
        <v>1</v>
      </c>
      <c r="P420">
        <v>348</v>
      </c>
      <c r="Q420">
        <v>27</v>
      </c>
      <c r="R420">
        <v>3</v>
      </c>
      <c r="S420" t="s">
        <v>1478</v>
      </c>
      <c r="T420">
        <v>1</v>
      </c>
      <c r="U420">
        <v>0.10645006</v>
      </c>
      <c r="V420">
        <v>73</v>
      </c>
    </row>
    <row r="421" spans="1:22">
      <c r="A421">
        <v>21128</v>
      </c>
      <c r="B421" t="s">
        <v>1820</v>
      </c>
      <c r="C421">
        <v>-2.9999999999999997E-8</v>
      </c>
      <c r="D421">
        <v>9.0743850000000001E-2</v>
      </c>
      <c r="E421">
        <v>682</v>
      </c>
      <c r="F421">
        <v>2</v>
      </c>
      <c r="G421">
        <v>0</v>
      </c>
      <c r="H421">
        <v>7</v>
      </c>
      <c r="I421">
        <v>97291</v>
      </c>
      <c r="J421">
        <v>1</v>
      </c>
      <c r="K421">
        <v>0</v>
      </c>
      <c r="L421">
        <v>0</v>
      </c>
      <c r="M421">
        <v>0</v>
      </c>
      <c r="N421">
        <v>1</v>
      </c>
      <c r="O421">
        <v>1</v>
      </c>
      <c r="P421">
        <v>348</v>
      </c>
      <c r="Q421">
        <v>27</v>
      </c>
      <c r="R421">
        <v>3</v>
      </c>
      <c r="S421" t="s">
        <v>1478</v>
      </c>
      <c r="T421">
        <v>1</v>
      </c>
      <c r="U421">
        <v>9.0743879999999999E-2</v>
      </c>
      <c r="V421">
        <v>62</v>
      </c>
    </row>
    <row r="422" spans="1:22">
      <c r="A422">
        <v>21201</v>
      </c>
      <c r="B422" t="s">
        <v>1821</v>
      </c>
      <c r="C422">
        <v>-2.9999999999999997E-8</v>
      </c>
      <c r="D422">
        <v>0.39115583999999998</v>
      </c>
      <c r="E422">
        <v>682</v>
      </c>
      <c r="F422">
        <v>2</v>
      </c>
      <c r="G422">
        <v>0</v>
      </c>
      <c r="H422">
        <v>7</v>
      </c>
      <c r="I422">
        <v>97291</v>
      </c>
      <c r="J422">
        <v>1</v>
      </c>
      <c r="K422">
        <v>0</v>
      </c>
      <c r="L422">
        <v>0</v>
      </c>
      <c r="M422">
        <v>0</v>
      </c>
      <c r="N422">
        <v>1</v>
      </c>
      <c r="O422">
        <v>1</v>
      </c>
      <c r="P422">
        <v>348</v>
      </c>
      <c r="Q422">
        <v>27</v>
      </c>
      <c r="R422">
        <v>3</v>
      </c>
      <c r="S422" t="s">
        <v>1478</v>
      </c>
      <c r="T422">
        <v>1</v>
      </c>
      <c r="U422">
        <v>0.39115587000000002</v>
      </c>
      <c r="V422">
        <v>267</v>
      </c>
    </row>
    <row r="423" spans="1:22">
      <c r="A423">
        <v>21202</v>
      </c>
      <c r="B423" t="s">
        <v>1821</v>
      </c>
      <c r="C423">
        <v>0.39115583999999998</v>
      </c>
      <c r="D423">
        <v>0.64719740999999997</v>
      </c>
      <c r="E423">
        <v>682</v>
      </c>
      <c r="F423">
        <v>0</v>
      </c>
      <c r="G423">
        <v>0</v>
      </c>
      <c r="H423">
        <v>7</v>
      </c>
      <c r="I423">
        <v>97291</v>
      </c>
      <c r="J423">
        <v>1</v>
      </c>
      <c r="K423">
        <v>0</v>
      </c>
      <c r="L423">
        <v>0</v>
      </c>
      <c r="M423">
        <v>0</v>
      </c>
      <c r="N423">
        <v>1</v>
      </c>
      <c r="O423">
        <v>1</v>
      </c>
      <c r="P423">
        <v>348</v>
      </c>
      <c r="Q423">
        <v>27</v>
      </c>
      <c r="R423">
        <v>3</v>
      </c>
      <c r="S423" t="s">
        <v>1478</v>
      </c>
      <c r="T423">
        <v>1</v>
      </c>
      <c r="U423">
        <v>0.25604157</v>
      </c>
      <c r="V423">
        <v>175</v>
      </c>
    </row>
    <row r="424" spans="1:22">
      <c r="A424">
        <v>21376</v>
      </c>
      <c r="B424" t="s">
        <v>1822</v>
      </c>
      <c r="C424">
        <v>-2.9999999999999997E-8</v>
      </c>
      <c r="D424">
        <v>0.10299614</v>
      </c>
      <c r="E424">
        <v>682</v>
      </c>
      <c r="F424">
        <v>2</v>
      </c>
      <c r="G424">
        <v>0</v>
      </c>
      <c r="H424">
        <v>7</v>
      </c>
      <c r="I424">
        <v>97291</v>
      </c>
      <c r="J424">
        <v>1</v>
      </c>
      <c r="K424">
        <v>0</v>
      </c>
      <c r="L424">
        <v>0</v>
      </c>
      <c r="M424">
        <v>0</v>
      </c>
      <c r="N424">
        <v>1</v>
      </c>
      <c r="O424">
        <v>1</v>
      </c>
      <c r="P424">
        <v>348</v>
      </c>
      <c r="Q424">
        <v>27</v>
      </c>
      <c r="R424">
        <v>3</v>
      </c>
      <c r="S424" t="s">
        <v>1478</v>
      </c>
      <c r="T424">
        <v>1</v>
      </c>
      <c r="U424">
        <v>0.10299617</v>
      </c>
      <c r="V424">
        <v>70</v>
      </c>
    </row>
    <row r="425" spans="1:22">
      <c r="A425">
        <v>21411</v>
      </c>
      <c r="B425" t="s">
        <v>1823</v>
      </c>
      <c r="C425">
        <v>-2.9999999999999997E-8</v>
      </c>
      <c r="D425">
        <v>3.412511E-2</v>
      </c>
      <c r="E425">
        <v>682</v>
      </c>
      <c r="F425">
        <v>0</v>
      </c>
      <c r="G425">
        <v>0</v>
      </c>
      <c r="H425">
        <v>7</v>
      </c>
      <c r="I425">
        <v>97291</v>
      </c>
      <c r="J425">
        <v>1</v>
      </c>
      <c r="K425">
        <v>0</v>
      </c>
      <c r="L425">
        <v>0</v>
      </c>
      <c r="M425">
        <v>0</v>
      </c>
      <c r="N425">
        <v>1</v>
      </c>
      <c r="O425">
        <v>1</v>
      </c>
      <c r="P425">
        <v>348</v>
      </c>
      <c r="Q425">
        <v>27</v>
      </c>
      <c r="R425">
        <v>3</v>
      </c>
      <c r="S425" t="s">
        <v>1478</v>
      </c>
      <c r="T425">
        <v>1</v>
      </c>
      <c r="U425">
        <v>3.4125139999999998E-2</v>
      </c>
      <c r="V425">
        <v>23</v>
      </c>
    </row>
    <row r="426" spans="1:22">
      <c r="A426">
        <v>21546</v>
      </c>
      <c r="B426" t="s">
        <v>1824</v>
      </c>
      <c r="C426">
        <v>-2.9999999999999997E-8</v>
      </c>
      <c r="D426">
        <v>3.000997E-2</v>
      </c>
      <c r="E426">
        <v>682</v>
      </c>
      <c r="F426">
        <v>0</v>
      </c>
      <c r="G426">
        <v>0</v>
      </c>
      <c r="H426">
        <v>7</v>
      </c>
      <c r="I426">
        <v>97291</v>
      </c>
      <c r="J426">
        <v>1</v>
      </c>
      <c r="K426">
        <v>0</v>
      </c>
      <c r="L426">
        <v>0</v>
      </c>
      <c r="M426">
        <v>0</v>
      </c>
      <c r="N426">
        <v>1</v>
      </c>
      <c r="O426">
        <v>1</v>
      </c>
      <c r="P426">
        <v>348</v>
      </c>
      <c r="Q426">
        <v>27</v>
      </c>
      <c r="R426">
        <v>3</v>
      </c>
      <c r="S426" t="s">
        <v>1478</v>
      </c>
      <c r="T426">
        <v>1</v>
      </c>
      <c r="U426">
        <v>3.0009999999999998E-2</v>
      </c>
      <c r="V426">
        <v>20</v>
      </c>
    </row>
    <row r="427" spans="1:22">
      <c r="A427">
        <v>21571</v>
      </c>
      <c r="B427" t="s">
        <v>1825</v>
      </c>
      <c r="C427">
        <v>-2.9999999999999997E-8</v>
      </c>
      <c r="D427">
        <v>0.27745115999999997</v>
      </c>
      <c r="E427">
        <v>682</v>
      </c>
      <c r="F427">
        <v>2</v>
      </c>
      <c r="G427">
        <v>0</v>
      </c>
      <c r="H427">
        <v>7</v>
      </c>
      <c r="I427">
        <v>97291</v>
      </c>
      <c r="J427">
        <v>1</v>
      </c>
      <c r="K427">
        <v>0</v>
      </c>
      <c r="L427">
        <v>0</v>
      </c>
      <c r="M427">
        <v>0</v>
      </c>
      <c r="N427">
        <v>1</v>
      </c>
      <c r="O427">
        <v>1</v>
      </c>
      <c r="P427">
        <v>348</v>
      </c>
      <c r="Q427">
        <v>27</v>
      </c>
      <c r="R427">
        <v>3</v>
      </c>
      <c r="S427" t="s">
        <v>1478</v>
      </c>
      <c r="T427">
        <v>1</v>
      </c>
      <c r="U427">
        <v>0.27745119000000001</v>
      </c>
      <c r="V427">
        <v>189</v>
      </c>
    </row>
    <row r="428" spans="1:22">
      <c r="A428">
        <v>21692</v>
      </c>
      <c r="B428" t="s">
        <v>1826</v>
      </c>
      <c r="C428">
        <v>7.2315000000000001E-3</v>
      </c>
      <c r="D428">
        <v>4.4434599999999998E-2</v>
      </c>
      <c r="E428">
        <v>682</v>
      </c>
      <c r="F428">
        <v>2</v>
      </c>
      <c r="G428">
        <v>0</v>
      </c>
      <c r="H428">
        <v>7</v>
      </c>
      <c r="I428">
        <v>97291</v>
      </c>
      <c r="J428">
        <v>1</v>
      </c>
      <c r="K428">
        <v>0</v>
      </c>
      <c r="L428">
        <v>0</v>
      </c>
      <c r="M428">
        <v>0</v>
      </c>
      <c r="N428">
        <v>1</v>
      </c>
      <c r="O428">
        <v>1</v>
      </c>
      <c r="P428">
        <v>348</v>
      </c>
      <c r="Q428">
        <v>27</v>
      </c>
      <c r="R428">
        <v>3</v>
      </c>
      <c r="S428" t="s">
        <v>1478</v>
      </c>
      <c r="T428">
        <v>1</v>
      </c>
      <c r="U428">
        <v>3.7203100000000003E-2</v>
      </c>
      <c r="V428">
        <v>25</v>
      </c>
    </row>
    <row r="429" spans="1:22">
      <c r="A429">
        <v>21693</v>
      </c>
      <c r="B429" t="s">
        <v>1826</v>
      </c>
      <c r="C429">
        <v>4.4434599999999998E-2</v>
      </c>
      <c r="D429">
        <v>0.26241320000000001</v>
      </c>
      <c r="E429">
        <v>682</v>
      </c>
      <c r="F429">
        <v>2</v>
      </c>
      <c r="G429">
        <v>0</v>
      </c>
      <c r="H429">
        <v>7</v>
      </c>
      <c r="I429">
        <v>97291</v>
      </c>
      <c r="J429">
        <v>1</v>
      </c>
      <c r="K429">
        <v>0</v>
      </c>
      <c r="L429">
        <v>0</v>
      </c>
      <c r="M429">
        <v>0</v>
      </c>
      <c r="N429">
        <v>1</v>
      </c>
      <c r="O429">
        <v>1</v>
      </c>
      <c r="P429">
        <v>348</v>
      </c>
      <c r="Q429">
        <v>27</v>
      </c>
      <c r="R429">
        <v>3</v>
      </c>
      <c r="S429" t="s">
        <v>1478</v>
      </c>
      <c r="T429">
        <v>1</v>
      </c>
      <c r="U429">
        <v>0.21797859999999999</v>
      </c>
      <c r="V429">
        <v>149</v>
      </c>
    </row>
    <row r="430" spans="1:22">
      <c r="A430">
        <v>21717</v>
      </c>
      <c r="B430" t="s">
        <v>1827</v>
      </c>
      <c r="C430">
        <v>-2.9999999999999997E-8</v>
      </c>
      <c r="D430">
        <v>0.1480784</v>
      </c>
      <c r="E430">
        <v>682</v>
      </c>
      <c r="F430">
        <v>2</v>
      </c>
      <c r="G430">
        <v>0</v>
      </c>
      <c r="H430">
        <v>7</v>
      </c>
      <c r="I430">
        <v>97291</v>
      </c>
      <c r="J430">
        <v>1</v>
      </c>
      <c r="K430">
        <v>0</v>
      </c>
      <c r="L430">
        <v>0</v>
      </c>
      <c r="M430">
        <v>0</v>
      </c>
      <c r="N430">
        <v>1</v>
      </c>
      <c r="O430">
        <v>1</v>
      </c>
      <c r="P430">
        <v>348</v>
      </c>
      <c r="Q430">
        <v>27</v>
      </c>
      <c r="R430">
        <v>3</v>
      </c>
      <c r="S430" t="s">
        <v>1478</v>
      </c>
      <c r="T430">
        <v>1</v>
      </c>
      <c r="U430">
        <v>0.14807843000000001</v>
      </c>
      <c r="V430">
        <v>101</v>
      </c>
    </row>
    <row r="431" spans="1:22">
      <c r="A431">
        <v>21739</v>
      </c>
      <c r="B431" t="s">
        <v>1828</v>
      </c>
      <c r="C431">
        <v>-2.9999999999999997E-8</v>
      </c>
      <c r="D431">
        <v>8.1636609999999998E-2</v>
      </c>
      <c r="E431">
        <v>682</v>
      </c>
      <c r="F431">
        <v>2</v>
      </c>
      <c r="G431">
        <v>0</v>
      </c>
      <c r="H431">
        <v>7</v>
      </c>
      <c r="I431">
        <v>97291</v>
      </c>
      <c r="J431">
        <v>1</v>
      </c>
      <c r="K431">
        <v>0</v>
      </c>
      <c r="L431">
        <v>0</v>
      </c>
      <c r="M431">
        <v>0</v>
      </c>
      <c r="N431">
        <v>1</v>
      </c>
      <c r="O431">
        <v>1</v>
      </c>
      <c r="P431">
        <v>348</v>
      </c>
      <c r="Q431">
        <v>27</v>
      </c>
      <c r="R431">
        <v>3</v>
      </c>
      <c r="S431" t="s">
        <v>1478</v>
      </c>
      <c r="T431">
        <v>1</v>
      </c>
      <c r="U431">
        <v>8.1636639999999996E-2</v>
      </c>
      <c r="V431">
        <v>56</v>
      </c>
    </row>
    <row r="432" spans="1:22">
      <c r="A432">
        <v>21796</v>
      </c>
      <c r="B432" t="s">
        <v>1829</v>
      </c>
      <c r="C432">
        <v>-2.9999999999999997E-8</v>
      </c>
      <c r="D432">
        <v>8.4487580000000007E-2</v>
      </c>
      <c r="E432">
        <v>682</v>
      </c>
      <c r="F432">
        <v>2</v>
      </c>
      <c r="G432">
        <v>0</v>
      </c>
      <c r="H432">
        <v>7</v>
      </c>
      <c r="I432">
        <v>97291</v>
      </c>
      <c r="J432">
        <v>1</v>
      </c>
      <c r="K432">
        <v>0</v>
      </c>
      <c r="L432">
        <v>0</v>
      </c>
      <c r="M432">
        <v>0</v>
      </c>
      <c r="N432">
        <v>1</v>
      </c>
      <c r="O432">
        <v>1</v>
      </c>
      <c r="P432">
        <v>348</v>
      </c>
      <c r="Q432">
        <v>27</v>
      </c>
      <c r="R432">
        <v>3</v>
      </c>
      <c r="S432" t="s">
        <v>1478</v>
      </c>
      <c r="T432">
        <v>1</v>
      </c>
      <c r="U432">
        <v>8.4487610000000005E-2</v>
      </c>
      <c r="V432">
        <v>58</v>
      </c>
    </row>
    <row r="433" spans="1:22">
      <c r="A433">
        <v>21811</v>
      </c>
      <c r="B433" t="s">
        <v>1830</v>
      </c>
      <c r="C433">
        <v>-2.9999999999999997E-8</v>
      </c>
      <c r="D433">
        <v>4.8449989999999998E-2</v>
      </c>
      <c r="E433">
        <v>682</v>
      </c>
      <c r="F433">
        <v>2</v>
      </c>
      <c r="G433">
        <v>0</v>
      </c>
      <c r="H433">
        <v>7</v>
      </c>
      <c r="I433">
        <v>97291</v>
      </c>
      <c r="J433">
        <v>1</v>
      </c>
      <c r="K433">
        <v>0</v>
      </c>
      <c r="L433">
        <v>0</v>
      </c>
      <c r="M433">
        <v>0</v>
      </c>
      <c r="N433">
        <v>1</v>
      </c>
      <c r="O433">
        <v>1</v>
      </c>
      <c r="P433">
        <v>348</v>
      </c>
      <c r="Q433">
        <v>27</v>
      </c>
      <c r="R433">
        <v>3</v>
      </c>
      <c r="S433" t="s">
        <v>1478</v>
      </c>
      <c r="T433">
        <v>1</v>
      </c>
      <c r="U433">
        <v>4.8450020000000003E-2</v>
      </c>
      <c r="V433">
        <v>33</v>
      </c>
    </row>
    <row r="434" spans="1:22">
      <c r="A434">
        <v>21812</v>
      </c>
      <c r="B434" t="s">
        <v>1830</v>
      </c>
      <c r="C434">
        <v>4.8449989999999998E-2</v>
      </c>
      <c r="D434">
        <v>0.29719041000000002</v>
      </c>
      <c r="E434">
        <v>682</v>
      </c>
      <c r="F434">
        <v>2</v>
      </c>
      <c r="G434">
        <v>0</v>
      </c>
      <c r="H434">
        <v>7</v>
      </c>
      <c r="I434">
        <v>97291</v>
      </c>
      <c r="J434">
        <v>1</v>
      </c>
      <c r="K434">
        <v>0</v>
      </c>
      <c r="L434">
        <v>0</v>
      </c>
      <c r="M434">
        <v>0</v>
      </c>
      <c r="N434">
        <v>1</v>
      </c>
      <c r="O434">
        <v>1</v>
      </c>
      <c r="P434">
        <v>348</v>
      </c>
      <c r="Q434">
        <v>27</v>
      </c>
      <c r="R434">
        <v>3</v>
      </c>
      <c r="S434" t="s">
        <v>1478</v>
      </c>
      <c r="T434">
        <v>1</v>
      </c>
      <c r="U434">
        <v>0.24874041999999999</v>
      </c>
      <c r="V434">
        <v>170</v>
      </c>
    </row>
    <row r="435" spans="1:22">
      <c r="A435">
        <v>21854</v>
      </c>
      <c r="B435" t="s">
        <v>1831</v>
      </c>
      <c r="C435">
        <v>-2.9999999999999997E-8</v>
      </c>
      <c r="D435">
        <v>0.14748462000000001</v>
      </c>
      <c r="E435">
        <v>682</v>
      </c>
      <c r="F435">
        <v>2</v>
      </c>
      <c r="G435">
        <v>0</v>
      </c>
      <c r="H435">
        <v>7</v>
      </c>
      <c r="I435">
        <v>97291</v>
      </c>
      <c r="J435">
        <v>1</v>
      </c>
      <c r="K435">
        <v>0</v>
      </c>
      <c r="L435">
        <v>0</v>
      </c>
      <c r="M435">
        <v>0</v>
      </c>
      <c r="N435">
        <v>1</v>
      </c>
      <c r="O435">
        <v>1</v>
      </c>
      <c r="P435">
        <v>348</v>
      </c>
      <c r="Q435">
        <v>27</v>
      </c>
      <c r="R435">
        <v>3</v>
      </c>
      <c r="S435" t="s">
        <v>1478</v>
      </c>
      <c r="T435">
        <v>1</v>
      </c>
      <c r="U435">
        <v>0.14748464999999999</v>
      </c>
      <c r="V435">
        <v>101</v>
      </c>
    </row>
    <row r="436" spans="1:22">
      <c r="A436">
        <v>22047</v>
      </c>
      <c r="B436" t="s">
        <v>1832</v>
      </c>
      <c r="C436">
        <v>-2.9999999999999997E-8</v>
      </c>
      <c r="D436">
        <v>8.1229800000000005E-2</v>
      </c>
      <c r="E436">
        <v>682</v>
      </c>
      <c r="F436">
        <v>2</v>
      </c>
      <c r="G436">
        <v>0</v>
      </c>
      <c r="H436">
        <v>7</v>
      </c>
      <c r="I436">
        <v>97291</v>
      </c>
      <c r="J436">
        <v>1</v>
      </c>
      <c r="K436">
        <v>0</v>
      </c>
      <c r="L436">
        <v>0</v>
      </c>
      <c r="M436">
        <v>0</v>
      </c>
      <c r="N436">
        <v>1</v>
      </c>
      <c r="O436">
        <v>1</v>
      </c>
      <c r="P436">
        <v>348</v>
      </c>
      <c r="Q436">
        <v>27</v>
      </c>
      <c r="R436">
        <v>3</v>
      </c>
      <c r="S436" t="s">
        <v>1478</v>
      </c>
      <c r="T436">
        <v>1</v>
      </c>
      <c r="U436">
        <v>8.1229830000000003E-2</v>
      </c>
      <c r="V436">
        <v>55</v>
      </c>
    </row>
    <row r="437" spans="1:22">
      <c r="A437">
        <v>22105</v>
      </c>
      <c r="B437" t="s">
        <v>1833</v>
      </c>
      <c r="C437">
        <v>-2.9999999999999997E-8</v>
      </c>
      <c r="D437">
        <v>4.6821010000000003E-2</v>
      </c>
      <c r="E437">
        <v>682</v>
      </c>
      <c r="F437">
        <v>2</v>
      </c>
      <c r="G437">
        <v>0</v>
      </c>
      <c r="H437">
        <v>7</v>
      </c>
      <c r="I437">
        <v>97291</v>
      </c>
      <c r="J437">
        <v>1</v>
      </c>
      <c r="K437">
        <v>0</v>
      </c>
      <c r="L437">
        <v>0</v>
      </c>
      <c r="M437">
        <v>0</v>
      </c>
      <c r="N437">
        <v>1</v>
      </c>
      <c r="O437">
        <v>1</v>
      </c>
      <c r="P437">
        <v>348</v>
      </c>
      <c r="Q437">
        <v>27</v>
      </c>
      <c r="R437">
        <v>3</v>
      </c>
      <c r="S437" t="s">
        <v>1478</v>
      </c>
      <c r="T437">
        <v>1</v>
      </c>
      <c r="U437">
        <v>4.6821040000000001E-2</v>
      </c>
      <c r="V437">
        <v>32</v>
      </c>
    </row>
    <row r="438" spans="1:22">
      <c r="A438">
        <v>22163</v>
      </c>
      <c r="B438" t="s">
        <v>1834</v>
      </c>
      <c r="C438">
        <v>-2.9999999999999997E-8</v>
      </c>
      <c r="D438">
        <v>0.18862092</v>
      </c>
      <c r="E438">
        <v>682</v>
      </c>
      <c r="F438">
        <v>2</v>
      </c>
      <c r="G438">
        <v>0</v>
      </c>
      <c r="H438">
        <v>7</v>
      </c>
      <c r="I438">
        <v>97291</v>
      </c>
      <c r="J438">
        <v>1</v>
      </c>
      <c r="K438">
        <v>0</v>
      </c>
      <c r="L438">
        <v>0</v>
      </c>
      <c r="M438">
        <v>0</v>
      </c>
      <c r="N438">
        <v>1</v>
      </c>
      <c r="O438">
        <v>1</v>
      </c>
      <c r="P438">
        <v>348</v>
      </c>
      <c r="Q438">
        <v>27</v>
      </c>
      <c r="R438">
        <v>3</v>
      </c>
      <c r="S438" t="s">
        <v>1478</v>
      </c>
      <c r="T438">
        <v>1</v>
      </c>
      <c r="U438">
        <v>0.18862095000000001</v>
      </c>
      <c r="V438">
        <v>129</v>
      </c>
    </row>
    <row r="439" spans="1:22">
      <c r="A439">
        <v>22164</v>
      </c>
      <c r="B439" t="s">
        <v>1835</v>
      </c>
      <c r="C439">
        <v>-2.9999999999999997E-8</v>
      </c>
      <c r="D439">
        <v>6.4689559999999993E-2</v>
      </c>
      <c r="E439">
        <v>682</v>
      </c>
      <c r="F439">
        <v>0</v>
      </c>
      <c r="G439">
        <v>0</v>
      </c>
      <c r="H439">
        <v>7</v>
      </c>
      <c r="I439">
        <v>97291</v>
      </c>
      <c r="J439">
        <v>1</v>
      </c>
      <c r="K439">
        <v>0</v>
      </c>
      <c r="L439">
        <v>0</v>
      </c>
      <c r="M439">
        <v>0</v>
      </c>
      <c r="N439">
        <v>1</v>
      </c>
      <c r="O439">
        <v>1</v>
      </c>
      <c r="P439">
        <v>348</v>
      </c>
      <c r="Q439">
        <v>27</v>
      </c>
      <c r="R439">
        <v>3</v>
      </c>
      <c r="S439" t="s">
        <v>1478</v>
      </c>
      <c r="T439">
        <v>1</v>
      </c>
      <c r="U439">
        <v>6.4689590000000005E-2</v>
      </c>
      <c r="V439">
        <v>44</v>
      </c>
    </row>
    <row r="440" spans="1:22">
      <c r="A440">
        <v>22229</v>
      </c>
      <c r="B440" t="s">
        <v>1836</v>
      </c>
      <c r="C440">
        <v>-2.9999999999999997E-8</v>
      </c>
      <c r="D440">
        <v>0.32488753999999997</v>
      </c>
      <c r="E440">
        <v>682</v>
      </c>
      <c r="F440">
        <v>2</v>
      </c>
      <c r="G440">
        <v>0</v>
      </c>
      <c r="H440">
        <v>7</v>
      </c>
      <c r="I440">
        <v>97291</v>
      </c>
      <c r="J440">
        <v>1</v>
      </c>
      <c r="K440">
        <v>0</v>
      </c>
      <c r="L440">
        <v>0</v>
      </c>
      <c r="M440">
        <v>0</v>
      </c>
      <c r="N440">
        <v>1</v>
      </c>
      <c r="O440">
        <v>1</v>
      </c>
      <c r="P440">
        <v>348</v>
      </c>
      <c r="Q440">
        <v>27</v>
      </c>
      <c r="R440">
        <v>3</v>
      </c>
      <c r="S440" t="s">
        <v>1478</v>
      </c>
      <c r="T440">
        <v>1</v>
      </c>
      <c r="U440">
        <v>0.32488757000000001</v>
      </c>
      <c r="V440">
        <v>222</v>
      </c>
    </row>
    <row r="441" spans="1:22">
      <c r="A441">
        <v>22706</v>
      </c>
      <c r="B441" t="s">
        <v>1837</v>
      </c>
      <c r="C441">
        <v>-2.9999999999999997E-8</v>
      </c>
      <c r="D441">
        <v>3.2348740000000001E-2</v>
      </c>
      <c r="E441">
        <v>682</v>
      </c>
      <c r="F441">
        <v>2</v>
      </c>
      <c r="G441">
        <v>0</v>
      </c>
      <c r="H441">
        <v>7</v>
      </c>
      <c r="I441">
        <v>97291</v>
      </c>
      <c r="J441">
        <v>1</v>
      </c>
      <c r="K441">
        <v>0</v>
      </c>
      <c r="L441">
        <v>0</v>
      </c>
      <c r="M441">
        <v>0</v>
      </c>
      <c r="N441">
        <v>1</v>
      </c>
      <c r="O441">
        <v>1</v>
      </c>
      <c r="P441">
        <v>348</v>
      </c>
      <c r="Q441">
        <v>27</v>
      </c>
      <c r="R441">
        <v>3</v>
      </c>
      <c r="S441" t="s">
        <v>1478</v>
      </c>
      <c r="T441">
        <v>1</v>
      </c>
      <c r="U441">
        <v>3.2348769999999999E-2</v>
      </c>
      <c r="V441">
        <v>22</v>
      </c>
    </row>
    <row r="442" spans="1:22">
      <c r="A442">
        <v>22707</v>
      </c>
      <c r="B442" t="s">
        <v>1837</v>
      </c>
      <c r="C442">
        <v>3.2348740000000001E-2</v>
      </c>
      <c r="D442">
        <v>4.8736130000000003E-2</v>
      </c>
      <c r="E442">
        <v>682</v>
      </c>
      <c r="F442">
        <v>2</v>
      </c>
      <c r="G442">
        <v>0</v>
      </c>
      <c r="H442">
        <v>7</v>
      </c>
      <c r="I442">
        <v>97291</v>
      </c>
      <c r="J442">
        <v>1</v>
      </c>
      <c r="K442">
        <v>0</v>
      </c>
      <c r="L442">
        <v>0</v>
      </c>
      <c r="M442">
        <v>0</v>
      </c>
      <c r="N442">
        <v>1</v>
      </c>
      <c r="O442">
        <v>1</v>
      </c>
      <c r="P442">
        <v>348</v>
      </c>
      <c r="Q442">
        <v>27</v>
      </c>
      <c r="R442">
        <v>3</v>
      </c>
      <c r="S442" t="s">
        <v>1478</v>
      </c>
      <c r="T442">
        <v>1</v>
      </c>
      <c r="U442">
        <v>1.6387390000000002E-2</v>
      </c>
      <c r="V442">
        <v>11</v>
      </c>
    </row>
    <row r="443" spans="1:22">
      <c r="A443">
        <v>22720</v>
      </c>
      <c r="B443" t="s">
        <v>1838</v>
      </c>
      <c r="C443">
        <v>-2.9999999999999997E-8</v>
      </c>
      <c r="D443">
        <v>5.9676029999999998E-2</v>
      </c>
      <c r="E443">
        <v>682</v>
      </c>
      <c r="F443">
        <v>2</v>
      </c>
      <c r="G443">
        <v>0</v>
      </c>
      <c r="H443">
        <v>7</v>
      </c>
      <c r="I443">
        <v>97291</v>
      </c>
      <c r="J443">
        <v>1</v>
      </c>
      <c r="K443">
        <v>0</v>
      </c>
      <c r="L443">
        <v>0</v>
      </c>
      <c r="M443">
        <v>0</v>
      </c>
      <c r="N443">
        <v>1</v>
      </c>
      <c r="O443">
        <v>1</v>
      </c>
      <c r="P443">
        <v>348</v>
      </c>
      <c r="Q443">
        <v>27</v>
      </c>
      <c r="R443">
        <v>3</v>
      </c>
      <c r="S443" t="s">
        <v>1478</v>
      </c>
      <c r="T443">
        <v>1</v>
      </c>
      <c r="U443">
        <v>5.9676060000000003E-2</v>
      </c>
      <c r="V443">
        <v>41</v>
      </c>
    </row>
    <row r="444" spans="1:22">
      <c r="A444">
        <v>22752</v>
      </c>
      <c r="B444" t="s">
        <v>1839</v>
      </c>
      <c r="C444">
        <v>-2.9999999999999997E-8</v>
      </c>
      <c r="D444">
        <v>6.290722E-2</v>
      </c>
      <c r="E444">
        <v>682</v>
      </c>
      <c r="F444">
        <v>2</v>
      </c>
      <c r="G444">
        <v>0</v>
      </c>
      <c r="H444">
        <v>7</v>
      </c>
      <c r="I444">
        <v>97291</v>
      </c>
      <c r="J444">
        <v>1</v>
      </c>
      <c r="K444">
        <v>0</v>
      </c>
      <c r="L444">
        <v>0</v>
      </c>
      <c r="M444">
        <v>0</v>
      </c>
      <c r="N444">
        <v>1</v>
      </c>
      <c r="O444">
        <v>1</v>
      </c>
      <c r="P444">
        <v>348</v>
      </c>
      <c r="Q444">
        <v>27</v>
      </c>
      <c r="R444">
        <v>3</v>
      </c>
      <c r="S444" t="s">
        <v>1478</v>
      </c>
      <c r="T444">
        <v>1</v>
      </c>
      <c r="U444">
        <v>6.2907249999999998E-2</v>
      </c>
      <c r="V444">
        <v>43</v>
      </c>
    </row>
    <row r="445" spans="1:22">
      <c r="A445">
        <v>22770</v>
      </c>
      <c r="B445" t="s">
        <v>1840</v>
      </c>
      <c r="C445">
        <v>-2.9999999999999997E-8</v>
      </c>
      <c r="D445">
        <v>1.649486E-2</v>
      </c>
      <c r="E445">
        <v>682</v>
      </c>
      <c r="F445">
        <v>0</v>
      </c>
      <c r="G445">
        <v>0</v>
      </c>
      <c r="H445">
        <v>7</v>
      </c>
      <c r="I445">
        <v>97291</v>
      </c>
      <c r="J445">
        <v>1</v>
      </c>
      <c r="K445">
        <v>0</v>
      </c>
      <c r="L445">
        <v>0</v>
      </c>
      <c r="M445">
        <v>0</v>
      </c>
      <c r="N445">
        <v>1</v>
      </c>
      <c r="O445">
        <v>1</v>
      </c>
      <c r="P445">
        <v>348</v>
      </c>
      <c r="Q445">
        <v>27</v>
      </c>
      <c r="R445">
        <v>3</v>
      </c>
      <c r="S445" t="s">
        <v>1478</v>
      </c>
      <c r="T445">
        <v>1</v>
      </c>
      <c r="U445">
        <v>1.6494890000000002E-2</v>
      </c>
      <c r="V445">
        <v>11</v>
      </c>
    </row>
    <row r="446" spans="1:22">
      <c r="A446">
        <v>22771</v>
      </c>
      <c r="B446" t="s">
        <v>1840</v>
      </c>
      <c r="C446">
        <v>1.649486E-2</v>
      </c>
      <c r="D446">
        <v>0.13894917000000001</v>
      </c>
      <c r="E446">
        <v>682</v>
      </c>
      <c r="F446">
        <v>2</v>
      </c>
      <c r="G446">
        <v>0</v>
      </c>
      <c r="H446">
        <v>7</v>
      </c>
      <c r="I446">
        <v>97291</v>
      </c>
      <c r="J446">
        <v>1</v>
      </c>
      <c r="K446">
        <v>0</v>
      </c>
      <c r="L446">
        <v>0</v>
      </c>
      <c r="M446">
        <v>0</v>
      </c>
      <c r="N446">
        <v>1</v>
      </c>
      <c r="O446">
        <v>1</v>
      </c>
      <c r="P446">
        <v>348</v>
      </c>
      <c r="Q446">
        <v>27</v>
      </c>
      <c r="R446">
        <v>3</v>
      </c>
      <c r="S446" t="s">
        <v>1478</v>
      </c>
      <c r="T446">
        <v>1</v>
      </c>
      <c r="U446">
        <v>0.12245431</v>
      </c>
      <c r="V446">
        <v>84</v>
      </c>
    </row>
    <row r="447" spans="1:22">
      <c r="A447">
        <v>22802</v>
      </c>
      <c r="B447" t="s">
        <v>1841</v>
      </c>
      <c r="C447">
        <v>-2.9999999999999997E-8</v>
      </c>
      <c r="D447">
        <v>7.7504249999999997E-2</v>
      </c>
      <c r="E447">
        <v>682</v>
      </c>
      <c r="F447">
        <v>2</v>
      </c>
      <c r="G447">
        <v>0</v>
      </c>
      <c r="H447">
        <v>7</v>
      </c>
      <c r="I447">
        <v>97291</v>
      </c>
      <c r="J447">
        <v>1</v>
      </c>
      <c r="K447">
        <v>0</v>
      </c>
      <c r="L447">
        <v>0</v>
      </c>
      <c r="M447">
        <v>0</v>
      </c>
      <c r="N447">
        <v>1</v>
      </c>
      <c r="O447">
        <v>1</v>
      </c>
      <c r="P447">
        <v>348</v>
      </c>
      <c r="Q447">
        <v>27</v>
      </c>
      <c r="R447">
        <v>3</v>
      </c>
      <c r="S447" t="s">
        <v>1478</v>
      </c>
      <c r="T447">
        <v>1</v>
      </c>
      <c r="U447">
        <v>7.7504279999999995E-2</v>
      </c>
      <c r="V447">
        <v>53</v>
      </c>
    </row>
    <row r="448" spans="1:22">
      <c r="A448">
        <v>22817</v>
      </c>
      <c r="B448" t="s">
        <v>1842</v>
      </c>
      <c r="C448">
        <v>-2.9999999999999997E-8</v>
      </c>
      <c r="D448">
        <v>0.12541424000000001</v>
      </c>
      <c r="E448">
        <v>682</v>
      </c>
      <c r="F448">
        <v>2</v>
      </c>
      <c r="G448">
        <v>0</v>
      </c>
      <c r="H448">
        <v>7</v>
      </c>
      <c r="I448">
        <v>97291</v>
      </c>
      <c r="J448">
        <v>1</v>
      </c>
      <c r="K448">
        <v>0</v>
      </c>
      <c r="L448">
        <v>0</v>
      </c>
      <c r="M448">
        <v>0</v>
      </c>
      <c r="N448">
        <v>1</v>
      </c>
      <c r="O448">
        <v>1</v>
      </c>
      <c r="P448">
        <v>348</v>
      </c>
      <c r="Q448">
        <v>27</v>
      </c>
      <c r="R448">
        <v>3</v>
      </c>
      <c r="S448" t="s">
        <v>1478</v>
      </c>
      <c r="T448">
        <v>1</v>
      </c>
      <c r="U448">
        <v>0.12541426999999999</v>
      </c>
      <c r="V448">
        <v>86</v>
      </c>
    </row>
    <row r="449" spans="1:22">
      <c r="A449">
        <v>22932</v>
      </c>
      <c r="B449" t="s">
        <v>1843</v>
      </c>
      <c r="C449">
        <v>-2.9999999999999997E-8</v>
      </c>
      <c r="D449">
        <v>0.13131383999999999</v>
      </c>
      <c r="E449">
        <v>682</v>
      </c>
      <c r="F449">
        <v>2</v>
      </c>
      <c r="G449">
        <v>0</v>
      </c>
      <c r="H449">
        <v>7</v>
      </c>
      <c r="I449">
        <v>97291</v>
      </c>
      <c r="J449">
        <v>1</v>
      </c>
      <c r="K449">
        <v>0</v>
      </c>
      <c r="L449">
        <v>0</v>
      </c>
      <c r="M449">
        <v>0</v>
      </c>
      <c r="N449">
        <v>1</v>
      </c>
      <c r="O449">
        <v>1</v>
      </c>
      <c r="P449">
        <v>348</v>
      </c>
      <c r="Q449">
        <v>27</v>
      </c>
      <c r="R449">
        <v>3</v>
      </c>
      <c r="S449" t="s">
        <v>1478</v>
      </c>
      <c r="T449">
        <v>1</v>
      </c>
      <c r="U449">
        <v>0.13131387</v>
      </c>
      <c r="V449">
        <v>90</v>
      </c>
    </row>
    <row r="450" spans="1:22">
      <c r="A450">
        <v>22935</v>
      </c>
      <c r="B450" t="s">
        <v>1844</v>
      </c>
      <c r="C450">
        <v>-2.9999999999999997E-8</v>
      </c>
      <c r="D450">
        <v>0.88947639000000001</v>
      </c>
      <c r="E450">
        <v>682</v>
      </c>
      <c r="F450">
        <v>7</v>
      </c>
      <c r="G450">
        <v>0</v>
      </c>
      <c r="H450">
        <v>7</v>
      </c>
      <c r="I450">
        <v>97291</v>
      </c>
      <c r="J450">
        <v>1</v>
      </c>
      <c r="K450">
        <v>0</v>
      </c>
      <c r="L450">
        <v>0</v>
      </c>
      <c r="M450">
        <v>0</v>
      </c>
      <c r="N450">
        <v>1</v>
      </c>
      <c r="O450">
        <v>1</v>
      </c>
      <c r="P450">
        <v>348</v>
      </c>
      <c r="Q450">
        <v>27</v>
      </c>
      <c r="R450">
        <v>3</v>
      </c>
      <c r="S450" t="s">
        <v>1478</v>
      </c>
      <c r="T450">
        <v>1</v>
      </c>
      <c r="U450">
        <v>0.88947642000000005</v>
      </c>
      <c r="V450">
        <v>607</v>
      </c>
    </row>
    <row r="451" spans="1:22">
      <c r="A451">
        <v>23021</v>
      </c>
      <c r="B451" t="s">
        <v>1845</v>
      </c>
      <c r="C451">
        <v>-2.9999999999999997E-8</v>
      </c>
      <c r="D451">
        <v>0.25466696</v>
      </c>
      <c r="E451">
        <v>682</v>
      </c>
      <c r="F451">
        <v>2</v>
      </c>
      <c r="G451">
        <v>0</v>
      </c>
      <c r="H451">
        <v>7</v>
      </c>
      <c r="I451">
        <v>97291</v>
      </c>
      <c r="J451">
        <v>1</v>
      </c>
      <c r="K451">
        <v>0</v>
      </c>
      <c r="L451">
        <v>0</v>
      </c>
      <c r="M451">
        <v>0</v>
      </c>
      <c r="N451">
        <v>1</v>
      </c>
      <c r="O451">
        <v>1</v>
      </c>
      <c r="P451">
        <v>348</v>
      </c>
      <c r="Q451">
        <v>27</v>
      </c>
      <c r="R451">
        <v>3</v>
      </c>
      <c r="S451" t="s">
        <v>1478</v>
      </c>
      <c r="T451">
        <v>1</v>
      </c>
      <c r="U451">
        <v>0.25466698999999998</v>
      </c>
      <c r="V451">
        <v>174</v>
      </c>
    </row>
    <row r="452" spans="1:22">
      <c r="A452">
        <v>23057</v>
      </c>
      <c r="B452" t="s">
        <v>1846</v>
      </c>
      <c r="C452">
        <v>-2.9999999999999997E-8</v>
      </c>
      <c r="D452">
        <v>0.10368083</v>
      </c>
      <c r="E452">
        <v>682</v>
      </c>
      <c r="F452">
        <v>2</v>
      </c>
      <c r="G452">
        <v>0</v>
      </c>
      <c r="H452">
        <v>7</v>
      </c>
      <c r="I452">
        <v>97291</v>
      </c>
      <c r="J452">
        <v>1</v>
      </c>
      <c r="K452">
        <v>0</v>
      </c>
      <c r="L452">
        <v>0</v>
      </c>
      <c r="M452">
        <v>0</v>
      </c>
      <c r="N452">
        <v>1</v>
      </c>
      <c r="O452">
        <v>1</v>
      </c>
      <c r="P452">
        <v>348</v>
      </c>
      <c r="Q452">
        <v>27</v>
      </c>
      <c r="R452">
        <v>3</v>
      </c>
      <c r="S452" t="s">
        <v>1478</v>
      </c>
      <c r="T452">
        <v>1</v>
      </c>
      <c r="U452">
        <v>0.10368086</v>
      </c>
      <c r="V452">
        <v>71</v>
      </c>
    </row>
    <row r="453" spans="1:22">
      <c r="A453">
        <v>23062</v>
      </c>
      <c r="B453" t="s">
        <v>1847</v>
      </c>
      <c r="C453">
        <v>-2.9999999999999997E-8</v>
      </c>
      <c r="D453">
        <v>3.7860730000000002E-2</v>
      </c>
      <c r="E453">
        <v>682</v>
      </c>
      <c r="F453">
        <v>0</v>
      </c>
      <c r="G453">
        <v>0</v>
      </c>
      <c r="H453">
        <v>7</v>
      </c>
      <c r="I453">
        <v>97291</v>
      </c>
      <c r="J453">
        <v>1</v>
      </c>
      <c r="K453">
        <v>0</v>
      </c>
      <c r="L453">
        <v>0</v>
      </c>
      <c r="M453">
        <v>0</v>
      </c>
      <c r="N453">
        <v>1</v>
      </c>
      <c r="O453">
        <v>1</v>
      </c>
      <c r="P453">
        <v>348</v>
      </c>
      <c r="Q453">
        <v>27</v>
      </c>
      <c r="R453">
        <v>3</v>
      </c>
      <c r="S453" t="s">
        <v>1478</v>
      </c>
      <c r="T453">
        <v>1</v>
      </c>
      <c r="U453">
        <v>3.786076E-2</v>
      </c>
      <c r="V453">
        <v>26</v>
      </c>
    </row>
    <row r="454" spans="1:22">
      <c r="A454">
        <v>23256</v>
      </c>
      <c r="B454" t="s">
        <v>1848</v>
      </c>
      <c r="C454">
        <v>-2.9999999999999997E-8</v>
      </c>
      <c r="D454">
        <v>0.17049698999999999</v>
      </c>
      <c r="E454">
        <v>682</v>
      </c>
      <c r="F454">
        <v>2</v>
      </c>
      <c r="G454">
        <v>0</v>
      </c>
      <c r="H454">
        <v>7</v>
      </c>
      <c r="I454">
        <v>97291</v>
      </c>
      <c r="J454">
        <v>1</v>
      </c>
      <c r="K454">
        <v>0</v>
      </c>
      <c r="L454">
        <v>0</v>
      </c>
      <c r="M454">
        <v>0</v>
      </c>
      <c r="N454">
        <v>1</v>
      </c>
      <c r="O454">
        <v>1</v>
      </c>
      <c r="P454">
        <v>348</v>
      </c>
      <c r="Q454">
        <v>27</v>
      </c>
      <c r="R454">
        <v>3</v>
      </c>
      <c r="S454" t="s">
        <v>1478</v>
      </c>
      <c r="T454">
        <v>1</v>
      </c>
      <c r="U454">
        <v>0.17049702</v>
      </c>
      <c r="V454">
        <v>116</v>
      </c>
    </row>
    <row r="455" spans="1:22">
      <c r="A455">
        <v>23277</v>
      </c>
      <c r="B455" t="s">
        <v>1849</v>
      </c>
      <c r="C455">
        <v>-2.9999999999999997E-8</v>
      </c>
      <c r="D455">
        <v>5.6275209999999999E-2</v>
      </c>
      <c r="E455">
        <v>682</v>
      </c>
      <c r="F455">
        <v>2</v>
      </c>
      <c r="G455">
        <v>0</v>
      </c>
      <c r="H455">
        <v>7</v>
      </c>
      <c r="I455">
        <v>97291</v>
      </c>
      <c r="J455">
        <v>1</v>
      </c>
      <c r="K455">
        <v>0</v>
      </c>
      <c r="L455">
        <v>0</v>
      </c>
      <c r="M455">
        <v>0</v>
      </c>
      <c r="N455">
        <v>1</v>
      </c>
      <c r="O455">
        <v>1</v>
      </c>
      <c r="P455">
        <v>348</v>
      </c>
      <c r="Q455">
        <v>27</v>
      </c>
      <c r="R455">
        <v>3</v>
      </c>
      <c r="S455" t="s">
        <v>1478</v>
      </c>
      <c r="T455">
        <v>1</v>
      </c>
      <c r="U455">
        <v>5.6275239999999997E-2</v>
      </c>
      <c r="V455">
        <v>38</v>
      </c>
    </row>
    <row r="456" spans="1:22">
      <c r="A456">
        <v>23367</v>
      </c>
      <c r="B456" t="s">
        <v>1850</v>
      </c>
      <c r="C456">
        <v>-2.9999999999999997E-8</v>
      </c>
      <c r="D456">
        <v>0.23807253</v>
      </c>
      <c r="E456">
        <v>682</v>
      </c>
      <c r="F456">
        <v>2</v>
      </c>
      <c r="G456">
        <v>0</v>
      </c>
      <c r="H456">
        <v>7</v>
      </c>
      <c r="I456">
        <v>97291</v>
      </c>
      <c r="J456">
        <v>1</v>
      </c>
      <c r="K456">
        <v>0</v>
      </c>
      <c r="L456">
        <v>0</v>
      </c>
      <c r="M456">
        <v>0</v>
      </c>
      <c r="N456">
        <v>1</v>
      </c>
      <c r="O456">
        <v>1</v>
      </c>
      <c r="P456">
        <v>348</v>
      </c>
      <c r="Q456">
        <v>27</v>
      </c>
      <c r="R456">
        <v>3</v>
      </c>
      <c r="S456" t="s">
        <v>1478</v>
      </c>
      <c r="T456">
        <v>1</v>
      </c>
      <c r="U456">
        <v>0.23807255999999999</v>
      </c>
      <c r="V456">
        <v>162</v>
      </c>
    </row>
    <row r="457" spans="1:22">
      <c r="A457">
        <v>23390</v>
      </c>
      <c r="B457" t="s">
        <v>1851</v>
      </c>
      <c r="C457">
        <v>-2.9999999999999997E-8</v>
      </c>
      <c r="D457">
        <v>7.3930629999999997E-2</v>
      </c>
      <c r="E457">
        <v>682</v>
      </c>
      <c r="F457">
        <v>2</v>
      </c>
      <c r="G457">
        <v>0</v>
      </c>
      <c r="H457">
        <v>7</v>
      </c>
      <c r="I457">
        <v>97291</v>
      </c>
      <c r="J457">
        <v>1</v>
      </c>
      <c r="K457">
        <v>0</v>
      </c>
      <c r="L457">
        <v>0</v>
      </c>
      <c r="M457">
        <v>0</v>
      </c>
      <c r="N457">
        <v>1</v>
      </c>
      <c r="O457">
        <v>1</v>
      </c>
      <c r="P457">
        <v>348</v>
      </c>
      <c r="Q457">
        <v>27</v>
      </c>
      <c r="R457">
        <v>3</v>
      </c>
      <c r="S457" t="s">
        <v>1478</v>
      </c>
      <c r="T457">
        <v>1</v>
      </c>
      <c r="U457">
        <v>7.3930659999999995E-2</v>
      </c>
      <c r="V457">
        <v>50</v>
      </c>
    </row>
    <row r="458" spans="1:22">
      <c r="A458">
        <v>23475</v>
      </c>
      <c r="B458" t="s">
        <v>1852</v>
      </c>
      <c r="C458">
        <v>-2.9999999999999997E-8</v>
      </c>
      <c r="D458">
        <v>0.16549720000000001</v>
      </c>
      <c r="E458">
        <v>682</v>
      </c>
      <c r="F458">
        <v>2</v>
      </c>
      <c r="G458">
        <v>0</v>
      </c>
      <c r="H458">
        <v>7</v>
      </c>
      <c r="I458">
        <v>97291</v>
      </c>
      <c r="J458">
        <v>1</v>
      </c>
      <c r="K458">
        <v>0</v>
      </c>
      <c r="L458">
        <v>0</v>
      </c>
      <c r="M458">
        <v>0</v>
      </c>
      <c r="N458">
        <v>1</v>
      </c>
      <c r="O458">
        <v>1</v>
      </c>
      <c r="P458">
        <v>348</v>
      </c>
      <c r="Q458">
        <v>27</v>
      </c>
      <c r="R458">
        <v>3</v>
      </c>
      <c r="S458" t="s">
        <v>1478</v>
      </c>
      <c r="T458">
        <v>1</v>
      </c>
      <c r="U458">
        <v>0.16549723</v>
      </c>
      <c r="V458">
        <v>113</v>
      </c>
    </row>
    <row r="459" spans="1:22">
      <c r="A459">
        <v>23544</v>
      </c>
      <c r="B459" t="s">
        <v>1853</v>
      </c>
      <c r="C459">
        <v>-2.9999999999999997E-8</v>
      </c>
      <c r="D459">
        <v>4.366047E-2</v>
      </c>
      <c r="E459">
        <v>682</v>
      </c>
      <c r="F459">
        <v>2</v>
      </c>
      <c r="G459">
        <v>0</v>
      </c>
      <c r="H459">
        <v>7</v>
      </c>
      <c r="I459">
        <v>97291</v>
      </c>
      <c r="J459">
        <v>1</v>
      </c>
      <c r="K459">
        <v>0</v>
      </c>
      <c r="L459">
        <v>0</v>
      </c>
      <c r="M459">
        <v>0</v>
      </c>
      <c r="N459">
        <v>1</v>
      </c>
      <c r="O459">
        <v>1</v>
      </c>
      <c r="P459">
        <v>348</v>
      </c>
      <c r="Q459">
        <v>27</v>
      </c>
      <c r="R459">
        <v>3</v>
      </c>
      <c r="S459" t="s">
        <v>1478</v>
      </c>
      <c r="T459">
        <v>1</v>
      </c>
      <c r="U459">
        <v>4.3660499999999998E-2</v>
      </c>
      <c r="V459">
        <v>30</v>
      </c>
    </row>
    <row r="460" spans="1:22">
      <c r="A460">
        <v>23545</v>
      </c>
      <c r="B460" t="s">
        <v>1853</v>
      </c>
      <c r="C460">
        <v>4.366047E-2</v>
      </c>
      <c r="D460">
        <v>5.4723279999999999E-2</v>
      </c>
      <c r="E460">
        <v>682</v>
      </c>
      <c r="F460">
        <v>1</v>
      </c>
      <c r="G460">
        <v>0</v>
      </c>
      <c r="H460">
        <v>7</v>
      </c>
      <c r="I460">
        <v>97291</v>
      </c>
      <c r="J460">
        <v>1</v>
      </c>
      <c r="K460">
        <v>0</v>
      </c>
      <c r="L460">
        <v>0</v>
      </c>
      <c r="M460">
        <v>0</v>
      </c>
      <c r="N460">
        <v>1</v>
      </c>
      <c r="O460">
        <v>1</v>
      </c>
      <c r="P460">
        <v>348</v>
      </c>
      <c r="Q460">
        <v>27</v>
      </c>
      <c r="R460">
        <v>3</v>
      </c>
      <c r="S460" t="s">
        <v>1478</v>
      </c>
      <c r="T460">
        <v>1</v>
      </c>
      <c r="U460">
        <v>1.1062809999999999E-2</v>
      </c>
      <c r="V460">
        <v>8</v>
      </c>
    </row>
    <row r="461" spans="1:22">
      <c r="A461">
        <v>23546</v>
      </c>
      <c r="B461" t="s">
        <v>1853</v>
      </c>
      <c r="C461">
        <v>5.4723279999999999E-2</v>
      </c>
      <c r="D461">
        <v>7.9055379999999995E-2</v>
      </c>
      <c r="E461">
        <v>682</v>
      </c>
      <c r="F461">
        <v>2</v>
      </c>
      <c r="G461">
        <v>0</v>
      </c>
      <c r="H461">
        <v>7</v>
      </c>
      <c r="I461">
        <v>97291</v>
      </c>
      <c r="J461">
        <v>1</v>
      </c>
      <c r="K461">
        <v>0</v>
      </c>
      <c r="L461">
        <v>0</v>
      </c>
      <c r="M461">
        <v>0</v>
      </c>
      <c r="N461">
        <v>1</v>
      </c>
      <c r="O461">
        <v>1</v>
      </c>
      <c r="P461">
        <v>348</v>
      </c>
      <c r="Q461">
        <v>27</v>
      </c>
      <c r="R461">
        <v>3</v>
      </c>
      <c r="S461" t="s">
        <v>1478</v>
      </c>
      <c r="T461">
        <v>1</v>
      </c>
      <c r="U461">
        <v>2.4332099999999999E-2</v>
      </c>
      <c r="V461">
        <v>17</v>
      </c>
    </row>
    <row r="462" spans="1:22">
      <c r="A462">
        <v>23628</v>
      </c>
      <c r="B462" t="s">
        <v>1854</v>
      </c>
      <c r="C462">
        <v>-2.9999999999999997E-8</v>
      </c>
      <c r="D462">
        <v>0.32259697999999998</v>
      </c>
      <c r="E462">
        <v>682</v>
      </c>
      <c r="F462">
        <v>2</v>
      </c>
      <c r="G462">
        <v>0</v>
      </c>
      <c r="H462">
        <v>7</v>
      </c>
      <c r="I462">
        <v>97291</v>
      </c>
      <c r="J462">
        <v>1</v>
      </c>
      <c r="K462">
        <v>0</v>
      </c>
      <c r="L462">
        <v>0</v>
      </c>
      <c r="M462">
        <v>0</v>
      </c>
      <c r="N462">
        <v>1</v>
      </c>
      <c r="O462">
        <v>1</v>
      </c>
      <c r="P462">
        <v>348</v>
      </c>
      <c r="Q462">
        <v>27</v>
      </c>
      <c r="R462">
        <v>3</v>
      </c>
      <c r="S462" t="s">
        <v>1478</v>
      </c>
      <c r="T462">
        <v>1</v>
      </c>
      <c r="U462">
        <v>0.32259701000000002</v>
      </c>
      <c r="V462">
        <v>220</v>
      </c>
    </row>
    <row r="463" spans="1:22">
      <c r="A463">
        <v>23766</v>
      </c>
      <c r="B463" t="s">
        <v>1855</v>
      </c>
      <c r="C463">
        <v>-2.9999999999999997E-8</v>
      </c>
      <c r="D463">
        <v>0.16230342</v>
      </c>
      <c r="E463">
        <v>682</v>
      </c>
      <c r="F463">
        <v>2</v>
      </c>
      <c r="G463">
        <v>0</v>
      </c>
      <c r="H463">
        <v>7</v>
      </c>
      <c r="I463">
        <v>97291</v>
      </c>
      <c r="J463">
        <v>1</v>
      </c>
      <c r="K463">
        <v>0</v>
      </c>
      <c r="L463">
        <v>0</v>
      </c>
      <c r="M463">
        <v>0</v>
      </c>
      <c r="N463">
        <v>1</v>
      </c>
      <c r="O463">
        <v>1</v>
      </c>
      <c r="P463">
        <v>348</v>
      </c>
      <c r="Q463">
        <v>27</v>
      </c>
      <c r="R463">
        <v>3</v>
      </c>
      <c r="S463" t="s">
        <v>1478</v>
      </c>
      <c r="T463">
        <v>1</v>
      </c>
      <c r="U463">
        <v>0.16230344999999999</v>
      </c>
      <c r="V463">
        <v>111</v>
      </c>
    </row>
    <row r="464" spans="1:22">
      <c r="A464">
        <v>23767</v>
      </c>
      <c r="B464" t="s">
        <v>1855</v>
      </c>
      <c r="C464">
        <v>0.16230342</v>
      </c>
      <c r="D464">
        <v>0.39374807000000001</v>
      </c>
      <c r="E464">
        <v>682</v>
      </c>
      <c r="F464">
        <v>7</v>
      </c>
      <c r="G464">
        <v>0</v>
      </c>
      <c r="H464">
        <v>7</v>
      </c>
      <c r="I464">
        <v>97291</v>
      </c>
      <c r="J464">
        <v>1</v>
      </c>
      <c r="K464">
        <v>0</v>
      </c>
      <c r="L464">
        <v>0</v>
      </c>
      <c r="M464">
        <v>0</v>
      </c>
      <c r="N464">
        <v>1</v>
      </c>
      <c r="O464">
        <v>1</v>
      </c>
      <c r="P464">
        <v>348</v>
      </c>
      <c r="Q464">
        <v>27</v>
      </c>
      <c r="R464">
        <v>3</v>
      </c>
      <c r="S464" t="s">
        <v>1478</v>
      </c>
      <c r="T464">
        <v>1</v>
      </c>
      <c r="U464">
        <v>0.23144465</v>
      </c>
      <c r="V464">
        <v>158</v>
      </c>
    </row>
    <row r="465" spans="1:22">
      <c r="A465">
        <v>23768</v>
      </c>
      <c r="B465" t="s">
        <v>1855</v>
      </c>
      <c r="C465">
        <v>0.39374807000000001</v>
      </c>
      <c r="D465">
        <v>0.42382225000000001</v>
      </c>
      <c r="E465">
        <v>682</v>
      </c>
      <c r="F465">
        <v>7</v>
      </c>
      <c r="G465">
        <v>0</v>
      </c>
      <c r="H465">
        <v>7</v>
      </c>
      <c r="I465">
        <v>97291</v>
      </c>
      <c r="J465">
        <v>1</v>
      </c>
      <c r="K465">
        <v>0</v>
      </c>
      <c r="L465">
        <v>0</v>
      </c>
      <c r="M465">
        <v>0</v>
      </c>
      <c r="N465">
        <v>1</v>
      </c>
      <c r="O465">
        <v>1</v>
      </c>
      <c r="P465">
        <v>348</v>
      </c>
      <c r="Q465">
        <v>27</v>
      </c>
      <c r="R465">
        <v>3</v>
      </c>
      <c r="S465" t="s">
        <v>1478</v>
      </c>
      <c r="T465">
        <v>1</v>
      </c>
      <c r="U465">
        <v>3.0074179999999999E-2</v>
      </c>
      <c r="V465">
        <v>21</v>
      </c>
    </row>
    <row r="466" spans="1:22">
      <c r="A466">
        <v>23773</v>
      </c>
      <c r="B466" t="s">
        <v>1856</v>
      </c>
      <c r="C466">
        <v>-2.9999999999999997E-8</v>
      </c>
      <c r="D466">
        <v>4.6707480000000003E-2</v>
      </c>
      <c r="E466">
        <v>682</v>
      </c>
      <c r="F466">
        <v>2</v>
      </c>
      <c r="G466">
        <v>0</v>
      </c>
      <c r="H466">
        <v>7</v>
      </c>
      <c r="I466">
        <v>97291</v>
      </c>
      <c r="J466">
        <v>1</v>
      </c>
      <c r="K466">
        <v>0</v>
      </c>
      <c r="L466">
        <v>0</v>
      </c>
      <c r="M466">
        <v>0</v>
      </c>
      <c r="N466">
        <v>1</v>
      </c>
      <c r="O466">
        <v>1</v>
      </c>
      <c r="P466">
        <v>348</v>
      </c>
      <c r="Q466">
        <v>27</v>
      </c>
      <c r="R466">
        <v>3</v>
      </c>
      <c r="S466" t="s">
        <v>1478</v>
      </c>
      <c r="T466">
        <v>1</v>
      </c>
      <c r="U466">
        <v>4.6707510000000001E-2</v>
      </c>
      <c r="V466">
        <v>32</v>
      </c>
    </row>
    <row r="467" spans="1:22">
      <c r="A467">
        <v>23787</v>
      </c>
      <c r="B467" t="s">
        <v>1857</v>
      </c>
      <c r="C467">
        <v>-2.9999999999999997E-8</v>
      </c>
      <c r="D467">
        <v>8.421816E-2</v>
      </c>
      <c r="E467">
        <v>682</v>
      </c>
      <c r="F467">
        <v>2</v>
      </c>
      <c r="G467">
        <v>0</v>
      </c>
      <c r="H467">
        <v>7</v>
      </c>
      <c r="I467">
        <v>97291</v>
      </c>
      <c r="J467">
        <v>1</v>
      </c>
      <c r="K467">
        <v>0</v>
      </c>
      <c r="L467">
        <v>0</v>
      </c>
      <c r="M467">
        <v>0</v>
      </c>
      <c r="N467">
        <v>1</v>
      </c>
      <c r="O467">
        <v>1</v>
      </c>
      <c r="P467">
        <v>348</v>
      </c>
      <c r="Q467">
        <v>27</v>
      </c>
      <c r="R467">
        <v>3</v>
      </c>
      <c r="S467" t="s">
        <v>1478</v>
      </c>
      <c r="T467">
        <v>1</v>
      </c>
      <c r="U467">
        <v>8.4218189999999998E-2</v>
      </c>
      <c r="V467">
        <v>57</v>
      </c>
    </row>
    <row r="468" spans="1:22">
      <c r="A468">
        <v>23910</v>
      </c>
      <c r="B468" t="s">
        <v>1858</v>
      </c>
      <c r="C468">
        <v>-2.9999999999999997E-8</v>
      </c>
      <c r="D468">
        <v>0.23230938000000001</v>
      </c>
      <c r="E468">
        <v>682</v>
      </c>
      <c r="F468">
        <v>0</v>
      </c>
      <c r="G468">
        <v>0</v>
      </c>
      <c r="H468">
        <v>7</v>
      </c>
      <c r="I468">
        <v>97291</v>
      </c>
      <c r="J468">
        <v>1</v>
      </c>
      <c r="K468">
        <v>0</v>
      </c>
      <c r="L468">
        <v>0</v>
      </c>
      <c r="M468">
        <v>0</v>
      </c>
      <c r="N468">
        <v>1</v>
      </c>
      <c r="O468">
        <v>1</v>
      </c>
      <c r="P468">
        <v>348</v>
      </c>
      <c r="Q468">
        <v>27</v>
      </c>
      <c r="R468">
        <v>3</v>
      </c>
      <c r="S468" t="s">
        <v>1478</v>
      </c>
      <c r="T468">
        <v>1</v>
      </c>
      <c r="U468">
        <v>0.23230940999999999</v>
      </c>
      <c r="V468">
        <v>158</v>
      </c>
    </row>
    <row r="469" spans="1:22">
      <c r="A469">
        <v>23952</v>
      </c>
      <c r="B469" t="s">
        <v>1859</v>
      </c>
      <c r="C469">
        <v>-2.9999999999999997E-8</v>
      </c>
      <c r="D469">
        <v>4.7841109999999999E-2</v>
      </c>
      <c r="E469">
        <v>682</v>
      </c>
      <c r="F469">
        <v>2</v>
      </c>
      <c r="G469">
        <v>0</v>
      </c>
      <c r="H469">
        <v>7</v>
      </c>
      <c r="I469">
        <v>97291</v>
      </c>
      <c r="J469">
        <v>1</v>
      </c>
      <c r="K469">
        <v>0</v>
      </c>
      <c r="L469">
        <v>0</v>
      </c>
      <c r="M469">
        <v>0</v>
      </c>
      <c r="N469">
        <v>1</v>
      </c>
      <c r="O469">
        <v>1</v>
      </c>
      <c r="P469">
        <v>348</v>
      </c>
      <c r="Q469">
        <v>27</v>
      </c>
      <c r="R469">
        <v>3</v>
      </c>
      <c r="S469" t="s">
        <v>1478</v>
      </c>
      <c r="T469">
        <v>1</v>
      </c>
      <c r="U469">
        <v>4.7841139999999997E-2</v>
      </c>
      <c r="V469">
        <v>33</v>
      </c>
    </row>
    <row r="470" spans="1:22">
      <c r="A470">
        <v>23953</v>
      </c>
      <c r="B470" t="s">
        <v>1859</v>
      </c>
      <c r="C470">
        <v>4.7841109999999999E-2</v>
      </c>
      <c r="D470">
        <v>0.16180632</v>
      </c>
      <c r="E470">
        <v>682</v>
      </c>
      <c r="F470">
        <v>0</v>
      </c>
      <c r="G470">
        <v>0</v>
      </c>
      <c r="H470">
        <v>7</v>
      </c>
      <c r="I470">
        <v>97291</v>
      </c>
      <c r="J470">
        <v>1</v>
      </c>
      <c r="K470">
        <v>0</v>
      </c>
      <c r="L470">
        <v>0</v>
      </c>
      <c r="M470">
        <v>0</v>
      </c>
      <c r="N470">
        <v>1</v>
      </c>
      <c r="O470">
        <v>1</v>
      </c>
      <c r="P470">
        <v>348</v>
      </c>
      <c r="Q470">
        <v>27</v>
      </c>
      <c r="R470">
        <v>3</v>
      </c>
      <c r="S470" t="s">
        <v>1478</v>
      </c>
      <c r="T470">
        <v>1</v>
      </c>
      <c r="U470">
        <v>0.11396521</v>
      </c>
      <c r="V470">
        <v>78</v>
      </c>
    </row>
    <row r="471" spans="1:22">
      <c r="A471">
        <v>23954</v>
      </c>
      <c r="B471" t="s">
        <v>1859</v>
      </c>
      <c r="C471">
        <v>0.16180632</v>
      </c>
      <c r="D471">
        <v>0.25866939</v>
      </c>
      <c r="E471">
        <v>682</v>
      </c>
      <c r="F471">
        <v>2</v>
      </c>
      <c r="G471">
        <v>0</v>
      </c>
      <c r="H471">
        <v>7</v>
      </c>
      <c r="I471">
        <v>97291</v>
      </c>
      <c r="J471">
        <v>1</v>
      </c>
      <c r="K471">
        <v>0</v>
      </c>
      <c r="L471">
        <v>0</v>
      </c>
      <c r="M471">
        <v>0</v>
      </c>
      <c r="N471">
        <v>1</v>
      </c>
      <c r="O471">
        <v>1</v>
      </c>
      <c r="P471">
        <v>348</v>
      </c>
      <c r="Q471">
        <v>27</v>
      </c>
      <c r="R471">
        <v>3</v>
      </c>
      <c r="S471" t="s">
        <v>1478</v>
      </c>
      <c r="T471">
        <v>1</v>
      </c>
      <c r="U471">
        <v>9.6863069999999996E-2</v>
      </c>
      <c r="V471">
        <v>66</v>
      </c>
    </row>
    <row r="472" spans="1:22">
      <c r="A472">
        <v>23968</v>
      </c>
      <c r="B472" t="s">
        <v>1860</v>
      </c>
      <c r="C472">
        <v>-2.9999999999999997E-8</v>
      </c>
      <c r="D472">
        <v>8.4729299999999994E-2</v>
      </c>
      <c r="E472">
        <v>682</v>
      </c>
      <c r="F472">
        <v>2</v>
      </c>
      <c r="G472">
        <v>0</v>
      </c>
      <c r="H472">
        <v>7</v>
      </c>
      <c r="I472">
        <v>97291</v>
      </c>
      <c r="J472">
        <v>1</v>
      </c>
      <c r="K472">
        <v>0</v>
      </c>
      <c r="L472">
        <v>0</v>
      </c>
      <c r="M472">
        <v>0</v>
      </c>
      <c r="N472">
        <v>1</v>
      </c>
      <c r="O472">
        <v>1</v>
      </c>
      <c r="P472">
        <v>348</v>
      </c>
      <c r="Q472">
        <v>27</v>
      </c>
      <c r="R472">
        <v>3</v>
      </c>
      <c r="S472" t="s">
        <v>1478</v>
      </c>
      <c r="T472">
        <v>1</v>
      </c>
      <c r="U472">
        <v>8.4729330000000005E-2</v>
      </c>
      <c r="V472">
        <v>58</v>
      </c>
    </row>
    <row r="473" spans="1:22">
      <c r="A473">
        <v>24161</v>
      </c>
      <c r="B473" t="s">
        <v>1861</v>
      </c>
      <c r="C473">
        <v>-2.9999999999999997E-8</v>
      </c>
      <c r="D473">
        <v>0.30604350000000002</v>
      </c>
      <c r="E473">
        <v>682</v>
      </c>
      <c r="F473">
        <v>2</v>
      </c>
      <c r="G473">
        <v>0</v>
      </c>
      <c r="H473">
        <v>7</v>
      </c>
      <c r="I473">
        <v>97291</v>
      </c>
      <c r="J473">
        <v>1</v>
      </c>
      <c r="K473">
        <v>0</v>
      </c>
      <c r="L473">
        <v>0</v>
      </c>
      <c r="M473">
        <v>0</v>
      </c>
      <c r="N473">
        <v>1</v>
      </c>
      <c r="O473">
        <v>1</v>
      </c>
      <c r="P473">
        <v>348</v>
      </c>
      <c r="Q473">
        <v>27</v>
      </c>
      <c r="R473">
        <v>3</v>
      </c>
      <c r="S473" t="s">
        <v>1478</v>
      </c>
      <c r="T473">
        <v>1</v>
      </c>
      <c r="U473">
        <v>0.30604353000000001</v>
      </c>
      <c r="V473">
        <v>209</v>
      </c>
    </row>
    <row r="474" spans="1:22">
      <c r="A474">
        <v>24198</v>
      </c>
      <c r="B474" t="s">
        <v>1862</v>
      </c>
      <c r="C474">
        <v>-2.9999999999999997E-8</v>
      </c>
      <c r="D474">
        <v>1.476329E-2</v>
      </c>
      <c r="E474">
        <v>682</v>
      </c>
      <c r="F474">
        <v>2</v>
      </c>
      <c r="G474">
        <v>0</v>
      </c>
      <c r="H474">
        <v>7</v>
      </c>
      <c r="I474">
        <v>97291</v>
      </c>
      <c r="J474">
        <v>1</v>
      </c>
      <c r="K474">
        <v>0</v>
      </c>
      <c r="L474">
        <v>0</v>
      </c>
      <c r="M474">
        <v>0</v>
      </c>
      <c r="N474">
        <v>1</v>
      </c>
      <c r="O474">
        <v>1</v>
      </c>
      <c r="P474">
        <v>348</v>
      </c>
      <c r="Q474">
        <v>27</v>
      </c>
      <c r="R474">
        <v>3</v>
      </c>
      <c r="S474" t="s">
        <v>1478</v>
      </c>
      <c r="T474">
        <v>1</v>
      </c>
      <c r="U474">
        <v>1.476332E-2</v>
      </c>
      <c r="V474">
        <v>10</v>
      </c>
    </row>
    <row r="475" spans="1:22">
      <c r="A475">
        <v>24199</v>
      </c>
      <c r="B475" t="s">
        <v>1863</v>
      </c>
      <c r="C475">
        <v>-2.9999999999999997E-8</v>
      </c>
      <c r="D475">
        <v>0.33284715999999998</v>
      </c>
      <c r="E475">
        <v>682</v>
      </c>
      <c r="F475">
        <v>2</v>
      </c>
      <c r="G475">
        <v>0</v>
      </c>
      <c r="H475">
        <v>7</v>
      </c>
      <c r="I475">
        <v>97291</v>
      </c>
      <c r="J475">
        <v>1</v>
      </c>
      <c r="K475">
        <v>0</v>
      </c>
      <c r="L475">
        <v>0</v>
      </c>
      <c r="M475">
        <v>0</v>
      </c>
      <c r="N475">
        <v>1</v>
      </c>
      <c r="O475">
        <v>1</v>
      </c>
      <c r="P475">
        <v>348</v>
      </c>
      <c r="Q475">
        <v>27</v>
      </c>
      <c r="R475">
        <v>3</v>
      </c>
      <c r="S475" t="s">
        <v>1478</v>
      </c>
      <c r="T475">
        <v>1</v>
      </c>
      <c r="U475">
        <v>0.33284719000000001</v>
      </c>
      <c r="V475">
        <v>227</v>
      </c>
    </row>
    <row r="476" spans="1:22">
      <c r="A476">
        <v>24391</v>
      </c>
      <c r="B476" t="s">
        <v>1864</v>
      </c>
      <c r="C476">
        <v>-2.9999999999999997E-8</v>
      </c>
      <c r="D476">
        <v>0.20588084000000001</v>
      </c>
      <c r="E476">
        <v>682</v>
      </c>
      <c r="F476">
        <v>0</v>
      </c>
      <c r="G476">
        <v>0</v>
      </c>
      <c r="H476">
        <v>7</v>
      </c>
      <c r="I476">
        <v>97291</v>
      </c>
      <c r="J476">
        <v>1</v>
      </c>
      <c r="K476">
        <v>0</v>
      </c>
      <c r="L476">
        <v>0</v>
      </c>
      <c r="M476">
        <v>0</v>
      </c>
      <c r="N476">
        <v>1</v>
      </c>
      <c r="O476">
        <v>1</v>
      </c>
      <c r="P476">
        <v>348</v>
      </c>
      <c r="Q476">
        <v>27</v>
      </c>
      <c r="R476">
        <v>3</v>
      </c>
      <c r="S476" t="s">
        <v>1478</v>
      </c>
      <c r="T476">
        <v>1</v>
      </c>
      <c r="U476">
        <v>0.20588086999999999</v>
      </c>
      <c r="V476">
        <v>140</v>
      </c>
    </row>
    <row r="477" spans="1:22">
      <c r="A477">
        <v>24697</v>
      </c>
      <c r="B477" t="s">
        <v>1865</v>
      </c>
      <c r="C477">
        <v>-2.9999999999999997E-8</v>
      </c>
      <c r="D477">
        <v>6.4799540000000003E-2</v>
      </c>
      <c r="E477">
        <v>682</v>
      </c>
      <c r="F477">
        <v>2</v>
      </c>
      <c r="G477">
        <v>0</v>
      </c>
      <c r="H477">
        <v>7</v>
      </c>
      <c r="I477">
        <v>97291</v>
      </c>
      <c r="J477">
        <v>1</v>
      </c>
      <c r="K477">
        <v>0</v>
      </c>
      <c r="L477">
        <v>0</v>
      </c>
      <c r="M477">
        <v>0</v>
      </c>
      <c r="N477">
        <v>1</v>
      </c>
      <c r="O477">
        <v>1</v>
      </c>
      <c r="P477">
        <v>348</v>
      </c>
      <c r="Q477">
        <v>27</v>
      </c>
      <c r="R477">
        <v>3</v>
      </c>
      <c r="S477" t="s">
        <v>1478</v>
      </c>
      <c r="T477">
        <v>1</v>
      </c>
      <c r="U477">
        <v>6.4799570000000001E-2</v>
      </c>
      <c r="V477">
        <v>44</v>
      </c>
    </row>
    <row r="478" spans="1:22">
      <c r="A478">
        <v>24879</v>
      </c>
      <c r="B478" t="s">
        <v>1866</v>
      </c>
      <c r="C478">
        <v>-2.9999999999999997E-8</v>
      </c>
      <c r="D478">
        <v>0.25738104000000001</v>
      </c>
      <c r="E478">
        <v>682</v>
      </c>
      <c r="F478">
        <v>2</v>
      </c>
      <c r="G478">
        <v>0</v>
      </c>
      <c r="H478">
        <v>7</v>
      </c>
      <c r="I478">
        <v>97291</v>
      </c>
      <c r="J478">
        <v>1</v>
      </c>
      <c r="K478">
        <v>0</v>
      </c>
      <c r="L478">
        <v>0</v>
      </c>
      <c r="M478">
        <v>0</v>
      </c>
      <c r="N478">
        <v>1</v>
      </c>
      <c r="O478">
        <v>1</v>
      </c>
      <c r="P478">
        <v>348</v>
      </c>
      <c r="Q478">
        <v>27</v>
      </c>
      <c r="R478">
        <v>3</v>
      </c>
      <c r="S478" t="s">
        <v>1478</v>
      </c>
      <c r="T478">
        <v>1</v>
      </c>
      <c r="U478">
        <v>0.25738106999999999</v>
      </c>
      <c r="V478">
        <v>176</v>
      </c>
    </row>
    <row r="479" spans="1:22">
      <c r="A479">
        <v>24952</v>
      </c>
      <c r="B479" t="s">
        <v>1867</v>
      </c>
      <c r="C479">
        <v>-2.9999999999999997E-8</v>
      </c>
      <c r="D479">
        <v>0.19978079000000001</v>
      </c>
      <c r="E479">
        <v>682</v>
      </c>
      <c r="F479">
        <v>2</v>
      </c>
      <c r="G479">
        <v>0</v>
      </c>
      <c r="H479">
        <v>7</v>
      </c>
      <c r="I479">
        <v>97291</v>
      </c>
      <c r="J479">
        <v>1</v>
      </c>
      <c r="K479">
        <v>0</v>
      </c>
      <c r="L479">
        <v>0</v>
      </c>
      <c r="M479">
        <v>0</v>
      </c>
      <c r="N479">
        <v>1</v>
      </c>
      <c r="O479">
        <v>1</v>
      </c>
      <c r="P479">
        <v>348</v>
      </c>
      <c r="Q479">
        <v>27</v>
      </c>
      <c r="R479">
        <v>3</v>
      </c>
      <c r="S479" t="s">
        <v>1478</v>
      </c>
      <c r="T479">
        <v>1</v>
      </c>
      <c r="U479">
        <v>0.19978082</v>
      </c>
      <c r="V479">
        <v>136</v>
      </c>
    </row>
    <row r="480" spans="1:22">
      <c r="A480">
        <v>25001</v>
      </c>
      <c r="B480" t="s">
        <v>1868</v>
      </c>
      <c r="C480">
        <v>-2.9999999999999997E-8</v>
      </c>
      <c r="D480">
        <v>0.15122395999999999</v>
      </c>
      <c r="E480">
        <v>682</v>
      </c>
      <c r="F480">
        <v>2</v>
      </c>
      <c r="G480">
        <v>0</v>
      </c>
      <c r="H480">
        <v>7</v>
      </c>
      <c r="I480">
        <v>97291</v>
      </c>
      <c r="J480">
        <v>1</v>
      </c>
      <c r="K480">
        <v>0</v>
      </c>
      <c r="L480">
        <v>0</v>
      </c>
      <c r="M480">
        <v>0</v>
      </c>
      <c r="N480">
        <v>1</v>
      </c>
      <c r="O480">
        <v>1</v>
      </c>
      <c r="P480">
        <v>348</v>
      </c>
      <c r="Q480">
        <v>27</v>
      </c>
      <c r="R480">
        <v>3</v>
      </c>
      <c r="S480" t="s">
        <v>1478</v>
      </c>
      <c r="T480">
        <v>1</v>
      </c>
      <c r="U480">
        <v>0.15122399</v>
      </c>
      <c r="V480">
        <v>103</v>
      </c>
    </row>
    <row r="481" spans="1:22">
      <c r="A481">
        <v>25026</v>
      </c>
      <c r="B481" t="s">
        <v>1869</v>
      </c>
      <c r="C481">
        <v>-2.9999999999999997E-8</v>
      </c>
      <c r="D481">
        <v>0.22126657999999999</v>
      </c>
      <c r="E481">
        <v>682</v>
      </c>
      <c r="F481">
        <v>2</v>
      </c>
      <c r="G481">
        <v>0</v>
      </c>
      <c r="H481">
        <v>7</v>
      </c>
      <c r="I481">
        <v>97291</v>
      </c>
      <c r="J481">
        <v>1</v>
      </c>
      <c r="K481">
        <v>0</v>
      </c>
      <c r="L481">
        <v>0</v>
      </c>
      <c r="M481">
        <v>0</v>
      </c>
      <c r="N481">
        <v>1</v>
      </c>
      <c r="O481">
        <v>1</v>
      </c>
      <c r="P481">
        <v>348</v>
      </c>
      <c r="Q481">
        <v>27</v>
      </c>
      <c r="R481">
        <v>3</v>
      </c>
      <c r="S481" t="s">
        <v>1478</v>
      </c>
      <c r="T481">
        <v>1</v>
      </c>
      <c r="U481">
        <v>0.22126661</v>
      </c>
      <c r="V481">
        <v>151</v>
      </c>
    </row>
    <row r="482" spans="1:22">
      <c r="A482">
        <v>25267</v>
      </c>
      <c r="B482" t="s">
        <v>1870</v>
      </c>
      <c r="C482">
        <v>-2.9999999999999997E-8</v>
      </c>
      <c r="D482">
        <v>0.18329727000000001</v>
      </c>
      <c r="E482">
        <v>682</v>
      </c>
      <c r="F482">
        <v>2</v>
      </c>
      <c r="G482">
        <v>0</v>
      </c>
      <c r="H482">
        <v>7</v>
      </c>
      <c r="I482">
        <v>97291</v>
      </c>
      <c r="J482">
        <v>1</v>
      </c>
      <c r="K482">
        <v>0</v>
      </c>
      <c r="L482">
        <v>0</v>
      </c>
      <c r="M482">
        <v>0</v>
      </c>
      <c r="N482">
        <v>1</v>
      </c>
      <c r="O482">
        <v>1</v>
      </c>
      <c r="P482">
        <v>348</v>
      </c>
      <c r="Q482">
        <v>27</v>
      </c>
      <c r="R482">
        <v>3</v>
      </c>
      <c r="S482" t="s">
        <v>1478</v>
      </c>
      <c r="T482">
        <v>1</v>
      </c>
      <c r="U482">
        <v>0.1832973</v>
      </c>
      <c r="V482">
        <v>125</v>
      </c>
    </row>
    <row r="483" spans="1:22">
      <c r="A483">
        <v>25268</v>
      </c>
      <c r="B483" t="s">
        <v>1870</v>
      </c>
      <c r="C483">
        <v>0.18429730999999999</v>
      </c>
      <c r="D483">
        <v>0.21036819000000001</v>
      </c>
      <c r="E483">
        <v>682</v>
      </c>
      <c r="F483">
        <v>0</v>
      </c>
      <c r="G483">
        <v>0</v>
      </c>
      <c r="H483">
        <v>7</v>
      </c>
      <c r="I483">
        <v>97291</v>
      </c>
      <c r="J483">
        <v>1</v>
      </c>
      <c r="K483">
        <v>0</v>
      </c>
      <c r="L483">
        <v>0</v>
      </c>
      <c r="M483">
        <v>0</v>
      </c>
      <c r="N483">
        <v>1</v>
      </c>
      <c r="O483">
        <v>1</v>
      </c>
      <c r="P483">
        <v>348</v>
      </c>
      <c r="Q483">
        <v>27</v>
      </c>
      <c r="R483">
        <v>3</v>
      </c>
      <c r="S483" t="s">
        <v>1478</v>
      </c>
      <c r="T483">
        <v>1</v>
      </c>
      <c r="U483">
        <v>2.6070880000000001E-2</v>
      </c>
      <c r="V483">
        <v>18</v>
      </c>
    </row>
    <row r="484" spans="1:22">
      <c r="A484">
        <v>25337</v>
      </c>
      <c r="B484" t="s">
        <v>1871</v>
      </c>
      <c r="C484">
        <v>-2.9999999999999997E-8</v>
      </c>
      <c r="D484">
        <v>0.20735429</v>
      </c>
      <c r="E484">
        <v>682</v>
      </c>
      <c r="F484">
        <v>2</v>
      </c>
      <c r="G484">
        <v>0</v>
      </c>
      <c r="H484">
        <v>7</v>
      </c>
      <c r="I484">
        <v>97291</v>
      </c>
      <c r="J484">
        <v>1</v>
      </c>
      <c r="K484">
        <v>0</v>
      </c>
      <c r="L484">
        <v>0</v>
      </c>
      <c r="M484">
        <v>0</v>
      </c>
      <c r="N484">
        <v>1</v>
      </c>
      <c r="O484">
        <v>1</v>
      </c>
      <c r="P484">
        <v>348</v>
      </c>
      <c r="Q484">
        <v>27</v>
      </c>
      <c r="R484">
        <v>3</v>
      </c>
      <c r="S484" t="s">
        <v>1478</v>
      </c>
      <c r="T484">
        <v>1</v>
      </c>
      <c r="U484">
        <v>0.20735432000000001</v>
      </c>
      <c r="V484">
        <v>141</v>
      </c>
    </row>
    <row r="485" spans="1:22">
      <c r="A485">
        <v>25370</v>
      </c>
      <c r="B485" t="s">
        <v>1872</v>
      </c>
      <c r="C485">
        <v>-2.9999999999999997E-8</v>
      </c>
      <c r="D485">
        <v>0.16100606000000001</v>
      </c>
      <c r="E485">
        <v>682</v>
      </c>
      <c r="F485">
        <v>2</v>
      </c>
      <c r="G485">
        <v>0</v>
      </c>
      <c r="H485">
        <v>7</v>
      </c>
      <c r="I485">
        <v>97291</v>
      </c>
      <c r="J485">
        <v>1</v>
      </c>
      <c r="K485">
        <v>0</v>
      </c>
      <c r="L485">
        <v>0</v>
      </c>
      <c r="M485">
        <v>0</v>
      </c>
      <c r="N485">
        <v>1</v>
      </c>
      <c r="O485">
        <v>1</v>
      </c>
      <c r="P485">
        <v>348</v>
      </c>
      <c r="Q485">
        <v>27</v>
      </c>
      <c r="R485">
        <v>3</v>
      </c>
      <c r="S485" t="s">
        <v>1478</v>
      </c>
      <c r="T485">
        <v>1</v>
      </c>
      <c r="U485">
        <v>0.16100608999999999</v>
      </c>
      <c r="V485">
        <v>110</v>
      </c>
    </row>
    <row r="486" spans="1:22">
      <c r="A486">
        <v>25375</v>
      </c>
      <c r="B486" t="s">
        <v>1873</v>
      </c>
      <c r="C486">
        <v>-2.9999999999999997E-8</v>
      </c>
      <c r="D486">
        <v>0.13282582000000001</v>
      </c>
      <c r="E486">
        <v>682</v>
      </c>
      <c r="F486">
        <v>2</v>
      </c>
      <c r="G486">
        <v>0</v>
      </c>
      <c r="H486">
        <v>7</v>
      </c>
      <c r="I486">
        <v>97291</v>
      </c>
      <c r="J486">
        <v>1</v>
      </c>
      <c r="K486">
        <v>0</v>
      </c>
      <c r="L486">
        <v>0</v>
      </c>
      <c r="M486">
        <v>0</v>
      </c>
      <c r="N486">
        <v>1</v>
      </c>
      <c r="O486">
        <v>1</v>
      </c>
      <c r="P486">
        <v>348</v>
      </c>
      <c r="Q486">
        <v>27</v>
      </c>
      <c r="R486">
        <v>3</v>
      </c>
      <c r="S486" t="s">
        <v>1478</v>
      </c>
      <c r="T486">
        <v>1</v>
      </c>
      <c r="U486">
        <v>0.13282585</v>
      </c>
      <c r="V486">
        <v>91</v>
      </c>
    </row>
    <row r="487" spans="1:22">
      <c r="A487">
        <v>25466</v>
      </c>
      <c r="B487" t="s">
        <v>1874</v>
      </c>
      <c r="C487">
        <v>-2.9999999999999997E-8</v>
      </c>
      <c r="D487">
        <v>0.40098087999999998</v>
      </c>
      <c r="E487">
        <v>682</v>
      </c>
      <c r="F487">
        <v>2</v>
      </c>
      <c r="G487">
        <v>0</v>
      </c>
      <c r="H487">
        <v>7</v>
      </c>
      <c r="I487">
        <v>97291</v>
      </c>
      <c r="J487">
        <v>1</v>
      </c>
      <c r="K487">
        <v>0</v>
      </c>
      <c r="L487">
        <v>0</v>
      </c>
      <c r="M487">
        <v>0</v>
      </c>
      <c r="N487">
        <v>1</v>
      </c>
      <c r="O487">
        <v>1</v>
      </c>
      <c r="P487">
        <v>348</v>
      </c>
      <c r="Q487">
        <v>27</v>
      </c>
      <c r="R487">
        <v>3</v>
      </c>
      <c r="S487" t="s">
        <v>1478</v>
      </c>
      <c r="T487">
        <v>1</v>
      </c>
      <c r="U487">
        <v>0.40098091000000002</v>
      </c>
      <c r="V487">
        <v>273</v>
      </c>
    </row>
    <row r="488" spans="1:22">
      <c r="A488">
        <v>25480</v>
      </c>
      <c r="B488" t="s">
        <v>1875</v>
      </c>
      <c r="C488">
        <v>-2.9999999999999997E-8</v>
      </c>
      <c r="D488">
        <v>0.12126554</v>
      </c>
      <c r="E488">
        <v>682</v>
      </c>
      <c r="F488">
        <v>2</v>
      </c>
      <c r="G488">
        <v>0</v>
      </c>
      <c r="H488">
        <v>7</v>
      </c>
      <c r="I488">
        <v>97291</v>
      </c>
      <c r="J488">
        <v>1</v>
      </c>
      <c r="K488">
        <v>0</v>
      </c>
      <c r="L488">
        <v>0</v>
      </c>
      <c r="M488">
        <v>0</v>
      </c>
      <c r="N488">
        <v>1</v>
      </c>
      <c r="O488">
        <v>1</v>
      </c>
      <c r="P488">
        <v>348</v>
      </c>
      <c r="Q488">
        <v>27</v>
      </c>
      <c r="R488">
        <v>3</v>
      </c>
      <c r="S488" t="s">
        <v>1478</v>
      </c>
      <c r="T488">
        <v>1</v>
      </c>
      <c r="U488">
        <v>0.12126557</v>
      </c>
      <c r="V488">
        <v>83</v>
      </c>
    </row>
    <row r="489" spans="1:22">
      <c r="A489">
        <v>25639</v>
      </c>
      <c r="B489" t="s">
        <v>1876</v>
      </c>
      <c r="C489">
        <v>-2.9999999999999997E-8</v>
      </c>
      <c r="D489">
        <v>2.569927E-2</v>
      </c>
      <c r="E489">
        <v>682</v>
      </c>
      <c r="F489">
        <v>0</v>
      </c>
      <c r="G489">
        <v>0</v>
      </c>
      <c r="H489">
        <v>7</v>
      </c>
      <c r="I489">
        <v>97291</v>
      </c>
      <c r="J489">
        <v>1</v>
      </c>
      <c r="K489">
        <v>0</v>
      </c>
      <c r="L489">
        <v>0</v>
      </c>
      <c r="M489">
        <v>0</v>
      </c>
      <c r="N489">
        <v>1</v>
      </c>
      <c r="O489">
        <v>1</v>
      </c>
      <c r="P489">
        <v>348</v>
      </c>
      <c r="Q489">
        <v>27</v>
      </c>
      <c r="R489">
        <v>3</v>
      </c>
      <c r="S489" t="s">
        <v>1478</v>
      </c>
      <c r="T489">
        <v>1</v>
      </c>
      <c r="U489">
        <v>2.5699300000000001E-2</v>
      </c>
      <c r="V489">
        <v>18</v>
      </c>
    </row>
    <row r="490" spans="1:22">
      <c r="A490">
        <v>25665</v>
      </c>
      <c r="B490" t="s">
        <v>1877</v>
      </c>
      <c r="C490">
        <v>-2.9999999999999997E-8</v>
      </c>
      <c r="D490">
        <v>0.15183538999999999</v>
      </c>
      <c r="E490">
        <v>682</v>
      </c>
      <c r="F490">
        <v>2</v>
      </c>
      <c r="G490">
        <v>0</v>
      </c>
      <c r="H490">
        <v>7</v>
      </c>
      <c r="I490">
        <v>97291</v>
      </c>
      <c r="J490">
        <v>1</v>
      </c>
      <c r="K490">
        <v>0</v>
      </c>
      <c r="L490">
        <v>0</v>
      </c>
      <c r="M490">
        <v>0</v>
      </c>
      <c r="N490">
        <v>1</v>
      </c>
      <c r="O490">
        <v>1</v>
      </c>
      <c r="P490">
        <v>348</v>
      </c>
      <c r="Q490">
        <v>27</v>
      </c>
      <c r="R490">
        <v>3</v>
      </c>
      <c r="S490" t="s">
        <v>1478</v>
      </c>
      <c r="T490">
        <v>1</v>
      </c>
      <c r="U490">
        <v>0.15183542</v>
      </c>
      <c r="V490">
        <v>104</v>
      </c>
    </row>
    <row r="491" spans="1:22">
      <c r="A491">
        <v>25753</v>
      </c>
      <c r="B491" t="s">
        <v>1878</v>
      </c>
      <c r="C491">
        <v>-2.9999999999999997E-8</v>
      </c>
      <c r="D491">
        <v>0.20806104</v>
      </c>
      <c r="E491">
        <v>682</v>
      </c>
      <c r="F491">
        <v>2</v>
      </c>
      <c r="G491">
        <v>0</v>
      </c>
      <c r="H491">
        <v>7</v>
      </c>
      <c r="I491">
        <v>97291</v>
      </c>
      <c r="J491">
        <v>1</v>
      </c>
      <c r="K491">
        <v>0</v>
      </c>
      <c r="L491">
        <v>0</v>
      </c>
      <c r="M491">
        <v>0</v>
      </c>
      <c r="N491">
        <v>1</v>
      </c>
      <c r="O491">
        <v>1</v>
      </c>
      <c r="P491">
        <v>348</v>
      </c>
      <c r="Q491">
        <v>27</v>
      </c>
      <c r="R491">
        <v>3</v>
      </c>
      <c r="S491" t="s">
        <v>1478</v>
      </c>
      <c r="T491">
        <v>1</v>
      </c>
      <c r="U491">
        <v>0.20806106999999999</v>
      </c>
      <c r="V491">
        <v>142</v>
      </c>
    </row>
    <row r="492" spans="1:22">
      <c r="A492">
        <v>25754</v>
      </c>
      <c r="B492" t="s">
        <v>1879</v>
      </c>
      <c r="C492">
        <v>-2.9999999999999997E-8</v>
      </c>
      <c r="D492">
        <v>0.17337337</v>
      </c>
      <c r="E492">
        <v>682</v>
      </c>
      <c r="F492">
        <v>2</v>
      </c>
      <c r="G492">
        <v>0</v>
      </c>
      <c r="H492">
        <v>7</v>
      </c>
      <c r="I492">
        <v>97291</v>
      </c>
      <c r="J492">
        <v>1</v>
      </c>
      <c r="K492">
        <v>0</v>
      </c>
      <c r="L492">
        <v>0</v>
      </c>
      <c r="M492">
        <v>0</v>
      </c>
      <c r="N492">
        <v>1</v>
      </c>
      <c r="O492">
        <v>1</v>
      </c>
      <c r="P492">
        <v>348</v>
      </c>
      <c r="Q492">
        <v>27</v>
      </c>
      <c r="R492">
        <v>3</v>
      </c>
      <c r="S492" t="s">
        <v>1478</v>
      </c>
      <c r="T492">
        <v>1</v>
      </c>
      <c r="U492">
        <v>0.17337340000000001</v>
      </c>
      <c r="V492">
        <v>118</v>
      </c>
    </row>
    <row r="493" spans="1:22">
      <c r="A493">
        <v>25778</v>
      </c>
      <c r="B493" t="s">
        <v>1880</v>
      </c>
      <c r="C493">
        <v>-2.9999999999999997E-8</v>
      </c>
      <c r="D493">
        <v>4.9319599999999998E-2</v>
      </c>
      <c r="E493">
        <v>682</v>
      </c>
      <c r="F493">
        <v>0</v>
      </c>
      <c r="G493">
        <v>0</v>
      </c>
      <c r="H493">
        <v>7</v>
      </c>
      <c r="I493">
        <v>97291</v>
      </c>
      <c r="J493">
        <v>1</v>
      </c>
      <c r="K493">
        <v>0</v>
      </c>
      <c r="L493">
        <v>0</v>
      </c>
      <c r="M493">
        <v>0</v>
      </c>
      <c r="N493">
        <v>1</v>
      </c>
      <c r="O493">
        <v>1</v>
      </c>
      <c r="P493">
        <v>348</v>
      </c>
      <c r="Q493">
        <v>27</v>
      </c>
      <c r="R493">
        <v>3</v>
      </c>
      <c r="S493" t="s">
        <v>1478</v>
      </c>
      <c r="T493">
        <v>1</v>
      </c>
      <c r="U493">
        <v>4.9319630000000003E-2</v>
      </c>
      <c r="V493">
        <v>34</v>
      </c>
    </row>
    <row r="494" spans="1:22">
      <c r="A494">
        <v>25779</v>
      </c>
      <c r="B494" t="s">
        <v>1880</v>
      </c>
      <c r="C494">
        <v>4.9319599999999998E-2</v>
      </c>
      <c r="D494">
        <v>0.21827542999999999</v>
      </c>
      <c r="E494">
        <v>682</v>
      </c>
      <c r="F494">
        <v>2</v>
      </c>
      <c r="G494">
        <v>0</v>
      </c>
      <c r="H494">
        <v>7</v>
      </c>
      <c r="I494">
        <v>97291</v>
      </c>
      <c r="J494">
        <v>1</v>
      </c>
      <c r="K494">
        <v>0</v>
      </c>
      <c r="L494">
        <v>0</v>
      </c>
      <c r="M494">
        <v>0</v>
      </c>
      <c r="N494">
        <v>1</v>
      </c>
      <c r="O494">
        <v>1</v>
      </c>
      <c r="P494">
        <v>348</v>
      </c>
      <c r="Q494">
        <v>27</v>
      </c>
      <c r="R494">
        <v>3</v>
      </c>
      <c r="S494" t="s">
        <v>1478</v>
      </c>
      <c r="T494">
        <v>1</v>
      </c>
      <c r="U494">
        <v>0.16895583</v>
      </c>
      <c r="V494">
        <v>115</v>
      </c>
    </row>
    <row r="495" spans="1:22">
      <c r="A495">
        <v>25783</v>
      </c>
      <c r="B495" t="s">
        <v>1881</v>
      </c>
      <c r="C495">
        <v>-2.9999999999999997E-8</v>
      </c>
      <c r="D495">
        <v>0.13590197000000001</v>
      </c>
      <c r="E495">
        <v>682</v>
      </c>
      <c r="F495">
        <v>2</v>
      </c>
      <c r="G495">
        <v>0</v>
      </c>
      <c r="H495">
        <v>7</v>
      </c>
      <c r="I495">
        <v>97291</v>
      </c>
      <c r="J495">
        <v>1</v>
      </c>
      <c r="K495">
        <v>0</v>
      </c>
      <c r="L495">
        <v>0</v>
      </c>
      <c r="M495">
        <v>0</v>
      </c>
      <c r="N495">
        <v>1</v>
      </c>
      <c r="O495">
        <v>1</v>
      </c>
      <c r="P495">
        <v>348</v>
      </c>
      <c r="Q495">
        <v>27</v>
      </c>
      <c r="R495">
        <v>3</v>
      </c>
      <c r="S495" t="s">
        <v>1478</v>
      </c>
      <c r="T495">
        <v>1</v>
      </c>
      <c r="U495">
        <v>0.135902</v>
      </c>
      <c r="V495">
        <v>93</v>
      </c>
    </row>
    <row r="496" spans="1:22">
      <c r="A496">
        <v>25841</v>
      </c>
      <c r="B496" t="s">
        <v>1882</v>
      </c>
      <c r="C496">
        <v>-2.9999999999999997E-8</v>
      </c>
      <c r="D496">
        <v>9.3928800000000007E-2</v>
      </c>
      <c r="E496">
        <v>682</v>
      </c>
      <c r="F496">
        <v>2</v>
      </c>
      <c r="G496">
        <v>0</v>
      </c>
      <c r="H496">
        <v>7</v>
      </c>
      <c r="I496">
        <v>97291</v>
      </c>
      <c r="J496">
        <v>1</v>
      </c>
      <c r="K496">
        <v>0</v>
      </c>
      <c r="L496">
        <v>0</v>
      </c>
      <c r="M496">
        <v>0</v>
      </c>
      <c r="N496">
        <v>1</v>
      </c>
      <c r="O496">
        <v>1</v>
      </c>
      <c r="P496">
        <v>348</v>
      </c>
      <c r="Q496">
        <v>27</v>
      </c>
      <c r="R496">
        <v>3</v>
      </c>
      <c r="S496" t="s">
        <v>1478</v>
      </c>
      <c r="T496">
        <v>1</v>
      </c>
      <c r="U496">
        <v>9.3928830000000005E-2</v>
      </c>
      <c r="V496">
        <v>64</v>
      </c>
    </row>
    <row r="497" spans="1:22">
      <c r="A497">
        <v>25893</v>
      </c>
      <c r="B497" t="s">
        <v>1883</v>
      </c>
      <c r="C497">
        <v>-2.9999999999999997E-8</v>
      </c>
      <c r="D497">
        <v>7.9062339999999995E-2</v>
      </c>
      <c r="E497">
        <v>682</v>
      </c>
      <c r="F497">
        <v>0</v>
      </c>
      <c r="G497">
        <v>0</v>
      </c>
      <c r="H497">
        <v>7</v>
      </c>
      <c r="I497">
        <v>97291</v>
      </c>
      <c r="J497">
        <v>1</v>
      </c>
      <c r="K497">
        <v>0</v>
      </c>
      <c r="L497">
        <v>0</v>
      </c>
      <c r="M497">
        <v>0</v>
      </c>
      <c r="N497">
        <v>1</v>
      </c>
      <c r="O497">
        <v>1</v>
      </c>
      <c r="P497">
        <v>348</v>
      </c>
      <c r="Q497">
        <v>27</v>
      </c>
      <c r="R497">
        <v>3</v>
      </c>
      <c r="S497" t="s">
        <v>1478</v>
      </c>
      <c r="T497">
        <v>1</v>
      </c>
      <c r="U497">
        <v>7.9062370000000007E-2</v>
      </c>
      <c r="V497">
        <v>54</v>
      </c>
    </row>
    <row r="498" spans="1:22">
      <c r="A498">
        <v>25962</v>
      </c>
      <c r="B498" t="s">
        <v>1884</v>
      </c>
      <c r="C498">
        <v>-2.9999999999999997E-8</v>
      </c>
      <c r="D498">
        <v>0.13260585</v>
      </c>
      <c r="E498">
        <v>682</v>
      </c>
      <c r="F498">
        <v>0</v>
      </c>
      <c r="G498">
        <v>0</v>
      </c>
      <c r="H498">
        <v>7</v>
      </c>
      <c r="I498">
        <v>97291</v>
      </c>
      <c r="J498">
        <v>1</v>
      </c>
      <c r="K498">
        <v>0</v>
      </c>
      <c r="L498">
        <v>0</v>
      </c>
      <c r="M498">
        <v>0</v>
      </c>
      <c r="N498">
        <v>1</v>
      </c>
      <c r="O498">
        <v>1</v>
      </c>
      <c r="P498">
        <v>348</v>
      </c>
      <c r="Q498">
        <v>27</v>
      </c>
      <c r="R498">
        <v>3</v>
      </c>
      <c r="S498" t="s">
        <v>1478</v>
      </c>
      <c r="T498">
        <v>1</v>
      </c>
      <c r="U498">
        <v>0.13260588000000001</v>
      </c>
      <c r="V498">
        <v>90</v>
      </c>
    </row>
    <row r="499" spans="1:22">
      <c r="A499">
        <v>25963</v>
      </c>
      <c r="B499" t="s">
        <v>1885</v>
      </c>
      <c r="C499">
        <v>-2.9999999999999997E-8</v>
      </c>
      <c r="D499">
        <v>7.0838319999999996E-2</v>
      </c>
      <c r="E499">
        <v>682</v>
      </c>
      <c r="F499">
        <v>0</v>
      </c>
      <c r="G499">
        <v>0</v>
      </c>
      <c r="H499">
        <v>7</v>
      </c>
      <c r="I499">
        <v>97291</v>
      </c>
      <c r="J499">
        <v>1</v>
      </c>
      <c r="K499">
        <v>0</v>
      </c>
      <c r="L499">
        <v>0</v>
      </c>
      <c r="M499">
        <v>0</v>
      </c>
      <c r="N499">
        <v>1</v>
      </c>
      <c r="O499">
        <v>1</v>
      </c>
      <c r="P499">
        <v>348</v>
      </c>
      <c r="Q499">
        <v>27</v>
      </c>
      <c r="R499">
        <v>3</v>
      </c>
      <c r="S499" t="s">
        <v>1478</v>
      </c>
      <c r="T499">
        <v>1</v>
      </c>
      <c r="U499">
        <v>7.0838349999999994E-2</v>
      </c>
      <c r="V499">
        <v>48</v>
      </c>
    </row>
    <row r="500" spans="1:22">
      <c r="A500">
        <v>26062</v>
      </c>
      <c r="B500" t="s">
        <v>1886</v>
      </c>
      <c r="C500">
        <v>-2.9999999999999997E-8</v>
      </c>
      <c r="D500">
        <v>4.710516E-2</v>
      </c>
      <c r="E500">
        <v>682</v>
      </c>
      <c r="F500">
        <v>0</v>
      </c>
      <c r="G500">
        <v>0</v>
      </c>
      <c r="H500">
        <v>7</v>
      </c>
      <c r="I500">
        <v>97291</v>
      </c>
      <c r="J500">
        <v>1</v>
      </c>
      <c r="K500">
        <v>0</v>
      </c>
      <c r="L500">
        <v>0</v>
      </c>
      <c r="M500">
        <v>0</v>
      </c>
      <c r="N500">
        <v>1</v>
      </c>
      <c r="O500">
        <v>1</v>
      </c>
      <c r="P500">
        <v>348</v>
      </c>
      <c r="Q500">
        <v>27</v>
      </c>
      <c r="R500">
        <v>3</v>
      </c>
      <c r="S500" t="s">
        <v>1478</v>
      </c>
      <c r="T500">
        <v>1</v>
      </c>
      <c r="U500">
        <v>4.7105189999999998E-2</v>
      </c>
      <c r="V500">
        <v>32</v>
      </c>
    </row>
    <row r="501" spans="1:22">
      <c r="A501">
        <v>26095</v>
      </c>
      <c r="B501" t="s">
        <v>1887</v>
      </c>
      <c r="C501">
        <v>-2.9999999999999997E-8</v>
      </c>
      <c r="D501">
        <v>3.3411469999999999E-2</v>
      </c>
      <c r="E501">
        <v>682</v>
      </c>
      <c r="F501">
        <v>2</v>
      </c>
      <c r="G501">
        <v>0</v>
      </c>
      <c r="H501">
        <v>7</v>
      </c>
      <c r="I501">
        <v>97291</v>
      </c>
      <c r="J501">
        <v>1</v>
      </c>
      <c r="K501">
        <v>0</v>
      </c>
      <c r="L501">
        <v>0</v>
      </c>
      <c r="M501">
        <v>0</v>
      </c>
      <c r="N501">
        <v>1</v>
      </c>
      <c r="O501">
        <v>1</v>
      </c>
      <c r="P501">
        <v>348</v>
      </c>
      <c r="Q501">
        <v>27</v>
      </c>
      <c r="R501">
        <v>3</v>
      </c>
      <c r="S501" t="s">
        <v>1478</v>
      </c>
      <c r="T501">
        <v>1</v>
      </c>
      <c r="U501">
        <v>3.3411499999999997E-2</v>
      </c>
      <c r="V501">
        <v>23</v>
      </c>
    </row>
    <row r="502" spans="1:22">
      <c r="A502">
        <v>26139</v>
      </c>
      <c r="B502" t="s">
        <v>1888</v>
      </c>
      <c r="C502">
        <v>-2.9999999999999997E-8</v>
      </c>
      <c r="D502">
        <v>0.28635664</v>
      </c>
      <c r="E502">
        <v>682</v>
      </c>
      <c r="F502">
        <v>2</v>
      </c>
      <c r="G502">
        <v>0</v>
      </c>
      <c r="H502">
        <v>7</v>
      </c>
      <c r="I502">
        <v>97291</v>
      </c>
      <c r="J502">
        <v>1</v>
      </c>
      <c r="K502">
        <v>0</v>
      </c>
      <c r="L502">
        <v>0</v>
      </c>
      <c r="M502">
        <v>0</v>
      </c>
      <c r="N502">
        <v>1</v>
      </c>
      <c r="O502">
        <v>1</v>
      </c>
      <c r="P502">
        <v>348</v>
      </c>
      <c r="Q502">
        <v>27</v>
      </c>
      <c r="R502">
        <v>3</v>
      </c>
      <c r="S502" t="s">
        <v>1478</v>
      </c>
      <c r="T502">
        <v>1</v>
      </c>
      <c r="U502">
        <v>0.28635666999999998</v>
      </c>
      <c r="V502">
        <v>195</v>
      </c>
    </row>
    <row r="503" spans="1:22">
      <c r="A503">
        <v>26172</v>
      </c>
      <c r="B503" t="s">
        <v>1889</v>
      </c>
      <c r="C503">
        <v>-2.9999999999999997E-8</v>
      </c>
      <c r="D503">
        <v>8.5859130000000006E-2</v>
      </c>
      <c r="E503">
        <v>682</v>
      </c>
      <c r="F503">
        <v>0</v>
      </c>
      <c r="G503">
        <v>0</v>
      </c>
      <c r="H503">
        <v>7</v>
      </c>
      <c r="I503">
        <v>97291</v>
      </c>
      <c r="J503">
        <v>1</v>
      </c>
      <c r="K503">
        <v>0</v>
      </c>
      <c r="L503">
        <v>0</v>
      </c>
      <c r="M503">
        <v>0</v>
      </c>
      <c r="N503">
        <v>1</v>
      </c>
      <c r="O503">
        <v>1</v>
      </c>
      <c r="P503">
        <v>348</v>
      </c>
      <c r="Q503">
        <v>27</v>
      </c>
      <c r="R503">
        <v>3</v>
      </c>
      <c r="S503" t="s">
        <v>1478</v>
      </c>
      <c r="T503">
        <v>1</v>
      </c>
      <c r="U503">
        <v>8.5859160000000004E-2</v>
      </c>
      <c r="V503">
        <v>59</v>
      </c>
    </row>
    <row r="504" spans="1:22">
      <c r="A504">
        <v>26369</v>
      </c>
      <c r="B504" t="s">
        <v>1890</v>
      </c>
      <c r="C504">
        <v>-2.9999999999999997E-8</v>
      </c>
      <c r="D504">
        <v>4.7668679999999998E-2</v>
      </c>
      <c r="E504">
        <v>682</v>
      </c>
      <c r="F504">
        <v>2</v>
      </c>
      <c r="G504">
        <v>0</v>
      </c>
      <c r="H504">
        <v>7</v>
      </c>
      <c r="I504">
        <v>97291</v>
      </c>
      <c r="J504">
        <v>1</v>
      </c>
      <c r="K504">
        <v>0</v>
      </c>
      <c r="L504">
        <v>0</v>
      </c>
      <c r="M504">
        <v>0</v>
      </c>
      <c r="N504">
        <v>1</v>
      </c>
      <c r="O504">
        <v>1</v>
      </c>
      <c r="P504">
        <v>348</v>
      </c>
      <c r="Q504">
        <v>27</v>
      </c>
      <c r="R504">
        <v>3</v>
      </c>
      <c r="S504" t="s">
        <v>1478</v>
      </c>
      <c r="T504">
        <v>1</v>
      </c>
      <c r="U504">
        <v>4.7668710000000003E-2</v>
      </c>
      <c r="V504">
        <v>33</v>
      </c>
    </row>
    <row r="505" spans="1:22">
      <c r="A505">
        <v>26370</v>
      </c>
      <c r="B505" t="s">
        <v>1890</v>
      </c>
      <c r="C505">
        <v>4.7668679999999998E-2</v>
      </c>
      <c r="D505">
        <v>0.26577319999999999</v>
      </c>
      <c r="E505">
        <v>682</v>
      </c>
      <c r="F505">
        <v>0</v>
      </c>
      <c r="G505">
        <v>0</v>
      </c>
      <c r="H505">
        <v>7</v>
      </c>
      <c r="I505">
        <v>97291</v>
      </c>
      <c r="J505">
        <v>1</v>
      </c>
      <c r="K505">
        <v>0</v>
      </c>
      <c r="L505">
        <v>0</v>
      </c>
      <c r="M505">
        <v>0</v>
      </c>
      <c r="N505">
        <v>1</v>
      </c>
      <c r="O505">
        <v>1</v>
      </c>
      <c r="P505">
        <v>348</v>
      </c>
      <c r="Q505">
        <v>27</v>
      </c>
      <c r="R505">
        <v>3</v>
      </c>
      <c r="S505" t="s">
        <v>1478</v>
      </c>
      <c r="T505">
        <v>1</v>
      </c>
      <c r="U505">
        <v>0.21810452</v>
      </c>
      <c r="V505">
        <v>149</v>
      </c>
    </row>
    <row r="506" spans="1:22">
      <c r="A506">
        <v>26407</v>
      </c>
      <c r="B506" t="s">
        <v>1891</v>
      </c>
      <c r="C506">
        <v>-2.9999999999999997E-8</v>
      </c>
      <c r="D506">
        <v>0.35927365</v>
      </c>
      <c r="E506">
        <v>682</v>
      </c>
      <c r="F506">
        <v>2</v>
      </c>
      <c r="G506">
        <v>0</v>
      </c>
      <c r="H506">
        <v>7</v>
      </c>
      <c r="I506">
        <v>97291</v>
      </c>
      <c r="J506">
        <v>1</v>
      </c>
      <c r="K506">
        <v>0</v>
      </c>
      <c r="L506">
        <v>0</v>
      </c>
      <c r="M506">
        <v>0</v>
      </c>
      <c r="N506">
        <v>1</v>
      </c>
      <c r="O506">
        <v>1</v>
      </c>
      <c r="P506">
        <v>348</v>
      </c>
      <c r="Q506">
        <v>27</v>
      </c>
      <c r="R506">
        <v>3</v>
      </c>
      <c r="S506" t="s">
        <v>1478</v>
      </c>
      <c r="T506">
        <v>1</v>
      </c>
      <c r="U506">
        <v>0.35927367999999998</v>
      </c>
      <c r="V506">
        <v>245</v>
      </c>
    </row>
    <row r="507" spans="1:22">
      <c r="A507">
        <v>26424</v>
      </c>
      <c r="B507" t="s">
        <v>1892</v>
      </c>
      <c r="C507">
        <v>-2.9999999999999997E-8</v>
      </c>
      <c r="D507">
        <v>8.9345140000000003E-2</v>
      </c>
      <c r="E507">
        <v>682</v>
      </c>
      <c r="F507">
        <v>2</v>
      </c>
      <c r="G507">
        <v>0</v>
      </c>
      <c r="H507">
        <v>7</v>
      </c>
      <c r="I507">
        <v>97291</v>
      </c>
      <c r="J507">
        <v>1</v>
      </c>
      <c r="K507">
        <v>0</v>
      </c>
      <c r="L507">
        <v>0</v>
      </c>
      <c r="M507">
        <v>0</v>
      </c>
      <c r="N507">
        <v>1</v>
      </c>
      <c r="O507">
        <v>1</v>
      </c>
      <c r="P507">
        <v>348</v>
      </c>
      <c r="Q507">
        <v>27</v>
      </c>
      <c r="R507">
        <v>3</v>
      </c>
      <c r="S507" t="s">
        <v>1478</v>
      </c>
      <c r="T507">
        <v>1</v>
      </c>
      <c r="U507">
        <v>8.9345170000000002E-2</v>
      </c>
      <c r="V507">
        <v>61</v>
      </c>
    </row>
    <row r="508" spans="1:22">
      <c r="A508">
        <v>26471</v>
      </c>
      <c r="B508" t="s">
        <v>1893</v>
      </c>
      <c r="C508">
        <v>-2.9999999999999997E-8</v>
      </c>
      <c r="D508">
        <v>8.4270540000000005E-2</v>
      </c>
      <c r="E508">
        <v>682</v>
      </c>
      <c r="F508">
        <v>2</v>
      </c>
      <c r="G508">
        <v>0</v>
      </c>
      <c r="H508">
        <v>7</v>
      </c>
      <c r="I508">
        <v>97291</v>
      </c>
      <c r="J508">
        <v>1</v>
      </c>
      <c r="K508">
        <v>0</v>
      </c>
      <c r="L508">
        <v>0</v>
      </c>
      <c r="M508">
        <v>0</v>
      </c>
      <c r="N508">
        <v>1</v>
      </c>
      <c r="O508">
        <v>1</v>
      </c>
      <c r="P508">
        <v>348</v>
      </c>
      <c r="Q508">
        <v>27</v>
      </c>
      <c r="R508">
        <v>3</v>
      </c>
      <c r="S508" t="s">
        <v>1478</v>
      </c>
      <c r="T508">
        <v>1</v>
      </c>
      <c r="U508">
        <v>8.4270570000000003E-2</v>
      </c>
      <c r="V508">
        <v>57</v>
      </c>
    </row>
    <row r="509" spans="1:22">
      <c r="A509">
        <v>26472</v>
      </c>
      <c r="B509" t="s">
        <v>1893</v>
      </c>
      <c r="C509">
        <v>8.4270540000000005E-2</v>
      </c>
      <c r="D509">
        <v>0.12943847999999999</v>
      </c>
      <c r="E509">
        <v>682</v>
      </c>
      <c r="F509">
        <v>2</v>
      </c>
      <c r="G509">
        <v>0</v>
      </c>
      <c r="H509">
        <v>7</v>
      </c>
      <c r="I509">
        <v>97291</v>
      </c>
      <c r="J509">
        <v>1</v>
      </c>
      <c r="K509">
        <v>0</v>
      </c>
      <c r="L509">
        <v>0</v>
      </c>
      <c r="M509">
        <v>0</v>
      </c>
      <c r="N509">
        <v>1</v>
      </c>
      <c r="O509">
        <v>1</v>
      </c>
      <c r="P509">
        <v>348</v>
      </c>
      <c r="Q509">
        <v>27</v>
      </c>
      <c r="R509">
        <v>3</v>
      </c>
      <c r="S509" t="s">
        <v>1478</v>
      </c>
      <c r="T509">
        <v>1</v>
      </c>
      <c r="U509">
        <v>4.5167939999999997E-2</v>
      </c>
      <c r="V509">
        <v>31</v>
      </c>
    </row>
    <row r="510" spans="1:22">
      <c r="A510">
        <v>26479</v>
      </c>
      <c r="B510" t="s">
        <v>1894</v>
      </c>
      <c r="C510">
        <v>-2.9999999999999997E-8</v>
      </c>
      <c r="D510">
        <v>0.26490079</v>
      </c>
      <c r="E510">
        <v>682</v>
      </c>
      <c r="F510">
        <v>2</v>
      </c>
      <c r="G510">
        <v>0</v>
      </c>
      <c r="H510">
        <v>7</v>
      </c>
      <c r="I510">
        <v>97291</v>
      </c>
      <c r="J510">
        <v>1</v>
      </c>
      <c r="K510">
        <v>0</v>
      </c>
      <c r="L510">
        <v>0</v>
      </c>
      <c r="M510">
        <v>0</v>
      </c>
      <c r="N510">
        <v>1</v>
      </c>
      <c r="O510">
        <v>1</v>
      </c>
      <c r="P510">
        <v>348</v>
      </c>
      <c r="Q510">
        <v>27</v>
      </c>
      <c r="R510">
        <v>3</v>
      </c>
      <c r="S510" t="s">
        <v>1478</v>
      </c>
      <c r="T510">
        <v>1</v>
      </c>
      <c r="U510">
        <v>0.26490081999999998</v>
      </c>
      <c r="V510">
        <v>181</v>
      </c>
    </row>
    <row r="511" spans="1:22">
      <c r="A511">
        <v>26509</v>
      </c>
      <c r="B511" t="s">
        <v>1895</v>
      </c>
      <c r="C511">
        <v>-2.9999999999999997E-8</v>
      </c>
      <c r="D511">
        <v>4.7954009999999998E-2</v>
      </c>
      <c r="E511">
        <v>682</v>
      </c>
      <c r="F511">
        <v>2</v>
      </c>
      <c r="G511">
        <v>0</v>
      </c>
      <c r="H511">
        <v>7</v>
      </c>
      <c r="I511">
        <v>97291</v>
      </c>
      <c r="J511">
        <v>1</v>
      </c>
      <c r="K511">
        <v>0</v>
      </c>
      <c r="L511">
        <v>0</v>
      </c>
      <c r="M511">
        <v>0</v>
      </c>
      <c r="N511">
        <v>1</v>
      </c>
      <c r="O511">
        <v>1</v>
      </c>
      <c r="P511">
        <v>348</v>
      </c>
      <c r="Q511">
        <v>27</v>
      </c>
      <c r="R511">
        <v>3</v>
      </c>
      <c r="S511" t="s">
        <v>1478</v>
      </c>
      <c r="T511">
        <v>1</v>
      </c>
      <c r="U511">
        <v>4.7954040000000003E-2</v>
      </c>
      <c r="V511">
        <v>33</v>
      </c>
    </row>
    <row r="512" spans="1:22">
      <c r="A512">
        <v>26540</v>
      </c>
      <c r="B512" t="s">
        <v>1896</v>
      </c>
      <c r="C512">
        <v>-2.9999999999999997E-8</v>
      </c>
      <c r="D512">
        <v>0.26444266</v>
      </c>
      <c r="E512">
        <v>682</v>
      </c>
      <c r="F512">
        <v>2</v>
      </c>
      <c r="G512">
        <v>0</v>
      </c>
      <c r="H512">
        <v>7</v>
      </c>
      <c r="I512">
        <v>97291</v>
      </c>
      <c r="J512">
        <v>1</v>
      </c>
      <c r="K512">
        <v>0</v>
      </c>
      <c r="L512">
        <v>0</v>
      </c>
      <c r="M512">
        <v>0</v>
      </c>
      <c r="N512">
        <v>1</v>
      </c>
      <c r="O512">
        <v>1</v>
      </c>
      <c r="P512">
        <v>348</v>
      </c>
      <c r="Q512">
        <v>27</v>
      </c>
      <c r="R512">
        <v>3</v>
      </c>
      <c r="S512" t="s">
        <v>1478</v>
      </c>
      <c r="T512">
        <v>1</v>
      </c>
      <c r="U512">
        <v>0.26444268999999998</v>
      </c>
      <c r="V512">
        <v>180</v>
      </c>
    </row>
    <row r="513" spans="1:22">
      <c r="A513">
        <v>26567</v>
      </c>
      <c r="B513" t="s">
        <v>1897</v>
      </c>
      <c r="C513">
        <v>-2.9999999999999997E-8</v>
      </c>
      <c r="D513">
        <v>4.9784200000000001E-2</v>
      </c>
      <c r="E513">
        <v>682</v>
      </c>
      <c r="F513">
        <v>2</v>
      </c>
      <c r="G513">
        <v>0</v>
      </c>
      <c r="H513">
        <v>7</v>
      </c>
      <c r="I513">
        <v>97291</v>
      </c>
      <c r="J513">
        <v>1</v>
      </c>
      <c r="K513">
        <v>0</v>
      </c>
      <c r="L513">
        <v>0</v>
      </c>
      <c r="M513">
        <v>0</v>
      </c>
      <c r="N513">
        <v>1</v>
      </c>
      <c r="O513">
        <v>1</v>
      </c>
      <c r="P513">
        <v>348</v>
      </c>
      <c r="Q513">
        <v>27</v>
      </c>
      <c r="R513">
        <v>3</v>
      </c>
      <c r="S513" t="s">
        <v>1478</v>
      </c>
      <c r="T513">
        <v>1</v>
      </c>
      <c r="U513">
        <v>4.9784229999999999E-2</v>
      </c>
      <c r="V513">
        <v>34</v>
      </c>
    </row>
    <row r="514" spans="1:22">
      <c r="A514">
        <v>26609</v>
      </c>
      <c r="B514" t="s">
        <v>1898</v>
      </c>
      <c r="C514">
        <v>-2.9999999999999997E-8</v>
      </c>
      <c r="D514">
        <v>2.672683E-2</v>
      </c>
      <c r="E514">
        <v>682</v>
      </c>
      <c r="F514">
        <v>2</v>
      </c>
      <c r="G514">
        <v>0</v>
      </c>
      <c r="H514">
        <v>7</v>
      </c>
      <c r="I514">
        <v>97291</v>
      </c>
      <c r="J514">
        <v>1</v>
      </c>
      <c r="K514">
        <v>0</v>
      </c>
      <c r="L514">
        <v>0</v>
      </c>
      <c r="M514">
        <v>0</v>
      </c>
      <c r="N514">
        <v>1</v>
      </c>
      <c r="O514">
        <v>1</v>
      </c>
      <c r="P514">
        <v>348</v>
      </c>
      <c r="Q514">
        <v>27</v>
      </c>
      <c r="R514">
        <v>3</v>
      </c>
      <c r="S514" t="s">
        <v>1478</v>
      </c>
      <c r="T514">
        <v>1</v>
      </c>
      <c r="U514">
        <v>2.6726860000000002E-2</v>
      </c>
      <c r="V514">
        <v>18</v>
      </c>
    </row>
    <row r="515" spans="1:22">
      <c r="A515">
        <v>26766</v>
      </c>
      <c r="B515" t="s">
        <v>1899</v>
      </c>
      <c r="C515">
        <v>-2.9999999999999997E-8</v>
      </c>
      <c r="D515">
        <v>0.17542252999999999</v>
      </c>
      <c r="E515">
        <v>682</v>
      </c>
      <c r="F515">
        <v>2</v>
      </c>
      <c r="G515">
        <v>0</v>
      </c>
      <c r="H515">
        <v>7</v>
      </c>
      <c r="I515">
        <v>97291</v>
      </c>
      <c r="J515">
        <v>1</v>
      </c>
      <c r="K515">
        <v>0</v>
      </c>
      <c r="L515">
        <v>0</v>
      </c>
      <c r="M515">
        <v>0</v>
      </c>
      <c r="N515">
        <v>1</v>
      </c>
      <c r="O515">
        <v>1</v>
      </c>
      <c r="P515">
        <v>348</v>
      </c>
      <c r="Q515">
        <v>27</v>
      </c>
      <c r="R515">
        <v>3</v>
      </c>
      <c r="S515" t="s">
        <v>1478</v>
      </c>
      <c r="T515">
        <v>1</v>
      </c>
      <c r="U515">
        <v>0.17542256000000001</v>
      </c>
      <c r="V515">
        <v>120</v>
      </c>
    </row>
    <row r="516" spans="1:22">
      <c r="A516">
        <v>26846</v>
      </c>
      <c r="B516" t="s">
        <v>1900</v>
      </c>
      <c r="C516">
        <v>-2.9999999999999997E-8</v>
      </c>
      <c r="D516">
        <v>4.8752530000000002E-2</v>
      </c>
      <c r="E516">
        <v>682</v>
      </c>
      <c r="F516">
        <v>2</v>
      </c>
      <c r="G516">
        <v>0</v>
      </c>
      <c r="H516">
        <v>7</v>
      </c>
      <c r="I516">
        <v>97291</v>
      </c>
      <c r="J516">
        <v>1</v>
      </c>
      <c r="K516">
        <v>0</v>
      </c>
      <c r="L516">
        <v>0</v>
      </c>
      <c r="M516">
        <v>0</v>
      </c>
      <c r="N516">
        <v>1</v>
      </c>
      <c r="O516">
        <v>1</v>
      </c>
      <c r="P516">
        <v>348</v>
      </c>
      <c r="Q516">
        <v>27</v>
      </c>
      <c r="R516">
        <v>3</v>
      </c>
      <c r="S516" t="s">
        <v>1478</v>
      </c>
      <c r="T516">
        <v>1</v>
      </c>
      <c r="U516">
        <v>4.875256E-2</v>
      </c>
      <c r="V516">
        <v>33</v>
      </c>
    </row>
    <row r="517" spans="1:22">
      <c r="A517">
        <v>26912</v>
      </c>
      <c r="B517" t="s">
        <v>1901</v>
      </c>
      <c r="C517">
        <v>-2.9999999999999997E-8</v>
      </c>
      <c r="D517">
        <v>5.0584150000000001E-2</v>
      </c>
      <c r="E517">
        <v>682</v>
      </c>
      <c r="F517">
        <v>2</v>
      </c>
      <c r="G517">
        <v>0</v>
      </c>
      <c r="H517">
        <v>7</v>
      </c>
      <c r="I517">
        <v>97291</v>
      </c>
      <c r="J517">
        <v>1</v>
      </c>
      <c r="K517">
        <v>0</v>
      </c>
      <c r="L517">
        <v>0</v>
      </c>
      <c r="M517">
        <v>0</v>
      </c>
      <c r="N517">
        <v>1</v>
      </c>
      <c r="O517">
        <v>1</v>
      </c>
      <c r="P517">
        <v>348</v>
      </c>
      <c r="Q517">
        <v>27</v>
      </c>
      <c r="R517">
        <v>3</v>
      </c>
      <c r="S517" t="s">
        <v>1478</v>
      </c>
      <c r="T517">
        <v>1</v>
      </c>
      <c r="U517">
        <v>5.0584179999999999E-2</v>
      </c>
      <c r="V517">
        <v>34</v>
      </c>
    </row>
    <row r="518" spans="1:22">
      <c r="A518">
        <v>26941</v>
      </c>
      <c r="B518" t="s">
        <v>1902</v>
      </c>
      <c r="C518">
        <v>-2.9999999999999997E-8</v>
      </c>
      <c r="D518">
        <v>0.31126891000000001</v>
      </c>
      <c r="E518">
        <v>682</v>
      </c>
      <c r="F518">
        <v>2</v>
      </c>
      <c r="G518">
        <v>0</v>
      </c>
      <c r="H518">
        <v>7</v>
      </c>
      <c r="I518">
        <v>97291</v>
      </c>
      <c r="J518">
        <v>1</v>
      </c>
      <c r="K518">
        <v>0</v>
      </c>
      <c r="L518">
        <v>0</v>
      </c>
      <c r="M518">
        <v>0</v>
      </c>
      <c r="N518">
        <v>1</v>
      </c>
      <c r="O518">
        <v>1</v>
      </c>
      <c r="P518">
        <v>348</v>
      </c>
      <c r="Q518">
        <v>27</v>
      </c>
      <c r="R518">
        <v>3</v>
      </c>
      <c r="S518" t="s">
        <v>1478</v>
      </c>
      <c r="T518">
        <v>1</v>
      </c>
      <c r="U518">
        <v>0.31126893999999999</v>
      </c>
      <c r="V518">
        <v>212</v>
      </c>
    </row>
    <row r="519" spans="1:22">
      <c r="A519">
        <v>26942</v>
      </c>
      <c r="B519" t="s">
        <v>1903</v>
      </c>
      <c r="C519">
        <v>-2.9999999999999997E-8</v>
      </c>
      <c r="D519">
        <v>6.7841330000000005E-2</v>
      </c>
      <c r="E519">
        <v>682</v>
      </c>
      <c r="F519">
        <v>2</v>
      </c>
      <c r="G519">
        <v>0</v>
      </c>
      <c r="H519">
        <v>7</v>
      </c>
      <c r="I519">
        <v>97291</v>
      </c>
      <c r="J519">
        <v>1</v>
      </c>
      <c r="K519">
        <v>0</v>
      </c>
      <c r="L519">
        <v>0</v>
      </c>
      <c r="M519">
        <v>0</v>
      </c>
      <c r="N519">
        <v>1</v>
      </c>
      <c r="O519">
        <v>1</v>
      </c>
      <c r="P519">
        <v>348</v>
      </c>
      <c r="Q519">
        <v>27</v>
      </c>
      <c r="R519">
        <v>3</v>
      </c>
      <c r="S519" t="s">
        <v>1478</v>
      </c>
      <c r="T519">
        <v>1</v>
      </c>
      <c r="U519">
        <v>6.7841360000000003E-2</v>
      </c>
      <c r="V519">
        <v>46</v>
      </c>
    </row>
    <row r="520" spans="1:22">
      <c r="A520">
        <v>26981</v>
      </c>
      <c r="B520" t="s">
        <v>1904</v>
      </c>
      <c r="C520">
        <v>-2.9999999999999997E-8</v>
      </c>
      <c r="D520">
        <v>0.39668987999999999</v>
      </c>
      <c r="E520">
        <v>682</v>
      </c>
      <c r="F520">
        <v>2</v>
      </c>
      <c r="G520">
        <v>0</v>
      </c>
      <c r="H520">
        <v>7</v>
      </c>
      <c r="I520">
        <v>97291</v>
      </c>
      <c r="J520">
        <v>1</v>
      </c>
      <c r="K520">
        <v>0</v>
      </c>
      <c r="L520">
        <v>0</v>
      </c>
      <c r="M520">
        <v>0</v>
      </c>
      <c r="N520">
        <v>1</v>
      </c>
      <c r="O520">
        <v>1</v>
      </c>
      <c r="P520">
        <v>348</v>
      </c>
      <c r="Q520">
        <v>27</v>
      </c>
      <c r="R520">
        <v>3</v>
      </c>
      <c r="S520" t="s">
        <v>1478</v>
      </c>
      <c r="T520">
        <v>1</v>
      </c>
      <c r="U520">
        <v>0.39668990999999998</v>
      </c>
      <c r="V520">
        <v>271</v>
      </c>
    </row>
    <row r="521" spans="1:22">
      <c r="A521">
        <v>27045</v>
      </c>
      <c r="B521" t="s">
        <v>1905</v>
      </c>
      <c r="C521">
        <v>-2.9999999999999997E-8</v>
      </c>
      <c r="D521">
        <v>0.17443225000000001</v>
      </c>
      <c r="E521">
        <v>682</v>
      </c>
      <c r="F521">
        <v>0</v>
      </c>
      <c r="G521">
        <v>0</v>
      </c>
      <c r="H521">
        <v>7</v>
      </c>
      <c r="I521">
        <v>97291</v>
      </c>
      <c r="J521">
        <v>1</v>
      </c>
      <c r="K521">
        <v>0</v>
      </c>
      <c r="L521">
        <v>0</v>
      </c>
      <c r="M521">
        <v>0</v>
      </c>
      <c r="N521">
        <v>1</v>
      </c>
      <c r="O521">
        <v>1</v>
      </c>
      <c r="P521">
        <v>348</v>
      </c>
      <c r="Q521">
        <v>27</v>
      </c>
      <c r="R521">
        <v>3</v>
      </c>
      <c r="S521" t="s">
        <v>1478</v>
      </c>
      <c r="T521">
        <v>1</v>
      </c>
      <c r="U521">
        <v>0.17443228</v>
      </c>
      <c r="V521">
        <v>119</v>
      </c>
    </row>
    <row r="522" spans="1:22">
      <c r="A522">
        <v>27137</v>
      </c>
      <c r="B522" t="s">
        <v>1906</v>
      </c>
      <c r="C522">
        <v>-2.9999999999999997E-8</v>
      </c>
      <c r="D522">
        <v>0.15729125999999999</v>
      </c>
      <c r="E522">
        <v>682</v>
      </c>
      <c r="F522">
        <v>2</v>
      </c>
      <c r="G522">
        <v>0</v>
      </c>
      <c r="H522">
        <v>7</v>
      </c>
      <c r="I522">
        <v>97291</v>
      </c>
      <c r="J522">
        <v>1</v>
      </c>
      <c r="K522">
        <v>0</v>
      </c>
      <c r="L522">
        <v>0</v>
      </c>
      <c r="M522">
        <v>0</v>
      </c>
      <c r="N522">
        <v>1</v>
      </c>
      <c r="O522">
        <v>1</v>
      </c>
      <c r="P522">
        <v>348</v>
      </c>
      <c r="Q522">
        <v>27</v>
      </c>
      <c r="R522">
        <v>3</v>
      </c>
      <c r="S522" t="s">
        <v>1478</v>
      </c>
      <c r="T522">
        <v>1</v>
      </c>
      <c r="U522">
        <v>0.15729129</v>
      </c>
      <c r="V522">
        <v>107</v>
      </c>
    </row>
    <row r="523" spans="1:22">
      <c r="A523">
        <v>27222</v>
      </c>
      <c r="B523" t="s">
        <v>1907</v>
      </c>
      <c r="C523">
        <v>-2.9999999999999997E-8</v>
      </c>
      <c r="D523">
        <v>9.723126E-2</v>
      </c>
      <c r="E523">
        <v>682</v>
      </c>
      <c r="F523">
        <v>7</v>
      </c>
      <c r="G523">
        <v>0</v>
      </c>
      <c r="H523">
        <v>7</v>
      </c>
      <c r="I523">
        <v>97291</v>
      </c>
      <c r="J523">
        <v>1</v>
      </c>
      <c r="K523">
        <v>0</v>
      </c>
      <c r="L523">
        <v>0</v>
      </c>
      <c r="M523">
        <v>0</v>
      </c>
      <c r="N523">
        <v>1</v>
      </c>
      <c r="O523">
        <v>1</v>
      </c>
      <c r="P523">
        <v>348</v>
      </c>
      <c r="Q523">
        <v>27</v>
      </c>
      <c r="R523">
        <v>3</v>
      </c>
      <c r="S523" t="s">
        <v>1478</v>
      </c>
      <c r="T523">
        <v>1</v>
      </c>
      <c r="U523">
        <v>9.7231289999999998E-2</v>
      </c>
      <c r="V523">
        <v>66</v>
      </c>
    </row>
    <row r="524" spans="1:22">
      <c r="A524">
        <v>27273</v>
      </c>
      <c r="B524" t="s">
        <v>1908</v>
      </c>
      <c r="C524">
        <v>-2.9999999999999997E-8</v>
      </c>
      <c r="D524">
        <v>2.874318E-2</v>
      </c>
      <c r="E524">
        <v>682</v>
      </c>
      <c r="F524">
        <v>0</v>
      </c>
      <c r="G524">
        <v>0</v>
      </c>
      <c r="H524">
        <v>7</v>
      </c>
      <c r="I524">
        <v>97291</v>
      </c>
      <c r="J524">
        <v>1</v>
      </c>
      <c r="K524">
        <v>0</v>
      </c>
      <c r="L524">
        <v>0</v>
      </c>
      <c r="M524">
        <v>0</v>
      </c>
      <c r="N524">
        <v>1</v>
      </c>
      <c r="O524">
        <v>1</v>
      </c>
      <c r="P524">
        <v>348</v>
      </c>
      <c r="Q524">
        <v>27</v>
      </c>
      <c r="R524">
        <v>3</v>
      </c>
      <c r="S524" t="s">
        <v>1478</v>
      </c>
      <c r="T524">
        <v>1</v>
      </c>
      <c r="U524">
        <v>2.8743210000000002E-2</v>
      </c>
      <c r="V524">
        <v>20</v>
      </c>
    </row>
    <row r="525" spans="1:22">
      <c r="A525">
        <v>27314</v>
      </c>
      <c r="B525" t="s">
        <v>1909</v>
      </c>
      <c r="C525">
        <v>-2.9999999999999997E-8</v>
      </c>
      <c r="D525">
        <v>4.0174649999999999E-2</v>
      </c>
      <c r="E525">
        <v>682</v>
      </c>
      <c r="F525">
        <v>2</v>
      </c>
      <c r="G525">
        <v>0</v>
      </c>
      <c r="H525">
        <v>7</v>
      </c>
      <c r="I525">
        <v>97291</v>
      </c>
      <c r="J525">
        <v>1</v>
      </c>
      <c r="K525">
        <v>0</v>
      </c>
      <c r="L525">
        <v>0</v>
      </c>
      <c r="M525">
        <v>0</v>
      </c>
      <c r="N525">
        <v>1</v>
      </c>
      <c r="O525">
        <v>1</v>
      </c>
      <c r="P525">
        <v>348</v>
      </c>
      <c r="Q525">
        <v>27</v>
      </c>
      <c r="R525">
        <v>3</v>
      </c>
      <c r="S525" t="s">
        <v>1478</v>
      </c>
      <c r="T525">
        <v>1</v>
      </c>
      <c r="U525">
        <v>4.0174679999999997E-2</v>
      </c>
      <c r="V525">
        <v>27</v>
      </c>
    </row>
    <row r="526" spans="1:22">
      <c r="A526">
        <v>27349</v>
      </c>
      <c r="B526" t="s">
        <v>1910</v>
      </c>
      <c r="C526">
        <v>-2.9999999999999997E-8</v>
      </c>
      <c r="D526">
        <v>7.2462890000000002E-2</v>
      </c>
      <c r="E526">
        <v>682</v>
      </c>
      <c r="F526">
        <v>2</v>
      </c>
      <c r="G526">
        <v>0</v>
      </c>
      <c r="H526">
        <v>7</v>
      </c>
      <c r="I526">
        <v>97291</v>
      </c>
      <c r="J526">
        <v>1</v>
      </c>
      <c r="K526">
        <v>0</v>
      </c>
      <c r="L526">
        <v>0</v>
      </c>
      <c r="M526">
        <v>0</v>
      </c>
      <c r="N526">
        <v>1</v>
      </c>
      <c r="O526">
        <v>1</v>
      </c>
      <c r="P526">
        <v>348</v>
      </c>
      <c r="Q526">
        <v>27</v>
      </c>
      <c r="R526">
        <v>3</v>
      </c>
      <c r="S526" t="s">
        <v>1478</v>
      </c>
      <c r="T526">
        <v>1</v>
      </c>
      <c r="U526">
        <v>7.246292E-2</v>
      </c>
      <c r="V526">
        <v>49</v>
      </c>
    </row>
    <row r="527" spans="1:22">
      <c r="A527">
        <v>27350</v>
      </c>
      <c r="B527" t="s">
        <v>1910</v>
      </c>
      <c r="C527">
        <v>7.2462890000000002E-2</v>
      </c>
      <c r="D527">
        <v>0.12051249999999999</v>
      </c>
      <c r="E527">
        <v>682</v>
      </c>
      <c r="F527">
        <v>0</v>
      </c>
      <c r="G527">
        <v>0</v>
      </c>
      <c r="H527">
        <v>7</v>
      </c>
      <c r="I527">
        <v>97291</v>
      </c>
      <c r="J527">
        <v>1</v>
      </c>
      <c r="K527">
        <v>0</v>
      </c>
      <c r="L527">
        <v>0</v>
      </c>
      <c r="M527">
        <v>0</v>
      </c>
      <c r="N527">
        <v>1</v>
      </c>
      <c r="O527">
        <v>1</v>
      </c>
      <c r="P527">
        <v>348</v>
      </c>
      <c r="Q527">
        <v>27</v>
      </c>
      <c r="R527">
        <v>3</v>
      </c>
      <c r="S527" t="s">
        <v>1478</v>
      </c>
      <c r="T527">
        <v>1</v>
      </c>
      <c r="U527">
        <v>4.804961E-2</v>
      </c>
      <c r="V527">
        <v>33</v>
      </c>
    </row>
    <row r="528" spans="1:22">
      <c r="A528">
        <v>27392</v>
      </c>
      <c r="B528" t="s">
        <v>1911</v>
      </c>
      <c r="C528">
        <v>-2.9999999999999997E-8</v>
      </c>
      <c r="D528">
        <v>0.18861290999999999</v>
      </c>
      <c r="E528">
        <v>682</v>
      </c>
      <c r="F528">
        <v>2</v>
      </c>
      <c r="G528">
        <v>0</v>
      </c>
      <c r="H528">
        <v>7</v>
      </c>
      <c r="I528">
        <v>97291</v>
      </c>
      <c r="J528">
        <v>1</v>
      </c>
      <c r="K528">
        <v>0</v>
      </c>
      <c r="L528">
        <v>0</v>
      </c>
      <c r="M528">
        <v>0</v>
      </c>
      <c r="N528">
        <v>1</v>
      </c>
      <c r="O528">
        <v>1</v>
      </c>
      <c r="P528">
        <v>348</v>
      </c>
      <c r="Q528">
        <v>27</v>
      </c>
      <c r="R528">
        <v>3</v>
      </c>
      <c r="S528" t="s">
        <v>1478</v>
      </c>
      <c r="T528">
        <v>1</v>
      </c>
      <c r="U528">
        <v>0.18861294000000001</v>
      </c>
      <c r="V528">
        <v>129</v>
      </c>
    </row>
    <row r="529" spans="1:22">
      <c r="A529">
        <v>27393</v>
      </c>
      <c r="B529" t="s">
        <v>1911</v>
      </c>
      <c r="C529">
        <v>0.18861290999999999</v>
      </c>
      <c r="D529">
        <v>0.21047953999999999</v>
      </c>
      <c r="E529">
        <v>682</v>
      </c>
      <c r="F529">
        <v>2</v>
      </c>
      <c r="G529">
        <v>0</v>
      </c>
      <c r="H529">
        <v>7</v>
      </c>
      <c r="I529">
        <v>97291</v>
      </c>
      <c r="J529">
        <v>1</v>
      </c>
      <c r="K529">
        <v>0</v>
      </c>
      <c r="L529">
        <v>0</v>
      </c>
      <c r="M529">
        <v>0</v>
      </c>
      <c r="N529">
        <v>1</v>
      </c>
      <c r="O529">
        <v>1</v>
      </c>
      <c r="P529">
        <v>348</v>
      </c>
      <c r="Q529">
        <v>27</v>
      </c>
      <c r="R529">
        <v>3</v>
      </c>
      <c r="S529" t="s">
        <v>1478</v>
      </c>
      <c r="T529">
        <v>1</v>
      </c>
      <c r="U529">
        <v>2.1866630000000001E-2</v>
      </c>
      <c r="V529">
        <v>15</v>
      </c>
    </row>
    <row r="530" spans="1:22">
      <c r="A530">
        <v>27394</v>
      </c>
      <c r="B530" t="s">
        <v>1911</v>
      </c>
      <c r="C530">
        <v>0.21047953999999999</v>
      </c>
      <c r="D530">
        <v>0.29124563999999997</v>
      </c>
      <c r="E530">
        <v>682</v>
      </c>
      <c r="F530">
        <v>2</v>
      </c>
      <c r="G530">
        <v>0</v>
      </c>
      <c r="H530">
        <v>7</v>
      </c>
      <c r="I530">
        <v>97291</v>
      </c>
      <c r="J530">
        <v>1</v>
      </c>
      <c r="K530">
        <v>0</v>
      </c>
      <c r="L530">
        <v>0</v>
      </c>
      <c r="M530">
        <v>0</v>
      </c>
      <c r="N530">
        <v>1</v>
      </c>
      <c r="O530">
        <v>1</v>
      </c>
      <c r="P530">
        <v>348</v>
      </c>
      <c r="Q530">
        <v>27</v>
      </c>
      <c r="R530">
        <v>3</v>
      </c>
      <c r="S530" t="s">
        <v>1478</v>
      </c>
      <c r="T530">
        <v>1</v>
      </c>
      <c r="U530">
        <v>8.0766099999999993E-2</v>
      </c>
      <c r="V530">
        <v>55</v>
      </c>
    </row>
    <row r="531" spans="1:22">
      <c r="A531">
        <v>27472</v>
      </c>
      <c r="B531" t="s">
        <v>1912</v>
      </c>
      <c r="C531">
        <v>-2.9999999999999997E-8</v>
      </c>
      <c r="D531">
        <v>0.31017294000000001</v>
      </c>
      <c r="E531">
        <v>682</v>
      </c>
      <c r="F531">
        <v>2</v>
      </c>
      <c r="G531">
        <v>0</v>
      </c>
      <c r="H531">
        <v>7</v>
      </c>
      <c r="I531">
        <v>97291</v>
      </c>
      <c r="J531">
        <v>1</v>
      </c>
      <c r="K531">
        <v>0</v>
      </c>
      <c r="L531">
        <v>0</v>
      </c>
      <c r="M531">
        <v>0</v>
      </c>
      <c r="N531">
        <v>1</v>
      </c>
      <c r="O531">
        <v>1</v>
      </c>
      <c r="P531">
        <v>348</v>
      </c>
      <c r="Q531">
        <v>27</v>
      </c>
      <c r="R531">
        <v>3</v>
      </c>
      <c r="S531" t="s">
        <v>1478</v>
      </c>
      <c r="T531">
        <v>1</v>
      </c>
      <c r="U531">
        <v>0.31017296999999999</v>
      </c>
      <c r="V531">
        <v>212</v>
      </c>
    </row>
    <row r="532" spans="1:22">
      <c r="A532">
        <v>27483</v>
      </c>
      <c r="B532" t="s">
        <v>1913</v>
      </c>
      <c r="C532">
        <v>-2.9999999999999997E-8</v>
      </c>
      <c r="D532">
        <v>0.18633925000000001</v>
      </c>
      <c r="E532">
        <v>682</v>
      </c>
      <c r="F532">
        <v>2</v>
      </c>
      <c r="G532">
        <v>0</v>
      </c>
      <c r="H532">
        <v>7</v>
      </c>
      <c r="I532">
        <v>97291</v>
      </c>
      <c r="J532">
        <v>1</v>
      </c>
      <c r="K532">
        <v>0</v>
      </c>
      <c r="L532">
        <v>0</v>
      </c>
      <c r="M532">
        <v>0</v>
      </c>
      <c r="N532">
        <v>1</v>
      </c>
      <c r="O532">
        <v>1</v>
      </c>
      <c r="P532">
        <v>348</v>
      </c>
      <c r="Q532">
        <v>27</v>
      </c>
      <c r="R532">
        <v>3</v>
      </c>
      <c r="S532" t="s">
        <v>1478</v>
      </c>
      <c r="T532">
        <v>1</v>
      </c>
      <c r="U532">
        <v>0.18633928</v>
      </c>
      <c r="V532">
        <v>127</v>
      </c>
    </row>
    <row r="533" spans="1:22">
      <c r="A533">
        <v>27484</v>
      </c>
      <c r="B533" t="s">
        <v>1913</v>
      </c>
      <c r="C533">
        <v>0.18633925000000001</v>
      </c>
      <c r="D533">
        <v>0.22412314</v>
      </c>
      <c r="E533">
        <v>682</v>
      </c>
      <c r="F533">
        <v>1</v>
      </c>
      <c r="G533">
        <v>0</v>
      </c>
      <c r="H533">
        <v>7</v>
      </c>
      <c r="I533">
        <v>97291</v>
      </c>
      <c r="J533">
        <v>1</v>
      </c>
      <c r="K533">
        <v>0</v>
      </c>
      <c r="L533">
        <v>0</v>
      </c>
      <c r="M533">
        <v>0</v>
      </c>
      <c r="N533">
        <v>1</v>
      </c>
      <c r="O533">
        <v>1</v>
      </c>
      <c r="P533">
        <v>348</v>
      </c>
      <c r="Q533">
        <v>27</v>
      </c>
      <c r="R533">
        <v>3</v>
      </c>
      <c r="S533" t="s">
        <v>1478</v>
      </c>
      <c r="T533">
        <v>1</v>
      </c>
      <c r="U533">
        <v>3.7783890000000001E-2</v>
      </c>
      <c r="V533">
        <v>26</v>
      </c>
    </row>
    <row r="534" spans="1:22">
      <c r="A534">
        <v>27485</v>
      </c>
      <c r="B534" t="s">
        <v>1913</v>
      </c>
      <c r="C534">
        <v>0.22412314</v>
      </c>
      <c r="D534">
        <v>0.35230779000000001</v>
      </c>
      <c r="E534">
        <v>682</v>
      </c>
      <c r="F534">
        <v>2</v>
      </c>
      <c r="G534">
        <v>0</v>
      </c>
      <c r="H534">
        <v>7</v>
      </c>
      <c r="I534">
        <v>97291</v>
      </c>
      <c r="J534">
        <v>1</v>
      </c>
      <c r="K534">
        <v>0</v>
      </c>
      <c r="L534">
        <v>0</v>
      </c>
      <c r="M534">
        <v>0</v>
      </c>
      <c r="N534">
        <v>1</v>
      </c>
      <c r="O534">
        <v>1</v>
      </c>
      <c r="P534">
        <v>348</v>
      </c>
      <c r="Q534">
        <v>27</v>
      </c>
      <c r="R534">
        <v>3</v>
      </c>
      <c r="S534" t="s">
        <v>1478</v>
      </c>
      <c r="T534">
        <v>1</v>
      </c>
      <c r="U534">
        <v>0.12818465000000001</v>
      </c>
      <c r="V534">
        <v>87</v>
      </c>
    </row>
    <row r="535" spans="1:22">
      <c r="A535">
        <v>27504</v>
      </c>
      <c r="B535" t="s">
        <v>1914</v>
      </c>
      <c r="C535">
        <v>-2.9999999999999997E-8</v>
      </c>
      <c r="D535">
        <v>6.4842040000000004E-2</v>
      </c>
      <c r="E535">
        <v>682</v>
      </c>
      <c r="F535">
        <v>2</v>
      </c>
      <c r="G535">
        <v>0</v>
      </c>
      <c r="H535">
        <v>7</v>
      </c>
      <c r="I535">
        <v>97291</v>
      </c>
      <c r="J535">
        <v>1</v>
      </c>
      <c r="K535">
        <v>0</v>
      </c>
      <c r="L535">
        <v>0</v>
      </c>
      <c r="M535">
        <v>0</v>
      </c>
      <c r="N535">
        <v>1</v>
      </c>
      <c r="O535">
        <v>1</v>
      </c>
      <c r="P535">
        <v>348</v>
      </c>
      <c r="Q535">
        <v>27</v>
      </c>
      <c r="R535">
        <v>3</v>
      </c>
      <c r="S535" t="s">
        <v>1478</v>
      </c>
      <c r="T535">
        <v>1</v>
      </c>
      <c r="U535">
        <v>6.4842070000000002E-2</v>
      </c>
      <c r="V535">
        <v>44</v>
      </c>
    </row>
    <row r="536" spans="1:22">
      <c r="A536">
        <v>27559</v>
      </c>
      <c r="B536" t="s">
        <v>1915</v>
      </c>
      <c r="C536">
        <v>-2.9999999999999997E-8</v>
      </c>
      <c r="D536">
        <v>0.61461494999999999</v>
      </c>
      <c r="E536">
        <v>682</v>
      </c>
      <c r="F536">
        <v>2</v>
      </c>
      <c r="G536">
        <v>0</v>
      </c>
      <c r="H536">
        <v>7</v>
      </c>
      <c r="I536">
        <v>97291</v>
      </c>
      <c r="J536">
        <v>1</v>
      </c>
      <c r="K536">
        <v>0</v>
      </c>
      <c r="L536">
        <v>0</v>
      </c>
      <c r="M536">
        <v>0</v>
      </c>
      <c r="N536">
        <v>1</v>
      </c>
      <c r="O536">
        <v>1</v>
      </c>
      <c r="P536">
        <v>348</v>
      </c>
      <c r="Q536">
        <v>27</v>
      </c>
      <c r="R536">
        <v>3</v>
      </c>
      <c r="S536" t="s">
        <v>1478</v>
      </c>
      <c r="T536">
        <v>1</v>
      </c>
      <c r="U536">
        <v>0.61461498000000003</v>
      </c>
      <c r="V536">
        <v>419</v>
      </c>
    </row>
    <row r="537" spans="1:22">
      <c r="A537">
        <v>27601</v>
      </c>
      <c r="B537" t="s">
        <v>1916</v>
      </c>
      <c r="C537">
        <v>-2.9999999999999997E-8</v>
      </c>
      <c r="D537">
        <v>0.16957058999999999</v>
      </c>
      <c r="E537">
        <v>682</v>
      </c>
      <c r="F537">
        <v>2</v>
      </c>
      <c r="G537">
        <v>0</v>
      </c>
      <c r="H537">
        <v>7</v>
      </c>
      <c r="I537">
        <v>97291</v>
      </c>
      <c r="J537">
        <v>1</v>
      </c>
      <c r="K537">
        <v>0</v>
      </c>
      <c r="L537">
        <v>0</v>
      </c>
      <c r="M537">
        <v>0</v>
      </c>
      <c r="N537">
        <v>1</v>
      </c>
      <c r="O537">
        <v>1</v>
      </c>
      <c r="P537">
        <v>348</v>
      </c>
      <c r="Q537">
        <v>27</v>
      </c>
      <c r="R537">
        <v>3</v>
      </c>
      <c r="S537" t="s">
        <v>1478</v>
      </c>
      <c r="T537">
        <v>1</v>
      </c>
      <c r="U537">
        <v>0.16957062000000001</v>
      </c>
      <c r="V537">
        <v>116</v>
      </c>
    </row>
    <row r="538" spans="1:22">
      <c r="A538">
        <v>27624</v>
      </c>
      <c r="B538" t="s">
        <v>1917</v>
      </c>
      <c r="C538">
        <v>-2.9999999999999997E-8</v>
      </c>
      <c r="D538">
        <v>2.6492330000000001E-2</v>
      </c>
      <c r="E538">
        <v>682</v>
      </c>
      <c r="F538">
        <v>0</v>
      </c>
      <c r="G538">
        <v>0</v>
      </c>
      <c r="H538">
        <v>7</v>
      </c>
      <c r="I538">
        <v>97291</v>
      </c>
      <c r="J538">
        <v>1</v>
      </c>
      <c r="K538">
        <v>0</v>
      </c>
      <c r="L538">
        <v>0</v>
      </c>
      <c r="M538">
        <v>0</v>
      </c>
      <c r="N538">
        <v>1</v>
      </c>
      <c r="O538">
        <v>1</v>
      </c>
      <c r="P538">
        <v>348</v>
      </c>
      <c r="Q538">
        <v>27</v>
      </c>
      <c r="R538">
        <v>3</v>
      </c>
      <c r="S538" t="s">
        <v>1478</v>
      </c>
      <c r="T538">
        <v>1</v>
      </c>
      <c r="U538">
        <v>2.649236E-2</v>
      </c>
      <c r="V538">
        <v>18</v>
      </c>
    </row>
    <row r="539" spans="1:22">
      <c r="A539">
        <v>27674</v>
      </c>
      <c r="B539" t="s">
        <v>1918</v>
      </c>
      <c r="C539">
        <v>-2.9999999999999997E-8</v>
      </c>
      <c r="D539">
        <v>0.11801751000000001</v>
      </c>
      <c r="E539">
        <v>682</v>
      </c>
      <c r="F539">
        <v>2</v>
      </c>
      <c r="G539">
        <v>0</v>
      </c>
      <c r="H539">
        <v>7</v>
      </c>
      <c r="I539">
        <v>97291</v>
      </c>
      <c r="J539">
        <v>1</v>
      </c>
      <c r="K539">
        <v>0</v>
      </c>
      <c r="L539">
        <v>0</v>
      </c>
      <c r="M539">
        <v>0</v>
      </c>
      <c r="N539">
        <v>1</v>
      </c>
      <c r="O539">
        <v>1</v>
      </c>
      <c r="P539">
        <v>348</v>
      </c>
      <c r="Q539">
        <v>27</v>
      </c>
      <c r="R539">
        <v>3</v>
      </c>
      <c r="S539" t="s">
        <v>1478</v>
      </c>
      <c r="T539">
        <v>1</v>
      </c>
      <c r="U539">
        <v>0.11801754</v>
      </c>
      <c r="V539">
        <v>80</v>
      </c>
    </row>
    <row r="540" spans="1:22">
      <c r="A540">
        <v>27676</v>
      </c>
      <c r="B540" t="s">
        <v>1919</v>
      </c>
      <c r="C540">
        <v>-2.9999999999999997E-8</v>
      </c>
      <c r="D540">
        <v>0.15460283999999999</v>
      </c>
      <c r="E540">
        <v>682</v>
      </c>
      <c r="F540">
        <v>2</v>
      </c>
      <c r="G540">
        <v>0</v>
      </c>
      <c r="H540">
        <v>7</v>
      </c>
      <c r="I540">
        <v>97291</v>
      </c>
      <c r="J540">
        <v>1</v>
      </c>
      <c r="K540">
        <v>0</v>
      </c>
      <c r="L540">
        <v>0</v>
      </c>
      <c r="M540">
        <v>0</v>
      </c>
      <c r="N540">
        <v>1</v>
      </c>
      <c r="O540">
        <v>1</v>
      </c>
      <c r="P540">
        <v>348</v>
      </c>
      <c r="Q540">
        <v>27</v>
      </c>
      <c r="R540">
        <v>3</v>
      </c>
      <c r="S540" t="s">
        <v>1478</v>
      </c>
      <c r="T540">
        <v>1</v>
      </c>
      <c r="U540">
        <v>0.15460287</v>
      </c>
      <c r="V540">
        <v>105</v>
      </c>
    </row>
    <row r="541" spans="1:22">
      <c r="A541">
        <v>27717</v>
      </c>
      <c r="B541" t="s">
        <v>1920</v>
      </c>
      <c r="C541">
        <v>-2.9999999999999997E-8</v>
      </c>
      <c r="D541">
        <v>5.921E-3</v>
      </c>
      <c r="E541">
        <v>682</v>
      </c>
      <c r="F541">
        <v>2</v>
      </c>
      <c r="G541">
        <v>0</v>
      </c>
      <c r="H541">
        <v>7</v>
      </c>
      <c r="I541">
        <v>97291</v>
      </c>
      <c r="J541">
        <v>1</v>
      </c>
      <c r="K541">
        <v>0</v>
      </c>
      <c r="L541">
        <v>0</v>
      </c>
      <c r="M541">
        <v>0</v>
      </c>
      <c r="N541">
        <v>1</v>
      </c>
      <c r="O541">
        <v>1</v>
      </c>
      <c r="P541">
        <v>348</v>
      </c>
      <c r="Q541">
        <v>27</v>
      </c>
      <c r="R541">
        <v>3</v>
      </c>
      <c r="S541" t="s">
        <v>1478</v>
      </c>
      <c r="T541">
        <v>1</v>
      </c>
      <c r="U541">
        <v>5.9210299999999999E-3</v>
      </c>
      <c r="V541">
        <v>4</v>
      </c>
    </row>
    <row r="542" spans="1:22">
      <c r="A542">
        <v>27718</v>
      </c>
      <c r="B542" t="s">
        <v>1920</v>
      </c>
      <c r="C542">
        <v>5.921E-3</v>
      </c>
      <c r="D542">
        <v>3.6966800000000001E-2</v>
      </c>
      <c r="E542">
        <v>682</v>
      </c>
      <c r="F542">
        <v>0</v>
      </c>
      <c r="G542">
        <v>0</v>
      </c>
      <c r="H542">
        <v>7</v>
      </c>
      <c r="I542">
        <v>97291</v>
      </c>
      <c r="J542">
        <v>1</v>
      </c>
      <c r="K542">
        <v>0</v>
      </c>
      <c r="L542">
        <v>0</v>
      </c>
      <c r="M542">
        <v>0</v>
      </c>
      <c r="N542">
        <v>1</v>
      </c>
      <c r="O542">
        <v>1</v>
      </c>
      <c r="P542">
        <v>348</v>
      </c>
      <c r="Q542">
        <v>27</v>
      </c>
      <c r="R542">
        <v>3</v>
      </c>
      <c r="S542" t="s">
        <v>1478</v>
      </c>
      <c r="T542">
        <v>1</v>
      </c>
      <c r="U542">
        <v>3.1045799999999998E-2</v>
      </c>
      <c r="V542">
        <v>21</v>
      </c>
    </row>
    <row r="543" spans="1:22">
      <c r="A543">
        <v>27719</v>
      </c>
      <c r="B543" t="s">
        <v>1920</v>
      </c>
      <c r="C543">
        <v>3.6966800000000001E-2</v>
      </c>
      <c r="D543">
        <v>8.0679299999999995E-2</v>
      </c>
      <c r="E543">
        <v>682</v>
      </c>
      <c r="F543">
        <v>0</v>
      </c>
      <c r="G543">
        <v>0</v>
      </c>
      <c r="H543">
        <v>7</v>
      </c>
      <c r="I543">
        <v>97291</v>
      </c>
      <c r="J543">
        <v>1</v>
      </c>
      <c r="K543">
        <v>0</v>
      </c>
      <c r="L543">
        <v>0</v>
      </c>
      <c r="M543">
        <v>0</v>
      </c>
      <c r="N543">
        <v>1</v>
      </c>
      <c r="O543">
        <v>1</v>
      </c>
      <c r="P543">
        <v>348</v>
      </c>
      <c r="Q543">
        <v>27</v>
      </c>
      <c r="R543">
        <v>3</v>
      </c>
      <c r="S543" t="s">
        <v>1478</v>
      </c>
      <c r="T543">
        <v>1</v>
      </c>
      <c r="U543">
        <v>4.3712500000000001E-2</v>
      </c>
      <c r="V543">
        <v>30</v>
      </c>
    </row>
    <row r="544" spans="1:22">
      <c r="A544">
        <v>27720</v>
      </c>
      <c r="B544" t="s">
        <v>1920</v>
      </c>
      <c r="C544">
        <v>8.0679299999999995E-2</v>
      </c>
      <c r="D544">
        <v>0.81835345000000004</v>
      </c>
      <c r="E544">
        <v>682</v>
      </c>
      <c r="F544">
        <v>2</v>
      </c>
      <c r="G544">
        <v>0</v>
      </c>
      <c r="H544">
        <v>7</v>
      </c>
      <c r="I544">
        <v>97291</v>
      </c>
      <c r="J544">
        <v>1</v>
      </c>
      <c r="K544">
        <v>0</v>
      </c>
      <c r="L544">
        <v>0</v>
      </c>
      <c r="M544">
        <v>0</v>
      </c>
      <c r="N544">
        <v>1</v>
      </c>
      <c r="O544">
        <v>1</v>
      </c>
      <c r="P544">
        <v>348</v>
      </c>
      <c r="Q544">
        <v>27</v>
      </c>
      <c r="R544">
        <v>3</v>
      </c>
      <c r="S544" t="s">
        <v>1478</v>
      </c>
      <c r="T544">
        <v>1</v>
      </c>
      <c r="U544">
        <v>0.73767415000000003</v>
      </c>
      <c r="V544">
        <v>503</v>
      </c>
    </row>
    <row r="545" spans="1:22">
      <c r="A545">
        <v>27721</v>
      </c>
      <c r="B545" t="s">
        <v>1921</v>
      </c>
      <c r="C545">
        <v>-2.9999999999999997E-8</v>
      </c>
      <c r="D545">
        <v>1.572051E-2</v>
      </c>
      <c r="E545">
        <v>682</v>
      </c>
      <c r="F545">
        <v>0</v>
      </c>
      <c r="G545">
        <v>0</v>
      </c>
      <c r="H545">
        <v>7</v>
      </c>
      <c r="I545">
        <v>97291</v>
      </c>
      <c r="J545">
        <v>1</v>
      </c>
      <c r="K545">
        <v>0</v>
      </c>
      <c r="L545">
        <v>0</v>
      </c>
      <c r="M545">
        <v>0</v>
      </c>
      <c r="N545">
        <v>1</v>
      </c>
      <c r="O545">
        <v>1</v>
      </c>
      <c r="P545">
        <v>348</v>
      </c>
      <c r="Q545">
        <v>27</v>
      </c>
      <c r="R545">
        <v>3</v>
      </c>
      <c r="S545" t="s">
        <v>1478</v>
      </c>
      <c r="T545">
        <v>1</v>
      </c>
      <c r="U545">
        <v>1.5720540000000002E-2</v>
      </c>
      <c r="V545">
        <v>11</v>
      </c>
    </row>
    <row r="546" spans="1:22">
      <c r="A546">
        <v>27758</v>
      </c>
      <c r="B546" t="s">
        <v>1922</v>
      </c>
      <c r="C546">
        <v>-2.9999999999999997E-8</v>
      </c>
      <c r="D546">
        <v>0.51460035999999998</v>
      </c>
      <c r="E546">
        <v>682</v>
      </c>
      <c r="F546">
        <v>2</v>
      </c>
      <c r="G546">
        <v>0</v>
      </c>
      <c r="H546">
        <v>7</v>
      </c>
      <c r="I546">
        <v>97291</v>
      </c>
      <c r="J546">
        <v>1</v>
      </c>
      <c r="K546">
        <v>0</v>
      </c>
      <c r="L546">
        <v>0</v>
      </c>
      <c r="M546">
        <v>0</v>
      </c>
      <c r="N546">
        <v>1</v>
      </c>
      <c r="O546">
        <v>1</v>
      </c>
      <c r="P546">
        <v>348</v>
      </c>
      <c r="Q546">
        <v>27</v>
      </c>
      <c r="R546">
        <v>3</v>
      </c>
      <c r="S546" t="s">
        <v>1478</v>
      </c>
      <c r="T546">
        <v>1</v>
      </c>
      <c r="U546">
        <v>0.51460039000000002</v>
      </c>
      <c r="V546">
        <v>351</v>
      </c>
    </row>
    <row r="547" spans="1:22">
      <c r="A547">
        <v>27769</v>
      </c>
      <c r="B547" t="s">
        <v>1923</v>
      </c>
      <c r="C547">
        <v>-2.9999999999999997E-8</v>
      </c>
      <c r="D547">
        <v>0.37363563</v>
      </c>
      <c r="E547">
        <v>682</v>
      </c>
      <c r="F547">
        <v>2</v>
      </c>
      <c r="G547">
        <v>0</v>
      </c>
      <c r="H547">
        <v>7</v>
      </c>
      <c r="I547">
        <v>97291</v>
      </c>
      <c r="J547">
        <v>1</v>
      </c>
      <c r="K547">
        <v>0</v>
      </c>
      <c r="L547">
        <v>0</v>
      </c>
      <c r="M547">
        <v>0</v>
      </c>
      <c r="N547">
        <v>1</v>
      </c>
      <c r="O547">
        <v>1</v>
      </c>
      <c r="P547">
        <v>348</v>
      </c>
      <c r="Q547">
        <v>27</v>
      </c>
      <c r="R547">
        <v>3</v>
      </c>
      <c r="S547" t="s">
        <v>1478</v>
      </c>
      <c r="T547">
        <v>1</v>
      </c>
      <c r="U547">
        <v>0.37363565999999998</v>
      </c>
      <c r="V547">
        <v>255</v>
      </c>
    </row>
    <row r="548" spans="1:22">
      <c r="A548">
        <v>27770</v>
      </c>
      <c r="B548" t="s">
        <v>1923</v>
      </c>
      <c r="C548">
        <v>0.37363563</v>
      </c>
      <c r="D548">
        <v>0.55198544999999999</v>
      </c>
      <c r="E548">
        <v>682</v>
      </c>
      <c r="F548">
        <v>0</v>
      </c>
      <c r="G548">
        <v>0</v>
      </c>
      <c r="H548">
        <v>7</v>
      </c>
      <c r="I548">
        <v>97291</v>
      </c>
      <c r="J548">
        <v>1</v>
      </c>
      <c r="K548">
        <v>0</v>
      </c>
      <c r="L548">
        <v>0</v>
      </c>
      <c r="M548">
        <v>0</v>
      </c>
      <c r="N548">
        <v>1</v>
      </c>
      <c r="O548">
        <v>1</v>
      </c>
      <c r="P548">
        <v>348</v>
      </c>
      <c r="Q548">
        <v>27</v>
      </c>
      <c r="R548">
        <v>3</v>
      </c>
      <c r="S548" t="s">
        <v>1478</v>
      </c>
      <c r="T548">
        <v>1</v>
      </c>
      <c r="U548">
        <v>0.17834981999999999</v>
      </c>
      <c r="V548">
        <v>122</v>
      </c>
    </row>
    <row r="549" spans="1:22">
      <c r="A549">
        <v>27858</v>
      </c>
      <c r="B549" t="s">
        <v>1924</v>
      </c>
      <c r="C549">
        <v>-2.9999999999999997E-8</v>
      </c>
      <c r="D549">
        <v>0.31899155000000001</v>
      </c>
      <c r="E549">
        <v>682</v>
      </c>
      <c r="F549">
        <v>2</v>
      </c>
      <c r="G549">
        <v>0</v>
      </c>
      <c r="H549">
        <v>7</v>
      </c>
      <c r="I549">
        <v>97291</v>
      </c>
      <c r="J549">
        <v>1</v>
      </c>
      <c r="K549">
        <v>0</v>
      </c>
      <c r="L549">
        <v>0</v>
      </c>
      <c r="M549">
        <v>0</v>
      </c>
      <c r="N549">
        <v>1</v>
      </c>
      <c r="O549">
        <v>1</v>
      </c>
      <c r="P549">
        <v>348</v>
      </c>
      <c r="Q549">
        <v>27</v>
      </c>
      <c r="R549">
        <v>3</v>
      </c>
      <c r="S549" t="s">
        <v>1478</v>
      </c>
      <c r="T549">
        <v>1</v>
      </c>
      <c r="U549">
        <v>0.31899158</v>
      </c>
      <c r="V549">
        <v>218</v>
      </c>
    </row>
    <row r="550" spans="1:22">
      <c r="A550">
        <v>27895</v>
      </c>
      <c r="B550" t="s">
        <v>1925</v>
      </c>
      <c r="C550">
        <v>-2.9999999999999997E-8</v>
      </c>
      <c r="D550">
        <v>0.10929129999999999</v>
      </c>
      <c r="E550">
        <v>682</v>
      </c>
      <c r="F550">
        <v>2</v>
      </c>
      <c r="G550">
        <v>0</v>
      </c>
      <c r="H550">
        <v>7</v>
      </c>
      <c r="I550">
        <v>97291</v>
      </c>
      <c r="J550">
        <v>1</v>
      </c>
      <c r="K550">
        <v>0</v>
      </c>
      <c r="L550">
        <v>0</v>
      </c>
      <c r="M550">
        <v>0</v>
      </c>
      <c r="N550">
        <v>1</v>
      </c>
      <c r="O550">
        <v>1</v>
      </c>
      <c r="P550">
        <v>348</v>
      </c>
      <c r="Q550">
        <v>27</v>
      </c>
      <c r="R550">
        <v>3</v>
      </c>
      <c r="S550" t="s">
        <v>1478</v>
      </c>
      <c r="T550">
        <v>1</v>
      </c>
      <c r="U550">
        <v>0.10929133000000001</v>
      </c>
      <c r="V550">
        <v>75</v>
      </c>
    </row>
    <row r="551" spans="1:22">
      <c r="A551">
        <v>28022</v>
      </c>
      <c r="B551" t="s">
        <v>1926</v>
      </c>
      <c r="C551">
        <v>-2.9999999999999997E-8</v>
      </c>
      <c r="D551">
        <v>2.5799999999999999E-6</v>
      </c>
      <c r="E551">
        <v>682</v>
      </c>
      <c r="F551">
        <v>0</v>
      </c>
      <c r="G551">
        <v>0</v>
      </c>
      <c r="H551">
        <v>7</v>
      </c>
      <c r="I551">
        <v>97291</v>
      </c>
      <c r="J551">
        <v>1</v>
      </c>
      <c r="K551">
        <v>0</v>
      </c>
      <c r="L551">
        <v>0</v>
      </c>
      <c r="M551">
        <v>0</v>
      </c>
      <c r="N551">
        <v>1</v>
      </c>
      <c r="O551">
        <v>1</v>
      </c>
      <c r="P551">
        <v>348</v>
      </c>
      <c r="Q551">
        <v>27</v>
      </c>
      <c r="R551">
        <v>3</v>
      </c>
      <c r="S551" t="s">
        <v>1478</v>
      </c>
      <c r="T551">
        <v>1</v>
      </c>
      <c r="U551">
        <v>2.61E-6</v>
      </c>
      <c r="V551">
        <v>0</v>
      </c>
    </row>
    <row r="552" spans="1:22">
      <c r="A552">
        <v>28059</v>
      </c>
      <c r="B552" t="s">
        <v>1927</v>
      </c>
      <c r="C552">
        <v>-2.9999999999999997E-8</v>
      </c>
      <c r="D552">
        <v>0.10436925</v>
      </c>
      <c r="E552">
        <v>682</v>
      </c>
      <c r="F552">
        <v>0</v>
      </c>
      <c r="G552">
        <v>0</v>
      </c>
      <c r="H552">
        <v>7</v>
      </c>
      <c r="I552">
        <v>97291</v>
      </c>
      <c r="J552">
        <v>1</v>
      </c>
      <c r="K552">
        <v>0</v>
      </c>
      <c r="L552">
        <v>0</v>
      </c>
      <c r="M552">
        <v>0</v>
      </c>
      <c r="N552">
        <v>1</v>
      </c>
      <c r="O552">
        <v>1</v>
      </c>
      <c r="P552">
        <v>348</v>
      </c>
      <c r="Q552">
        <v>27</v>
      </c>
      <c r="R552">
        <v>3</v>
      </c>
      <c r="S552" t="s">
        <v>1478</v>
      </c>
      <c r="T552">
        <v>1</v>
      </c>
      <c r="U552">
        <v>0.10436927999999999</v>
      </c>
      <c r="V552">
        <v>71</v>
      </c>
    </row>
    <row r="553" spans="1:22">
      <c r="A553">
        <v>28082</v>
      </c>
      <c r="B553" t="s">
        <v>1928</v>
      </c>
      <c r="C553">
        <v>-2.9999999999999997E-8</v>
      </c>
      <c r="D553">
        <v>2.9367910000000001E-2</v>
      </c>
      <c r="E553">
        <v>682</v>
      </c>
      <c r="F553">
        <v>2</v>
      </c>
      <c r="G553">
        <v>0</v>
      </c>
      <c r="H553">
        <v>7</v>
      </c>
      <c r="I553">
        <v>97291</v>
      </c>
      <c r="J553">
        <v>1</v>
      </c>
      <c r="K553">
        <v>0</v>
      </c>
      <c r="L553">
        <v>0</v>
      </c>
      <c r="M553">
        <v>0</v>
      </c>
      <c r="N553">
        <v>1</v>
      </c>
      <c r="O553">
        <v>1</v>
      </c>
      <c r="P553">
        <v>348</v>
      </c>
      <c r="Q553">
        <v>27</v>
      </c>
      <c r="R553">
        <v>3</v>
      </c>
      <c r="S553" t="s">
        <v>1478</v>
      </c>
      <c r="T553">
        <v>1</v>
      </c>
      <c r="U553">
        <v>2.9367939999999999E-2</v>
      </c>
      <c r="V553">
        <v>20</v>
      </c>
    </row>
    <row r="554" spans="1:22">
      <c r="A554">
        <v>28189</v>
      </c>
      <c r="B554" t="s">
        <v>1929</v>
      </c>
      <c r="C554">
        <v>-2.9999999999999997E-8</v>
      </c>
      <c r="D554">
        <v>0.12363755999999999</v>
      </c>
      <c r="E554">
        <v>682</v>
      </c>
      <c r="F554">
        <v>2</v>
      </c>
      <c r="G554">
        <v>0</v>
      </c>
      <c r="H554">
        <v>7</v>
      </c>
      <c r="I554">
        <v>97291</v>
      </c>
      <c r="J554">
        <v>1</v>
      </c>
      <c r="K554">
        <v>0</v>
      </c>
      <c r="L554">
        <v>0</v>
      </c>
      <c r="M554">
        <v>0</v>
      </c>
      <c r="N554">
        <v>1</v>
      </c>
      <c r="O554">
        <v>1</v>
      </c>
      <c r="P554">
        <v>348</v>
      </c>
      <c r="Q554">
        <v>27</v>
      </c>
      <c r="R554">
        <v>3</v>
      </c>
      <c r="S554" t="s">
        <v>1478</v>
      </c>
      <c r="T554">
        <v>1</v>
      </c>
      <c r="U554">
        <v>0.12363759000000001</v>
      </c>
      <c r="V554">
        <v>84</v>
      </c>
    </row>
    <row r="555" spans="1:22">
      <c r="A555">
        <v>28293</v>
      </c>
      <c r="B555" t="s">
        <v>1930</v>
      </c>
      <c r="C555">
        <v>-2.9999999999999997E-8</v>
      </c>
      <c r="D555">
        <v>5.1720759999999998E-2</v>
      </c>
      <c r="E555">
        <v>682</v>
      </c>
      <c r="F555">
        <v>2</v>
      </c>
      <c r="G555">
        <v>0</v>
      </c>
      <c r="H555">
        <v>7</v>
      </c>
      <c r="I555">
        <v>97291</v>
      </c>
      <c r="J555">
        <v>1</v>
      </c>
      <c r="K555">
        <v>0</v>
      </c>
      <c r="L555">
        <v>0</v>
      </c>
      <c r="M555">
        <v>0</v>
      </c>
      <c r="N555">
        <v>1</v>
      </c>
      <c r="O555">
        <v>1</v>
      </c>
      <c r="P555">
        <v>348</v>
      </c>
      <c r="Q555">
        <v>27</v>
      </c>
      <c r="R555">
        <v>3</v>
      </c>
      <c r="S555" t="s">
        <v>1478</v>
      </c>
      <c r="T555">
        <v>1</v>
      </c>
      <c r="U555">
        <v>5.1720790000000003E-2</v>
      </c>
      <c r="V555">
        <v>35</v>
      </c>
    </row>
    <row r="556" spans="1:22">
      <c r="A556">
        <v>28294</v>
      </c>
      <c r="B556" t="s">
        <v>1930</v>
      </c>
      <c r="C556">
        <v>5.1720759999999998E-2</v>
      </c>
      <c r="D556">
        <v>9.8386390000000004E-2</v>
      </c>
      <c r="E556">
        <v>682</v>
      </c>
      <c r="F556">
        <v>2</v>
      </c>
      <c r="G556">
        <v>0</v>
      </c>
      <c r="H556">
        <v>7</v>
      </c>
      <c r="I556">
        <v>97291</v>
      </c>
      <c r="J556">
        <v>1</v>
      </c>
      <c r="K556">
        <v>0</v>
      </c>
      <c r="L556">
        <v>0</v>
      </c>
      <c r="M556">
        <v>0</v>
      </c>
      <c r="N556">
        <v>1</v>
      </c>
      <c r="O556">
        <v>1</v>
      </c>
      <c r="P556">
        <v>348</v>
      </c>
      <c r="Q556">
        <v>27</v>
      </c>
      <c r="R556">
        <v>3</v>
      </c>
      <c r="S556" t="s">
        <v>1478</v>
      </c>
      <c r="T556">
        <v>1</v>
      </c>
      <c r="U556">
        <v>4.666563E-2</v>
      </c>
      <c r="V556">
        <v>32</v>
      </c>
    </row>
    <row r="557" spans="1:22">
      <c r="A557">
        <v>28295</v>
      </c>
      <c r="B557" t="s">
        <v>1930</v>
      </c>
      <c r="C557">
        <v>9.8386390000000004E-2</v>
      </c>
      <c r="D557">
        <v>1.0644005400000001</v>
      </c>
      <c r="E557">
        <v>682</v>
      </c>
      <c r="F557">
        <v>2</v>
      </c>
      <c r="G557">
        <v>0</v>
      </c>
      <c r="H557">
        <v>7</v>
      </c>
      <c r="I557">
        <v>97291</v>
      </c>
      <c r="J557">
        <v>1</v>
      </c>
      <c r="K557">
        <v>0</v>
      </c>
      <c r="L557">
        <v>0</v>
      </c>
      <c r="M557">
        <v>0</v>
      </c>
      <c r="N557">
        <v>1</v>
      </c>
      <c r="O557">
        <v>1</v>
      </c>
      <c r="P557">
        <v>348</v>
      </c>
      <c r="Q557">
        <v>27</v>
      </c>
      <c r="R557">
        <v>3</v>
      </c>
      <c r="S557" t="s">
        <v>1478</v>
      </c>
      <c r="T557">
        <v>1</v>
      </c>
      <c r="U557">
        <v>0.96601415000000002</v>
      </c>
      <c r="V557">
        <v>659</v>
      </c>
    </row>
    <row r="558" spans="1:22">
      <c r="A558">
        <v>28310</v>
      </c>
      <c r="B558" t="s">
        <v>1931</v>
      </c>
      <c r="C558">
        <v>-2.9999999999999997E-8</v>
      </c>
      <c r="D558">
        <v>0.14090734999999999</v>
      </c>
      <c r="E558">
        <v>682</v>
      </c>
      <c r="F558">
        <v>0</v>
      </c>
      <c r="G558">
        <v>0</v>
      </c>
      <c r="H558">
        <v>7</v>
      </c>
      <c r="I558">
        <v>97291</v>
      </c>
      <c r="J558">
        <v>1</v>
      </c>
      <c r="K558">
        <v>0</v>
      </c>
      <c r="L558">
        <v>0</v>
      </c>
      <c r="M558">
        <v>0</v>
      </c>
      <c r="N558">
        <v>1</v>
      </c>
      <c r="O558">
        <v>1</v>
      </c>
      <c r="P558">
        <v>348</v>
      </c>
      <c r="Q558">
        <v>27</v>
      </c>
      <c r="R558">
        <v>3</v>
      </c>
      <c r="S558" t="s">
        <v>1478</v>
      </c>
      <c r="T558">
        <v>1</v>
      </c>
      <c r="U558">
        <v>0.14090738</v>
      </c>
      <c r="V558">
        <v>96</v>
      </c>
    </row>
    <row r="559" spans="1:22">
      <c r="A559">
        <v>28314</v>
      </c>
      <c r="B559" t="s">
        <v>1932</v>
      </c>
      <c r="C559">
        <v>-2.9999999999999997E-8</v>
      </c>
      <c r="D559">
        <v>4.7148099999999998E-2</v>
      </c>
      <c r="E559">
        <v>682</v>
      </c>
      <c r="F559">
        <v>0</v>
      </c>
      <c r="G559">
        <v>0</v>
      </c>
      <c r="H559">
        <v>7</v>
      </c>
      <c r="I559">
        <v>97291</v>
      </c>
      <c r="J559">
        <v>1</v>
      </c>
      <c r="K559">
        <v>0</v>
      </c>
      <c r="L559">
        <v>0</v>
      </c>
      <c r="M559">
        <v>0</v>
      </c>
      <c r="N559">
        <v>1</v>
      </c>
      <c r="O559">
        <v>1</v>
      </c>
      <c r="P559">
        <v>348</v>
      </c>
      <c r="Q559">
        <v>27</v>
      </c>
      <c r="R559">
        <v>3</v>
      </c>
      <c r="S559" t="s">
        <v>1478</v>
      </c>
      <c r="T559">
        <v>1</v>
      </c>
      <c r="U559">
        <v>4.7148130000000003E-2</v>
      </c>
      <c r="V559">
        <v>32</v>
      </c>
    </row>
    <row r="560" spans="1:22">
      <c r="A560">
        <v>28315</v>
      </c>
      <c r="B560" t="s">
        <v>1932</v>
      </c>
      <c r="C560">
        <v>4.8148070000000001E-2</v>
      </c>
      <c r="D560">
        <v>0.18632203999999999</v>
      </c>
      <c r="E560">
        <v>682</v>
      </c>
      <c r="F560">
        <v>0</v>
      </c>
      <c r="G560">
        <v>0</v>
      </c>
      <c r="H560">
        <v>7</v>
      </c>
      <c r="I560">
        <v>97291</v>
      </c>
      <c r="J560">
        <v>1</v>
      </c>
      <c r="K560">
        <v>0</v>
      </c>
      <c r="L560">
        <v>0</v>
      </c>
      <c r="M560">
        <v>0</v>
      </c>
      <c r="N560">
        <v>1</v>
      </c>
      <c r="O560">
        <v>1</v>
      </c>
      <c r="P560">
        <v>348</v>
      </c>
      <c r="Q560">
        <v>27</v>
      </c>
      <c r="R560">
        <v>3</v>
      </c>
      <c r="S560" t="s">
        <v>1478</v>
      </c>
      <c r="T560">
        <v>1</v>
      </c>
      <c r="U560">
        <v>0.13817397000000001</v>
      </c>
      <c r="V560">
        <v>94</v>
      </c>
    </row>
    <row r="561" spans="1:22">
      <c r="A561">
        <v>28343</v>
      </c>
      <c r="B561" t="s">
        <v>1933</v>
      </c>
      <c r="C561">
        <v>-2.9999999999999997E-8</v>
      </c>
      <c r="D561">
        <v>0.15085641999999999</v>
      </c>
      <c r="E561">
        <v>682</v>
      </c>
      <c r="F561">
        <v>2</v>
      </c>
      <c r="G561">
        <v>0</v>
      </c>
      <c r="H561">
        <v>7</v>
      </c>
      <c r="I561">
        <v>97291</v>
      </c>
      <c r="J561">
        <v>1</v>
      </c>
      <c r="K561">
        <v>0</v>
      </c>
      <c r="L561">
        <v>0</v>
      </c>
      <c r="M561">
        <v>0</v>
      </c>
      <c r="N561">
        <v>1</v>
      </c>
      <c r="O561">
        <v>1</v>
      </c>
      <c r="P561">
        <v>348</v>
      </c>
      <c r="Q561">
        <v>27</v>
      </c>
      <c r="R561">
        <v>3</v>
      </c>
      <c r="S561" t="s">
        <v>1478</v>
      </c>
      <c r="T561">
        <v>1</v>
      </c>
      <c r="U561">
        <v>0.15085645</v>
      </c>
      <c r="V561">
        <v>103</v>
      </c>
    </row>
    <row r="562" spans="1:22">
      <c r="A562">
        <v>28366</v>
      </c>
      <c r="B562" t="s">
        <v>1934</v>
      </c>
      <c r="C562">
        <v>4.455332E-2</v>
      </c>
      <c r="D562">
        <v>0.18824568</v>
      </c>
      <c r="E562">
        <v>682</v>
      </c>
      <c r="F562">
        <v>2</v>
      </c>
      <c r="G562">
        <v>0</v>
      </c>
      <c r="H562">
        <v>7</v>
      </c>
      <c r="I562">
        <v>97291</v>
      </c>
      <c r="J562">
        <v>1</v>
      </c>
      <c r="K562">
        <v>0</v>
      </c>
      <c r="L562">
        <v>0</v>
      </c>
      <c r="M562">
        <v>0</v>
      </c>
      <c r="N562">
        <v>1</v>
      </c>
      <c r="O562">
        <v>1</v>
      </c>
      <c r="P562">
        <v>348</v>
      </c>
      <c r="Q562">
        <v>27</v>
      </c>
      <c r="R562">
        <v>3</v>
      </c>
      <c r="S562" t="s">
        <v>1478</v>
      </c>
      <c r="T562">
        <v>1</v>
      </c>
      <c r="U562">
        <v>0.14369235999999999</v>
      </c>
      <c r="V562">
        <v>98</v>
      </c>
    </row>
    <row r="563" spans="1:22">
      <c r="A563">
        <v>28389</v>
      </c>
      <c r="B563" t="s">
        <v>1935</v>
      </c>
      <c r="C563">
        <v>-2.9999999999999997E-8</v>
      </c>
      <c r="D563">
        <v>6.5530459999999999E-2</v>
      </c>
      <c r="E563">
        <v>682</v>
      </c>
      <c r="F563">
        <v>0</v>
      </c>
      <c r="G563">
        <v>0</v>
      </c>
      <c r="H563">
        <v>7</v>
      </c>
      <c r="I563">
        <v>97291</v>
      </c>
      <c r="J563">
        <v>1</v>
      </c>
      <c r="K563">
        <v>0</v>
      </c>
      <c r="L563">
        <v>0</v>
      </c>
      <c r="M563">
        <v>0</v>
      </c>
      <c r="N563">
        <v>1</v>
      </c>
      <c r="O563">
        <v>1</v>
      </c>
      <c r="P563">
        <v>348</v>
      </c>
      <c r="Q563">
        <v>27</v>
      </c>
      <c r="R563">
        <v>3</v>
      </c>
      <c r="S563" t="s">
        <v>1478</v>
      </c>
      <c r="T563">
        <v>1</v>
      </c>
      <c r="U563">
        <v>6.5530489999999997E-2</v>
      </c>
      <c r="V563">
        <v>45</v>
      </c>
    </row>
    <row r="564" spans="1:22">
      <c r="A564">
        <v>28426</v>
      </c>
      <c r="B564" t="s">
        <v>1936</v>
      </c>
      <c r="C564">
        <v>-2.9999999999999997E-8</v>
      </c>
      <c r="D564">
        <v>4.5251489999999998E-2</v>
      </c>
      <c r="E564">
        <v>682</v>
      </c>
      <c r="F564">
        <v>0</v>
      </c>
      <c r="G564">
        <v>0</v>
      </c>
      <c r="H564">
        <v>7</v>
      </c>
      <c r="I564">
        <v>97291</v>
      </c>
      <c r="J564">
        <v>1</v>
      </c>
      <c r="K564">
        <v>0</v>
      </c>
      <c r="L564">
        <v>0</v>
      </c>
      <c r="M564">
        <v>0</v>
      </c>
      <c r="N564">
        <v>1</v>
      </c>
      <c r="O564">
        <v>1</v>
      </c>
      <c r="P564">
        <v>348</v>
      </c>
      <c r="Q564">
        <v>27</v>
      </c>
      <c r="R564">
        <v>3</v>
      </c>
      <c r="S564" t="s">
        <v>1478</v>
      </c>
      <c r="T564">
        <v>1</v>
      </c>
      <c r="U564">
        <v>4.5251520000000003E-2</v>
      </c>
      <c r="V564">
        <v>31</v>
      </c>
    </row>
    <row r="565" spans="1:22">
      <c r="A565">
        <v>28472</v>
      </c>
      <c r="B565" t="s">
        <v>1937</v>
      </c>
      <c r="C565">
        <v>-2.9999999999999997E-8</v>
      </c>
      <c r="D565">
        <v>0.19483555</v>
      </c>
      <c r="E565">
        <v>682</v>
      </c>
      <c r="F565">
        <v>2</v>
      </c>
      <c r="G565">
        <v>0</v>
      </c>
      <c r="H565">
        <v>7</v>
      </c>
      <c r="I565">
        <v>97291</v>
      </c>
      <c r="J565">
        <v>1</v>
      </c>
      <c r="K565">
        <v>0</v>
      </c>
      <c r="L565">
        <v>0</v>
      </c>
      <c r="M565">
        <v>0</v>
      </c>
      <c r="N565">
        <v>1</v>
      </c>
      <c r="O565">
        <v>1</v>
      </c>
      <c r="P565">
        <v>348</v>
      </c>
      <c r="Q565">
        <v>27</v>
      </c>
      <c r="R565">
        <v>3</v>
      </c>
      <c r="S565" t="s">
        <v>1478</v>
      </c>
      <c r="T565">
        <v>1</v>
      </c>
      <c r="U565">
        <v>0.19483558000000001</v>
      </c>
      <c r="V565">
        <v>133</v>
      </c>
    </row>
    <row r="566" spans="1:22">
      <c r="A566">
        <v>28496</v>
      </c>
      <c r="B566" t="s">
        <v>1938</v>
      </c>
      <c r="C566">
        <v>1.4487399999999999E-2</v>
      </c>
      <c r="D566">
        <v>0.10605837999999999</v>
      </c>
      <c r="E566">
        <v>682</v>
      </c>
      <c r="F566">
        <v>0</v>
      </c>
      <c r="G566">
        <v>0</v>
      </c>
      <c r="H566">
        <v>7</v>
      </c>
      <c r="I566">
        <v>97291</v>
      </c>
      <c r="J566">
        <v>1</v>
      </c>
      <c r="K566">
        <v>0</v>
      </c>
      <c r="L566">
        <v>0</v>
      </c>
      <c r="M566">
        <v>0</v>
      </c>
      <c r="N566">
        <v>1</v>
      </c>
      <c r="O566">
        <v>1</v>
      </c>
      <c r="P566">
        <v>348</v>
      </c>
      <c r="Q566">
        <v>27</v>
      </c>
      <c r="R566">
        <v>3</v>
      </c>
      <c r="S566" t="s">
        <v>1478</v>
      </c>
      <c r="T566">
        <v>1</v>
      </c>
      <c r="U566">
        <v>9.1570979999999996E-2</v>
      </c>
      <c r="V566">
        <v>62</v>
      </c>
    </row>
    <row r="567" spans="1:22">
      <c r="A567">
        <v>28540</v>
      </c>
      <c r="B567" t="s">
        <v>1939</v>
      </c>
      <c r="C567">
        <v>-2.9999999999999997E-8</v>
      </c>
      <c r="D567">
        <v>5.4315910000000002E-2</v>
      </c>
      <c r="E567">
        <v>682</v>
      </c>
      <c r="F567">
        <v>2</v>
      </c>
      <c r="G567">
        <v>0</v>
      </c>
      <c r="H567">
        <v>7</v>
      </c>
      <c r="I567">
        <v>97291</v>
      </c>
      <c r="J567">
        <v>1</v>
      </c>
      <c r="K567">
        <v>0</v>
      </c>
      <c r="L567">
        <v>0</v>
      </c>
      <c r="M567">
        <v>0</v>
      </c>
      <c r="N567">
        <v>1</v>
      </c>
      <c r="O567">
        <v>1</v>
      </c>
      <c r="P567">
        <v>348</v>
      </c>
      <c r="Q567">
        <v>27</v>
      </c>
      <c r="R567">
        <v>3</v>
      </c>
      <c r="S567" t="s">
        <v>1478</v>
      </c>
      <c r="T567">
        <v>1</v>
      </c>
      <c r="U567">
        <v>5.431594E-2</v>
      </c>
      <c r="V567">
        <v>37</v>
      </c>
    </row>
    <row r="568" spans="1:22">
      <c r="A568">
        <v>28545</v>
      </c>
      <c r="B568" t="s">
        <v>1940</v>
      </c>
      <c r="C568">
        <v>-2.9999999999999997E-8</v>
      </c>
      <c r="D568">
        <v>0.48173348999999999</v>
      </c>
      <c r="E568">
        <v>682</v>
      </c>
      <c r="F568">
        <v>2</v>
      </c>
      <c r="G568">
        <v>0</v>
      </c>
      <c r="H568">
        <v>7</v>
      </c>
      <c r="I568">
        <v>97291</v>
      </c>
      <c r="J568">
        <v>1</v>
      </c>
      <c r="K568">
        <v>0</v>
      </c>
      <c r="L568">
        <v>0</v>
      </c>
      <c r="M568">
        <v>0</v>
      </c>
      <c r="N568">
        <v>1</v>
      </c>
      <c r="O568">
        <v>1</v>
      </c>
      <c r="P568">
        <v>348</v>
      </c>
      <c r="Q568">
        <v>27</v>
      </c>
      <c r="R568">
        <v>3</v>
      </c>
      <c r="S568" t="s">
        <v>1478</v>
      </c>
      <c r="T568">
        <v>1</v>
      </c>
      <c r="U568">
        <v>0.48173352000000003</v>
      </c>
      <c r="V568">
        <v>329</v>
      </c>
    </row>
    <row r="569" spans="1:22">
      <c r="A569">
        <v>28784</v>
      </c>
      <c r="B569" t="s">
        <v>1941</v>
      </c>
      <c r="C569">
        <v>-2.9999999999999997E-8</v>
      </c>
      <c r="D569">
        <v>8.7732130000000005E-2</v>
      </c>
      <c r="E569">
        <v>682</v>
      </c>
      <c r="F569">
        <v>0</v>
      </c>
      <c r="G569">
        <v>0</v>
      </c>
      <c r="H569">
        <v>7</v>
      </c>
      <c r="I569">
        <v>97291</v>
      </c>
      <c r="J569">
        <v>1</v>
      </c>
      <c r="K569">
        <v>0</v>
      </c>
      <c r="L569">
        <v>0</v>
      </c>
      <c r="M569">
        <v>0</v>
      </c>
      <c r="N569">
        <v>1</v>
      </c>
      <c r="O569">
        <v>1</v>
      </c>
      <c r="P569">
        <v>348</v>
      </c>
      <c r="Q569">
        <v>27</v>
      </c>
      <c r="R569">
        <v>3</v>
      </c>
      <c r="S569" t="s">
        <v>1478</v>
      </c>
      <c r="T569">
        <v>1</v>
      </c>
      <c r="U569">
        <v>8.7732160000000003E-2</v>
      </c>
      <c r="V569">
        <v>60</v>
      </c>
    </row>
    <row r="570" spans="1:22">
      <c r="A570">
        <v>28804</v>
      </c>
      <c r="B570" t="s">
        <v>1942</v>
      </c>
      <c r="C570">
        <v>-2.9999999999999997E-8</v>
      </c>
      <c r="D570">
        <v>0.33482392999999999</v>
      </c>
      <c r="E570">
        <v>682</v>
      </c>
      <c r="F570">
        <v>2</v>
      </c>
      <c r="G570">
        <v>0</v>
      </c>
      <c r="H570">
        <v>7</v>
      </c>
      <c r="I570">
        <v>97291</v>
      </c>
      <c r="J570">
        <v>1</v>
      </c>
      <c r="K570">
        <v>0</v>
      </c>
      <c r="L570">
        <v>0</v>
      </c>
      <c r="M570">
        <v>0</v>
      </c>
      <c r="N570">
        <v>1</v>
      </c>
      <c r="O570">
        <v>1</v>
      </c>
      <c r="P570">
        <v>348</v>
      </c>
      <c r="Q570">
        <v>27</v>
      </c>
      <c r="R570">
        <v>3</v>
      </c>
      <c r="S570" t="s">
        <v>1478</v>
      </c>
      <c r="T570">
        <v>1</v>
      </c>
      <c r="U570">
        <v>0.33482395999999998</v>
      </c>
      <c r="V570">
        <v>228</v>
      </c>
    </row>
    <row r="571" spans="1:22">
      <c r="A571">
        <v>28900</v>
      </c>
      <c r="B571" t="s">
        <v>1943</v>
      </c>
      <c r="C571">
        <v>-2.9999999999999997E-8</v>
      </c>
      <c r="D571">
        <v>7.5077870000000005E-2</v>
      </c>
      <c r="E571">
        <v>682</v>
      </c>
      <c r="F571">
        <v>0</v>
      </c>
      <c r="G571">
        <v>0</v>
      </c>
      <c r="H571">
        <v>7</v>
      </c>
      <c r="I571">
        <v>97291</v>
      </c>
      <c r="J571">
        <v>1</v>
      </c>
      <c r="K571">
        <v>0</v>
      </c>
      <c r="L571">
        <v>0</v>
      </c>
      <c r="M571">
        <v>0</v>
      </c>
      <c r="N571">
        <v>1</v>
      </c>
      <c r="O571">
        <v>1</v>
      </c>
      <c r="P571">
        <v>348</v>
      </c>
      <c r="Q571">
        <v>27</v>
      </c>
      <c r="R571">
        <v>3</v>
      </c>
      <c r="S571" t="s">
        <v>1478</v>
      </c>
      <c r="T571">
        <v>1</v>
      </c>
      <c r="U571">
        <v>7.5077900000000003E-2</v>
      </c>
      <c r="V571">
        <v>51</v>
      </c>
    </row>
    <row r="572" spans="1:22">
      <c r="A572">
        <v>28901</v>
      </c>
      <c r="B572" t="s">
        <v>1944</v>
      </c>
      <c r="C572">
        <v>-2.9999999999999997E-8</v>
      </c>
      <c r="D572">
        <v>2.466407E-2</v>
      </c>
      <c r="E572">
        <v>682</v>
      </c>
      <c r="F572">
        <v>0</v>
      </c>
      <c r="G572">
        <v>0</v>
      </c>
      <c r="H572">
        <v>7</v>
      </c>
      <c r="I572">
        <v>97291</v>
      </c>
      <c r="J572">
        <v>1</v>
      </c>
      <c r="K572">
        <v>0</v>
      </c>
      <c r="L572">
        <v>0</v>
      </c>
      <c r="M572">
        <v>0</v>
      </c>
      <c r="N572">
        <v>1</v>
      </c>
      <c r="O572">
        <v>1</v>
      </c>
      <c r="P572">
        <v>348</v>
      </c>
      <c r="Q572">
        <v>27</v>
      </c>
      <c r="R572">
        <v>3</v>
      </c>
      <c r="S572" t="s">
        <v>1478</v>
      </c>
      <c r="T572">
        <v>1</v>
      </c>
      <c r="U572">
        <v>2.4664100000000001E-2</v>
      </c>
      <c r="V572">
        <v>17</v>
      </c>
    </row>
    <row r="573" spans="1:22">
      <c r="A573">
        <v>28930</v>
      </c>
      <c r="B573" t="s">
        <v>1945</v>
      </c>
      <c r="C573">
        <v>-2.9999999999999997E-8</v>
      </c>
      <c r="D573">
        <v>0.11954528</v>
      </c>
      <c r="E573">
        <v>682</v>
      </c>
      <c r="F573">
        <v>2</v>
      </c>
      <c r="G573">
        <v>0</v>
      </c>
      <c r="H573">
        <v>7</v>
      </c>
      <c r="I573">
        <v>97291</v>
      </c>
      <c r="J573">
        <v>1</v>
      </c>
      <c r="K573">
        <v>0</v>
      </c>
      <c r="L573">
        <v>0</v>
      </c>
      <c r="M573">
        <v>0</v>
      </c>
      <c r="N573">
        <v>1</v>
      </c>
      <c r="O573">
        <v>1</v>
      </c>
      <c r="P573">
        <v>348</v>
      </c>
      <c r="Q573">
        <v>27</v>
      </c>
      <c r="R573">
        <v>3</v>
      </c>
      <c r="S573" t="s">
        <v>1478</v>
      </c>
      <c r="T573">
        <v>1</v>
      </c>
      <c r="U573">
        <v>0.11954531</v>
      </c>
      <c r="V573">
        <v>82</v>
      </c>
    </row>
    <row r="574" spans="1:22">
      <c r="A574">
        <v>29018</v>
      </c>
      <c r="B574" t="s">
        <v>1946</v>
      </c>
      <c r="C574">
        <v>-2.9999999999999997E-8</v>
      </c>
      <c r="D574">
        <v>0.27984989999999998</v>
      </c>
      <c r="E574">
        <v>682</v>
      </c>
      <c r="F574">
        <v>2</v>
      </c>
      <c r="G574">
        <v>0</v>
      </c>
      <c r="H574">
        <v>7</v>
      </c>
      <c r="I574">
        <v>97291</v>
      </c>
      <c r="J574">
        <v>1</v>
      </c>
      <c r="K574">
        <v>0</v>
      </c>
      <c r="L574">
        <v>0</v>
      </c>
      <c r="M574">
        <v>0</v>
      </c>
      <c r="N574">
        <v>1</v>
      </c>
      <c r="O574">
        <v>1</v>
      </c>
      <c r="P574">
        <v>348</v>
      </c>
      <c r="Q574">
        <v>27</v>
      </c>
      <c r="R574">
        <v>3</v>
      </c>
      <c r="S574" t="s">
        <v>1478</v>
      </c>
      <c r="T574">
        <v>1</v>
      </c>
      <c r="U574">
        <v>0.27984993000000002</v>
      </c>
      <c r="V574">
        <v>191</v>
      </c>
    </row>
    <row r="575" spans="1:22">
      <c r="A575">
        <v>29019</v>
      </c>
      <c r="B575" t="s">
        <v>1946</v>
      </c>
      <c r="C575">
        <v>0.27984989999999998</v>
      </c>
      <c r="D575">
        <v>0.38056751</v>
      </c>
      <c r="E575">
        <v>682</v>
      </c>
      <c r="F575">
        <v>0</v>
      </c>
      <c r="G575">
        <v>0</v>
      </c>
      <c r="H575">
        <v>7</v>
      </c>
      <c r="I575">
        <v>97291</v>
      </c>
      <c r="J575">
        <v>1</v>
      </c>
      <c r="K575">
        <v>0</v>
      </c>
      <c r="L575">
        <v>0</v>
      </c>
      <c r="M575">
        <v>0</v>
      </c>
      <c r="N575">
        <v>1</v>
      </c>
      <c r="O575">
        <v>1</v>
      </c>
      <c r="P575">
        <v>348</v>
      </c>
      <c r="Q575">
        <v>27</v>
      </c>
      <c r="R575">
        <v>3</v>
      </c>
      <c r="S575" t="s">
        <v>1478</v>
      </c>
      <c r="T575">
        <v>1</v>
      </c>
      <c r="U575">
        <v>0.10071761</v>
      </c>
      <c r="V575">
        <v>69</v>
      </c>
    </row>
    <row r="576" spans="1:22">
      <c r="A576">
        <v>29129</v>
      </c>
      <c r="B576" t="s">
        <v>1947</v>
      </c>
      <c r="C576">
        <v>-2.9999999999999997E-8</v>
      </c>
      <c r="D576">
        <v>0.18258636</v>
      </c>
      <c r="E576">
        <v>682</v>
      </c>
      <c r="F576">
        <v>2</v>
      </c>
      <c r="G576">
        <v>0</v>
      </c>
      <c r="H576">
        <v>7</v>
      </c>
      <c r="I576">
        <v>97291</v>
      </c>
      <c r="J576">
        <v>1</v>
      </c>
      <c r="K576">
        <v>0</v>
      </c>
      <c r="L576">
        <v>0</v>
      </c>
      <c r="M576">
        <v>0</v>
      </c>
      <c r="N576">
        <v>1</v>
      </c>
      <c r="O576">
        <v>1</v>
      </c>
      <c r="P576">
        <v>348</v>
      </c>
      <c r="Q576">
        <v>27</v>
      </c>
      <c r="R576">
        <v>3</v>
      </c>
      <c r="S576" t="s">
        <v>1478</v>
      </c>
      <c r="T576">
        <v>1</v>
      </c>
      <c r="U576">
        <v>0.18258638999999999</v>
      </c>
      <c r="V576">
        <v>125</v>
      </c>
    </row>
    <row r="577" spans="1:22">
      <c r="A577">
        <v>29229</v>
      </c>
      <c r="B577" t="s">
        <v>1948</v>
      </c>
      <c r="C577">
        <v>-2.9999999999999997E-8</v>
      </c>
      <c r="D577">
        <v>0.43030220000000002</v>
      </c>
      <c r="E577">
        <v>682</v>
      </c>
      <c r="F577">
        <v>2</v>
      </c>
      <c r="G577">
        <v>0</v>
      </c>
      <c r="H577">
        <v>7</v>
      </c>
      <c r="I577">
        <v>97291</v>
      </c>
      <c r="J577">
        <v>1</v>
      </c>
      <c r="K577">
        <v>0</v>
      </c>
      <c r="L577">
        <v>0</v>
      </c>
      <c r="M577">
        <v>0</v>
      </c>
      <c r="N577">
        <v>1</v>
      </c>
      <c r="O577">
        <v>1</v>
      </c>
      <c r="P577">
        <v>348</v>
      </c>
      <c r="Q577">
        <v>27</v>
      </c>
      <c r="R577">
        <v>3</v>
      </c>
      <c r="S577" t="s">
        <v>1478</v>
      </c>
      <c r="T577">
        <v>1</v>
      </c>
      <c r="U577">
        <v>0.43030223000000001</v>
      </c>
      <c r="V577">
        <v>293</v>
      </c>
    </row>
    <row r="578" spans="1:22">
      <c r="A578">
        <v>29289</v>
      </c>
      <c r="B578" t="s">
        <v>1949</v>
      </c>
      <c r="C578">
        <v>-2.9999999999999997E-8</v>
      </c>
      <c r="D578">
        <v>7.4290839999999997E-2</v>
      </c>
      <c r="E578">
        <v>682</v>
      </c>
      <c r="F578">
        <v>2</v>
      </c>
      <c r="G578">
        <v>0</v>
      </c>
      <c r="H578">
        <v>7</v>
      </c>
      <c r="I578">
        <v>97291</v>
      </c>
      <c r="J578">
        <v>1</v>
      </c>
      <c r="K578">
        <v>0</v>
      </c>
      <c r="L578">
        <v>0</v>
      </c>
      <c r="M578">
        <v>0</v>
      </c>
      <c r="N578">
        <v>1</v>
      </c>
      <c r="O578">
        <v>1</v>
      </c>
      <c r="P578">
        <v>348</v>
      </c>
      <c r="Q578">
        <v>27</v>
      </c>
      <c r="R578">
        <v>3</v>
      </c>
      <c r="S578" t="s">
        <v>1478</v>
      </c>
      <c r="T578">
        <v>1</v>
      </c>
      <c r="U578">
        <v>7.4290869999999995E-2</v>
      </c>
      <c r="V578">
        <v>51</v>
      </c>
    </row>
    <row r="579" spans="1:22">
      <c r="A579">
        <v>29379</v>
      </c>
      <c r="B579" t="s">
        <v>1950</v>
      </c>
      <c r="C579">
        <v>-2.9999999999999997E-8</v>
      </c>
      <c r="D579">
        <v>0.43175845000000002</v>
      </c>
      <c r="E579">
        <v>682</v>
      </c>
      <c r="F579">
        <v>2</v>
      </c>
      <c r="G579">
        <v>0</v>
      </c>
      <c r="H579">
        <v>7</v>
      </c>
      <c r="I579">
        <v>97291</v>
      </c>
      <c r="J579">
        <v>1</v>
      </c>
      <c r="K579">
        <v>0</v>
      </c>
      <c r="L579">
        <v>0</v>
      </c>
      <c r="M579">
        <v>0</v>
      </c>
      <c r="N579">
        <v>1</v>
      </c>
      <c r="O579">
        <v>1</v>
      </c>
      <c r="P579">
        <v>348</v>
      </c>
      <c r="Q579">
        <v>27</v>
      </c>
      <c r="R579">
        <v>3</v>
      </c>
      <c r="S579" t="s">
        <v>1478</v>
      </c>
      <c r="T579">
        <v>1</v>
      </c>
      <c r="U579">
        <v>0.43175848</v>
      </c>
      <c r="V579">
        <v>294</v>
      </c>
    </row>
    <row r="580" spans="1:22">
      <c r="A580">
        <v>29391</v>
      </c>
      <c r="B580" t="s">
        <v>1951</v>
      </c>
      <c r="C580">
        <v>-2.9999999999999997E-8</v>
      </c>
      <c r="D580">
        <v>8.5888519999999996E-2</v>
      </c>
      <c r="E580">
        <v>682</v>
      </c>
      <c r="F580">
        <v>2</v>
      </c>
      <c r="G580">
        <v>0</v>
      </c>
      <c r="H580">
        <v>7</v>
      </c>
      <c r="I580">
        <v>97291</v>
      </c>
      <c r="J580">
        <v>1</v>
      </c>
      <c r="K580">
        <v>0</v>
      </c>
      <c r="L580">
        <v>0</v>
      </c>
      <c r="M580">
        <v>0</v>
      </c>
      <c r="N580">
        <v>1</v>
      </c>
      <c r="O580">
        <v>1</v>
      </c>
      <c r="P580">
        <v>348</v>
      </c>
      <c r="Q580">
        <v>27</v>
      </c>
      <c r="R580">
        <v>3</v>
      </c>
      <c r="S580" t="s">
        <v>1478</v>
      </c>
      <c r="T580">
        <v>1</v>
      </c>
      <c r="U580">
        <v>8.5888549999999994E-2</v>
      </c>
      <c r="V580">
        <v>59</v>
      </c>
    </row>
    <row r="581" spans="1:22">
      <c r="A581">
        <v>29414</v>
      </c>
      <c r="B581" t="s">
        <v>1952</v>
      </c>
      <c r="C581">
        <v>-2.9999999999999997E-8</v>
      </c>
      <c r="D581">
        <v>0.11685971000000001</v>
      </c>
      <c r="E581">
        <v>682</v>
      </c>
      <c r="F581">
        <v>2</v>
      </c>
      <c r="G581">
        <v>0</v>
      </c>
      <c r="H581">
        <v>7</v>
      </c>
      <c r="I581">
        <v>97291</v>
      </c>
      <c r="J581">
        <v>1</v>
      </c>
      <c r="K581">
        <v>0</v>
      </c>
      <c r="L581">
        <v>0</v>
      </c>
      <c r="M581">
        <v>0</v>
      </c>
      <c r="N581">
        <v>1</v>
      </c>
      <c r="O581">
        <v>1</v>
      </c>
      <c r="P581">
        <v>348</v>
      </c>
      <c r="Q581">
        <v>27</v>
      </c>
      <c r="R581">
        <v>3</v>
      </c>
      <c r="S581" t="s">
        <v>1478</v>
      </c>
      <c r="T581">
        <v>1</v>
      </c>
      <c r="U581">
        <v>0.11685974</v>
      </c>
      <c r="V581">
        <v>80</v>
      </c>
    </row>
    <row r="582" spans="1:22">
      <c r="A582">
        <v>29474</v>
      </c>
      <c r="B582" t="s">
        <v>1953</v>
      </c>
      <c r="C582">
        <v>-2.9999999999999997E-8</v>
      </c>
      <c r="D582">
        <v>5.9042669999999998E-2</v>
      </c>
      <c r="E582">
        <v>682</v>
      </c>
      <c r="F582">
        <v>2</v>
      </c>
      <c r="G582">
        <v>0</v>
      </c>
      <c r="H582">
        <v>7</v>
      </c>
      <c r="I582">
        <v>97291</v>
      </c>
      <c r="J582">
        <v>1</v>
      </c>
      <c r="K582">
        <v>0</v>
      </c>
      <c r="L582">
        <v>0</v>
      </c>
      <c r="M582">
        <v>0</v>
      </c>
      <c r="N582">
        <v>1</v>
      </c>
      <c r="O582">
        <v>1</v>
      </c>
      <c r="P582">
        <v>348</v>
      </c>
      <c r="Q582">
        <v>27</v>
      </c>
      <c r="R582">
        <v>3</v>
      </c>
      <c r="S582" t="s">
        <v>1478</v>
      </c>
      <c r="T582">
        <v>1</v>
      </c>
      <c r="U582">
        <v>5.9042699999999997E-2</v>
      </c>
      <c r="V582">
        <v>40</v>
      </c>
    </row>
    <row r="583" spans="1:22">
      <c r="A583">
        <v>29475</v>
      </c>
      <c r="B583" t="s">
        <v>1954</v>
      </c>
      <c r="C583">
        <v>-2.9999999999999997E-8</v>
      </c>
      <c r="D583">
        <v>0.17887722</v>
      </c>
      <c r="E583">
        <v>682</v>
      </c>
      <c r="F583">
        <v>2</v>
      </c>
      <c r="G583">
        <v>0</v>
      </c>
      <c r="H583">
        <v>7</v>
      </c>
      <c r="I583">
        <v>97291</v>
      </c>
      <c r="J583">
        <v>1</v>
      </c>
      <c r="K583">
        <v>0</v>
      </c>
      <c r="L583">
        <v>0</v>
      </c>
      <c r="M583">
        <v>0</v>
      </c>
      <c r="N583">
        <v>1</v>
      </c>
      <c r="O583">
        <v>1</v>
      </c>
      <c r="P583">
        <v>348</v>
      </c>
      <c r="Q583">
        <v>27</v>
      </c>
      <c r="R583">
        <v>3</v>
      </c>
      <c r="S583" t="s">
        <v>1478</v>
      </c>
      <c r="T583">
        <v>1</v>
      </c>
      <c r="U583">
        <v>0.17887724999999999</v>
      </c>
      <c r="V583">
        <v>122</v>
      </c>
    </row>
    <row r="584" spans="1:22">
      <c r="A584">
        <v>29480</v>
      </c>
      <c r="B584" t="s">
        <v>1955</v>
      </c>
      <c r="C584">
        <v>-2.9999999999999997E-8</v>
      </c>
      <c r="D584">
        <v>0.11195753999999999</v>
      </c>
      <c r="E584">
        <v>682</v>
      </c>
      <c r="F584">
        <v>2</v>
      </c>
      <c r="G584">
        <v>0</v>
      </c>
      <c r="H584">
        <v>7</v>
      </c>
      <c r="I584">
        <v>97291</v>
      </c>
      <c r="J584">
        <v>1</v>
      </c>
      <c r="K584">
        <v>0</v>
      </c>
      <c r="L584">
        <v>0</v>
      </c>
      <c r="M584">
        <v>0</v>
      </c>
      <c r="N584">
        <v>1</v>
      </c>
      <c r="O584">
        <v>1</v>
      </c>
      <c r="P584">
        <v>348</v>
      </c>
      <c r="Q584">
        <v>27</v>
      </c>
      <c r="R584">
        <v>3</v>
      </c>
      <c r="S584" t="s">
        <v>1478</v>
      </c>
      <c r="T584">
        <v>1</v>
      </c>
      <c r="U584">
        <v>0.11195757000000001</v>
      </c>
      <c r="V584">
        <v>76</v>
      </c>
    </row>
    <row r="585" spans="1:22">
      <c r="A585">
        <v>29566</v>
      </c>
      <c r="B585" t="s">
        <v>1956</v>
      </c>
      <c r="C585">
        <v>-2.9999999999999997E-8</v>
      </c>
      <c r="D585">
        <v>5.1939480000000003E-2</v>
      </c>
      <c r="E585">
        <v>682</v>
      </c>
      <c r="F585">
        <v>0</v>
      </c>
      <c r="G585">
        <v>0</v>
      </c>
      <c r="H585">
        <v>7</v>
      </c>
      <c r="I585">
        <v>97291</v>
      </c>
      <c r="J585">
        <v>1</v>
      </c>
      <c r="K585">
        <v>0</v>
      </c>
      <c r="L585">
        <v>0</v>
      </c>
      <c r="M585">
        <v>0</v>
      </c>
      <c r="N585">
        <v>1</v>
      </c>
      <c r="O585">
        <v>1</v>
      </c>
      <c r="P585">
        <v>348</v>
      </c>
      <c r="Q585">
        <v>27</v>
      </c>
      <c r="R585">
        <v>3</v>
      </c>
      <c r="S585" t="s">
        <v>1478</v>
      </c>
      <c r="T585">
        <v>1</v>
      </c>
      <c r="U585">
        <v>5.1939510000000001E-2</v>
      </c>
      <c r="V585">
        <v>35</v>
      </c>
    </row>
    <row r="586" spans="1:22">
      <c r="A586">
        <v>29698</v>
      </c>
      <c r="B586" t="s">
        <v>1957</v>
      </c>
      <c r="C586">
        <v>-2.9999999999999997E-8</v>
      </c>
      <c r="D586">
        <v>0.13150354</v>
      </c>
      <c r="E586">
        <v>682</v>
      </c>
      <c r="F586">
        <v>0</v>
      </c>
      <c r="G586">
        <v>0</v>
      </c>
      <c r="H586">
        <v>7</v>
      </c>
      <c r="I586">
        <v>97291</v>
      </c>
      <c r="J586">
        <v>1</v>
      </c>
      <c r="K586">
        <v>0</v>
      </c>
      <c r="L586">
        <v>0</v>
      </c>
      <c r="M586">
        <v>0</v>
      </c>
      <c r="N586">
        <v>1</v>
      </c>
      <c r="O586">
        <v>1</v>
      </c>
      <c r="P586">
        <v>348</v>
      </c>
      <c r="Q586">
        <v>27</v>
      </c>
      <c r="R586">
        <v>3</v>
      </c>
      <c r="S586" t="s">
        <v>1478</v>
      </c>
      <c r="T586">
        <v>1</v>
      </c>
      <c r="U586">
        <v>0.13150356999999999</v>
      </c>
      <c r="V586">
        <v>90</v>
      </c>
    </row>
    <row r="587" spans="1:22">
      <c r="A587">
        <v>29751</v>
      </c>
      <c r="B587" t="s">
        <v>1958</v>
      </c>
      <c r="C587">
        <v>-2.9999999999999997E-8</v>
      </c>
      <c r="D587">
        <v>0.16667445</v>
      </c>
      <c r="E587">
        <v>682</v>
      </c>
      <c r="F587">
        <v>2</v>
      </c>
      <c r="G587">
        <v>0</v>
      </c>
      <c r="H587">
        <v>7</v>
      </c>
      <c r="I587">
        <v>97291</v>
      </c>
      <c r="J587">
        <v>1</v>
      </c>
      <c r="K587">
        <v>0</v>
      </c>
      <c r="L587">
        <v>0</v>
      </c>
      <c r="M587">
        <v>0</v>
      </c>
      <c r="N587">
        <v>1</v>
      </c>
      <c r="O587">
        <v>1</v>
      </c>
      <c r="P587">
        <v>348</v>
      </c>
      <c r="Q587">
        <v>27</v>
      </c>
      <c r="R587">
        <v>3</v>
      </c>
      <c r="S587" t="s">
        <v>1478</v>
      </c>
      <c r="T587">
        <v>1</v>
      </c>
      <c r="U587">
        <v>0.16667448000000001</v>
      </c>
      <c r="V587">
        <v>114</v>
      </c>
    </row>
    <row r="588" spans="1:22">
      <c r="A588">
        <v>29776</v>
      </c>
      <c r="B588" t="s">
        <v>1959</v>
      </c>
      <c r="C588">
        <v>-2.9999999999999997E-8</v>
      </c>
      <c r="D588">
        <v>0.26087649000000002</v>
      </c>
      <c r="E588">
        <v>682</v>
      </c>
      <c r="F588">
        <v>0</v>
      </c>
      <c r="G588">
        <v>0</v>
      </c>
      <c r="H588">
        <v>7</v>
      </c>
      <c r="I588">
        <v>97291</v>
      </c>
      <c r="J588">
        <v>1</v>
      </c>
      <c r="K588">
        <v>0</v>
      </c>
      <c r="L588">
        <v>0</v>
      </c>
      <c r="M588">
        <v>0</v>
      </c>
      <c r="N588">
        <v>1</v>
      </c>
      <c r="O588">
        <v>1</v>
      </c>
      <c r="P588">
        <v>348</v>
      </c>
      <c r="Q588">
        <v>27</v>
      </c>
      <c r="R588">
        <v>3</v>
      </c>
      <c r="S588" t="s">
        <v>1478</v>
      </c>
      <c r="T588">
        <v>1</v>
      </c>
      <c r="U588">
        <v>0.26087652</v>
      </c>
      <c r="V588">
        <v>178</v>
      </c>
    </row>
    <row r="589" spans="1:22">
      <c r="A589">
        <v>29784</v>
      </c>
      <c r="B589" t="s">
        <v>1960</v>
      </c>
      <c r="C589">
        <v>-2.9999999999999997E-8</v>
      </c>
      <c r="D589">
        <v>0.14808473</v>
      </c>
      <c r="E589">
        <v>682</v>
      </c>
      <c r="F589">
        <v>2</v>
      </c>
      <c r="G589">
        <v>0</v>
      </c>
      <c r="H589">
        <v>7</v>
      </c>
      <c r="I589">
        <v>97291</v>
      </c>
      <c r="J589">
        <v>1</v>
      </c>
      <c r="K589">
        <v>0</v>
      </c>
      <c r="L589">
        <v>0</v>
      </c>
      <c r="M589">
        <v>0</v>
      </c>
      <c r="N589">
        <v>1</v>
      </c>
      <c r="O589">
        <v>1</v>
      </c>
      <c r="P589">
        <v>348</v>
      </c>
      <c r="Q589">
        <v>27</v>
      </c>
      <c r="R589">
        <v>3</v>
      </c>
      <c r="S589" t="s">
        <v>1478</v>
      </c>
      <c r="T589">
        <v>1</v>
      </c>
      <c r="U589">
        <v>0.14808476000000001</v>
      </c>
      <c r="V589">
        <v>101</v>
      </c>
    </row>
    <row r="590" spans="1:22">
      <c r="A590">
        <v>29848</v>
      </c>
      <c r="B590" t="s">
        <v>1961</v>
      </c>
      <c r="C590">
        <v>-2.9999999999999997E-8</v>
      </c>
      <c r="D590">
        <v>0.14760342000000001</v>
      </c>
      <c r="E590">
        <v>682</v>
      </c>
      <c r="F590">
        <v>2</v>
      </c>
      <c r="G590">
        <v>0</v>
      </c>
      <c r="H590">
        <v>7</v>
      </c>
      <c r="I590">
        <v>97291</v>
      </c>
      <c r="J590">
        <v>1</v>
      </c>
      <c r="K590">
        <v>0</v>
      </c>
      <c r="L590">
        <v>0</v>
      </c>
      <c r="M590">
        <v>0</v>
      </c>
      <c r="N590">
        <v>1</v>
      </c>
      <c r="O590">
        <v>1</v>
      </c>
      <c r="P590">
        <v>348</v>
      </c>
      <c r="Q590">
        <v>27</v>
      </c>
      <c r="R590">
        <v>3</v>
      </c>
      <c r="S590" t="s">
        <v>1478</v>
      </c>
      <c r="T590">
        <v>1</v>
      </c>
      <c r="U590">
        <v>0.14760345</v>
      </c>
      <c r="V590">
        <v>101</v>
      </c>
    </row>
    <row r="591" spans="1:22">
      <c r="A591">
        <v>29859</v>
      </c>
      <c r="B591" t="s">
        <v>1962</v>
      </c>
      <c r="C591">
        <v>-2.9999999999999997E-8</v>
      </c>
      <c r="D591">
        <v>0.12115798</v>
      </c>
      <c r="E591">
        <v>682</v>
      </c>
      <c r="F591">
        <v>2</v>
      </c>
      <c r="G591">
        <v>0</v>
      </c>
      <c r="H591">
        <v>7</v>
      </c>
      <c r="I591">
        <v>97291</v>
      </c>
      <c r="J591">
        <v>1</v>
      </c>
      <c r="K591">
        <v>0</v>
      </c>
      <c r="L591">
        <v>0</v>
      </c>
      <c r="M591">
        <v>0</v>
      </c>
      <c r="N591">
        <v>1</v>
      </c>
      <c r="O591">
        <v>1</v>
      </c>
      <c r="P591">
        <v>348</v>
      </c>
      <c r="Q591">
        <v>27</v>
      </c>
      <c r="R591">
        <v>3</v>
      </c>
      <c r="S591" t="s">
        <v>1478</v>
      </c>
      <c r="T591">
        <v>1</v>
      </c>
      <c r="U591">
        <v>0.12115801</v>
      </c>
      <c r="V591">
        <v>83</v>
      </c>
    </row>
    <row r="592" spans="1:22">
      <c r="A592">
        <v>30006</v>
      </c>
      <c r="B592" t="s">
        <v>1963</v>
      </c>
      <c r="C592">
        <v>2.146843E-2</v>
      </c>
      <c r="D592">
        <v>0.15470928</v>
      </c>
      <c r="E592">
        <v>682</v>
      </c>
      <c r="F592">
        <v>2</v>
      </c>
      <c r="G592">
        <v>0</v>
      </c>
      <c r="H592">
        <v>7</v>
      </c>
      <c r="I592">
        <v>97291</v>
      </c>
      <c r="J592">
        <v>1</v>
      </c>
      <c r="K592">
        <v>0</v>
      </c>
      <c r="L592">
        <v>0</v>
      </c>
      <c r="M592">
        <v>0</v>
      </c>
      <c r="N592">
        <v>1</v>
      </c>
      <c r="O592">
        <v>1</v>
      </c>
      <c r="P592">
        <v>348</v>
      </c>
      <c r="Q592">
        <v>27</v>
      </c>
      <c r="R592">
        <v>3</v>
      </c>
      <c r="S592" t="s">
        <v>1478</v>
      </c>
      <c r="T592">
        <v>1</v>
      </c>
      <c r="U592">
        <v>0.13324084999999999</v>
      </c>
      <c r="V592">
        <v>91</v>
      </c>
    </row>
    <row r="593" spans="1:22">
      <c r="A593">
        <v>30032</v>
      </c>
      <c r="B593" t="s">
        <v>1964</v>
      </c>
      <c r="C593">
        <v>-2.9999999999999997E-8</v>
      </c>
      <c r="D593">
        <v>0.1241029</v>
      </c>
      <c r="E593">
        <v>682</v>
      </c>
      <c r="F593">
        <v>0</v>
      </c>
      <c r="G593">
        <v>0</v>
      </c>
      <c r="H593">
        <v>7</v>
      </c>
      <c r="I593">
        <v>97291</v>
      </c>
      <c r="J593">
        <v>1</v>
      </c>
      <c r="K593">
        <v>0</v>
      </c>
      <c r="L593">
        <v>0</v>
      </c>
      <c r="M593">
        <v>0</v>
      </c>
      <c r="N593">
        <v>1</v>
      </c>
      <c r="O593">
        <v>1</v>
      </c>
      <c r="P593">
        <v>348</v>
      </c>
      <c r="Q593">
        <v>27</v>
      </c>
      <c r="R593">
        <v>3</v>
      </c>
      <c r="S593" t="s">
        <v>1478</v>
      </c>
      <c r="T593">
        <v>1</v>
      </c>
      <c r="U593">
        <v>0.12410293</v>
      </c>
      <c r="V593">
        <v>85</v>
      </c>
    </row>
    <row r="594" spans="1:22">
      <c r="A594">
        <v>30048</v>
      </c>
      <c r="B594" t="s">
        <v>1965</v>
      </c>
      <c r="C594">
        <v>-2.9999999999999997E-8</v>
      </c>
      <c r="D594">
        <v>0.51431371999999997</v>
      </c>
      <c r="E594">
        <v>682</v>
      </c>
      <c r="F594">
        <v>0</v>
      </c>
      <c r="G594">
        <v>0</v>
      </c>
      <c r="H594">
        <v>7</v>
      </c>
      <c r="I594">
        <v>97291</v>
      </c>
      <c r="J594">
        <v>1</v>
      </c>
      <c r="K594">
        <v>0</v>
      </c>
      <c r="L594">
        <v>0</v>
      </c>
      <c r="M594">
        <v>0</v>
      </c>
      <c r="N594">
        <v>1</v>
      </c>
      <c r="O594">
        <v>1</v>
      </c>
      <c r="P594">
        <v>348</v>
      </c>
      <c r="Q594">
        <v>27</v>
      </c>
      <c r="R594">
        <v>3</v>
      </c>
      <c r="S594" t="s">
        <v>1478</v>
      </c>
      <c r="T594">
        <v>1</v>
      </c>
      <c r="U594">
        <v>0.51431375000000001</v>
      </c>
      <c r="V594">
        <v>351</v>
      </c>
    </row>
    <row r="595" spans="1:22">
      <c r="A595">
        <v>30049</v>
      </c>
      <c r="B595" t="s">
        <v>1965</v>
      </c>
      <c r="C595">
        <v>0.51431371999999997</v>
      </c>
      <c r="D595">
        <v>0.60598125999999997</v>
      </c>
      <c r="E595">
        <v>682</v>
      </c>
      <c r="F595">
        <v>0</v>
      </c>
      <c r="G595">
        <v>0</v>
      </c>
      <c r="H595">
        <v>7</v>
      </c>
      <c r="I595">
        <v>97291</v>
      </c>
      <c r="J595">
        <v>1</v>
      </c>
      <c r="K595">
        <v>0</v>
      </c>
      <c r="L595">
        <v>0</v>
      </c>
      <c r="M595">
        <v>0</v>
      </c>
      <c r="N595">
        <v>1</v>
      </c>
      <c r="O595">
        <v>1</v>
      </c>
      <c r="P595">
        <v>348</v>
      </c>
      <c r="Q595">
        <v>27</v>
      </c>
      <c r="R595">
        <v>3</v>
      </c>
      <c r="S595" t="s">
        <v>1478</v>
      </c>
      <c r="T595">
        <v>1</v>
      </c>
      <c r="U595">
        <v>9.1667540000000006E-2</v>
      </c>
      <c r="V595">
        <v>63</v>
      </c>
    </row>
    <row r="596" spans="1:22">
      <c r="A596">
        <v>30155</v>
      </c>
      <c r="B596" t="s">
        <v>1966</v>
      </c>
      <c r="C596">
        <v>-2.9999999999999997E-8</v>
      </c>
      <c r="D596">
        <v>0.18181828999999999</v>
      </c>
      <c r="E596">
        <v>682</v>
      </c>
      <c r="F596">
        <v>2</v>
      </c>
      <c r="G596">
        <v>0</v>
      </c>
      <c r="H596">
        <v>7</v>
      </c>
      <c r="I596">
        <v>97291</v>
      </c>
      <c r="J596">
        <v>1</v>
      </c>
      <c r="K596">
        <v>0</v>
      </c>
      <c r="L596">
        <v>0</v>
      </c>
      <c r="M596">
        <v>0</v>
      </c>
      <c r="N596">
        <v>1</v>
      </c>
      <c r="O596">
        <v>1</v>
      </c>
      <c r="P596">
        <v>348</v>
      </c>
      <c r="Q596">
        <v>27</v>
      </c>
      <c r="R596">
        <v>3</v>
      </c>
      <c r="S596" t="s">
        <v>1478</v>
      </c>
      <c r="T596">
        <v>1</v>
      </c>
      <c r="U596">
        <v>0.18181832000000001</v>
      </c>
      <c r="V596">
        <v>124</v>
      </c>
    </row>
    <row r="597" spans="1:22">
      <c r="A597">
        <v>30197</v>
      </c>
      <c r="B597" t="s">
        <v>1967</v>
      </c>
      <c r="C597">
        <v>-2.9999999999999997E-8</v>
      </c>
      <c r="D597">
        <v>0.14923202999999999</v>
      </c>
      <c r="E597">
        <v>682</v>
      </c>
      <c r="F597">
        <v>2</v>
      </c>
      <c r="G597">
        <v>0</v>
      </c>
      <c r="H597">
        <v>7</v>
      </c>
      <c r="I597">
        <v>97291</v>
      </c>
      <c r="J597">
        <v>1</v>
      </c>
      <c r="K597">
        <v>0</v>
      </c>
      <c r="L597">
        <v>0</v>
      </c>
      <c r="M597">
        <v>0</v>
      </c>
      <c r="N597">
        <v>1</v>
      </c>
      <c r="O597">
        <v>1</v>
      </c>
      <c r="P597">
        <v>348</v>
      </c>
      <c r="Q597">
        <v>27</v>
      </c>
      <c r="R597">
        <v>3</v>
      </c>
      <c r="S597" t="s">
        <v>1478</v>
      </c>
      <c r="T597">
        <v>1</v>
      </c>
      <c r="U597">
        <v>0.14923206</v>
      </c>
      <c r="V597">
        <v>102</v>
      </c>
    </row>
    <row r="598" spans="1:22">
      <c r="A598">
        <v>30247</v>
      </c>
      <c r="B598" t="s">
        <v>1968</v>
      </c>
      <c r="C598">
        <v>-2.9999999999999997E-8</v>
      </c>
      <c r="D598">
        <v>9.0325420000000003E-2</v>
      </c>
      <c r="E598">
        <v>682</v>
      </c>
      <c r="F598">
        <v>2</v>
      </c>
      <c r="G598">
        <v>0</v>
      </c>
      <c r="H598">
        <v>7</v>
      </c>
      <c r="I598">
        <v>97291</v>
      </c>
      <c r="J598">
        <v>1</v>
      </c>
      <c r="K598">
        <v>0</v>
      </c>
      <c r="L598">
        <v>0</v>
      </c>
      <c r="M598">
        <v>0</v>
      </c>
      <c r="N598">
        <v>1</v>
      </c>
      <c r="O598">
        <v>1</v>
      </c>
      <c r="P598">
        <v>348</v>
      </c>
      <c r="Q598">
        <v>27</v>
      </c>
      <c r="R598">
        <v>3</v>
      </c>
      <c r="S598" t="s">
        <v>1478</v>
      </c>
      <c r="T598">
        <v>1</v>
      </c>
      <c r="U598">
        <v>9.0325450000000002E-2</v>
      </c>
      <c r="V598">
        <v>62</v>
      </c>
    </row>
    <row r="599" spans="1:22">
      <c r="A599">
        <v>30248</v>
      </c>
      <c r="B599" t="s">
        <v>1969</v>
      </c>
      <c r="C599">
        <v>-2.9999999999999997E-8</v>
      </c>
      <c r="D599">
        <v>7.1085690000000007E-2</v>
      </c>
      <c r="E599">
        <v>682</v>
      </c>
      <c r="F599">
        <v>2</v>
      </c>
      <c r="G599">
        <v>0</v>
      </c>
      <c r="H599">
        <v>7</v>
      </c>
      <c r="I599">
        <v>97291</v>
      </c>
      <c r="J599">
        <v>1</v>
      </c>
      <c r="K599">
        <v>0</v>
      </c>
      <c r="L599">
        <v>0</v>
      </c>
      <c r="M599">
        <v>0</v>
      </c>
      <c r="N599">
        <v>1</v>
      </c>
      <c r="O599">
        <v>1</v>
      </c>
      <c r="P599">
        <v>348</v>
      </c>
      <c r="Q599">
        <v>27</v>
      </c>
      <c r="R599">
        <v>3</v>
      </c>
      <c r="S599" t="s">
        <v>1478</v>
      </c>
      <c r="T599">
        <v>1</v>
      </c>
      <c r="U599">
        <v>7.1085720000000005E-2</v>
      </c>
      <c r="V599">
        <v>48</v>
      </c>
    </row>
    <row r="600" spans="1:22">
      <c r="A600">
        <v>30278</v>
      </c>
      <c r="B600" t="s">
        <v>1970</v>
      </c>
      <c r="C600">
        <v>-2.9999999999999997E-8</v>
      </c>
      <c r="D600">
        <v>0.26495119</v>
      </c>
      <c r="E600">
        <v>682</v>
      </c>
      <c r="F600">
        <v>2</v>
      </c>
      <c r="G600">
        <v>0</v>
      </c>
      <c r="H600">
        <v>7</v>
      </c>
      <c r="I600">
        <v>97291</v>
      </c>
      <c r="J600">
        <v>1</v>
      </c>
      <c r="K600">
        <v>0</v>
      </c>
      <c r="L600">
        <v>0</v>
      </c>
      <c r="M600">
        <v>0</v>
      </c>
      <c r="N600">
        <v>1</v>
      </c>
      <c r="O600">
        <v>1</v>
      </c>
      <c r="P600">
        <v>348</v>
      </c>
      <c r="Q600">
        <v>27</v>
      </c>
      <c r="R600">
        <v>3</v>
      </c>
      <c r="S600" t="s">
        <v>1478</v>
      </c>
      <c r="T600">
        <v>1</v>
      </c>
      <c r="U600">
        <v>0.26495121999999999</v>
      </c>
      <c r="V600">
        <v>181</v>
      </c>
    </row>
    <row r="601" spans="1:22">
      <c r="A601">
        <v>30311</v>
      </c>
      <c r="B601" t="s">
        <v>1971</v>
      </c>
      <c r="C601">
        <v>-2.9999999999999997E-8</v>
      </c>
      <c r="D601">
        <v>0.17273461000000001</v>
      </c>
      <c r="E601">
        <v>682</v>
      </c>
      <c r="F601">
        <v>0</v>
      </c>
      <c r="G601">
        <v>0</v>
      </c>
      <c r="H601">
        <v>7</v>
      </c>
      <c r="I601">
        <v>97291</v>
      </c>
      <c r="J601">
        <v>1</v>
      </c>
      <c r="K601">
        <v>0</v>
      </c>
      <c r="L601">
        <v>0</v>
      </c>
      <c r="M601">
        <v>0</v>
      </c>
      <c r="N601">
        <v>1</v>
      </c>
      <c r="O601">
        <v>1</v>
      </c>
      <c r="P601">
        <v>348</v>
      </c>
      <c r="Q601">
        <v>27</v>
      </c>
      <c r="R601">
        <v>3</v>
      </c>
      <c r="S601" t="s">
        <v>1478</v>
      </c>
      <c r="T601">
        <v>1</v>
      </c>
      <c r="U601">
        <v>0.17273463999999999</v>
      </c>
      <c r="V601">
        <v>118</v>
      </c>
    </row>
    <row r="602" spans="1:22">
      <c r="A602">
        <v>30315</v>
      </c>
      <c r="B602" t="s">
        <v>1972</v>
      </c>
      <c r="C602">
        <v>-2.9999999999999997E-8</v>
      </c>
      <c r="D602">
        <v>9.42109E-2</v>
      </c>
      <c r="E602">
        <v>682</v>
      </c>
      <c r="F602">
        <v>2</v>
      </c>
      <c r="G602">
        <v>0</v>
      </c>
      <c r="H602">
        <v>7</v>
      </c>
      <c r="I602">
        <v>97291</v>
      </c>
      <c r="J602">
        <v>1</v>
      </c>
      <c r="K602">
        <v>0</v>
      </c>
      <c r="L602">
        <v>0</v>
      </c>
      <c r="M602">
        <v>0</v>
      </c>
      <c r="N602">
        <v>1</v>
      </c>
      <c r="O602">
        <v>1</v>
      </c>
      <c r="P602">
        <v>348</v>
      </c>
      <c r="Q602">
        <v>27</v>
      </c>
      <c r="R602">
        <v>3</v>
      </c>
      <c r="S602" t="s">
        <v>1478</v>
      </c>
      <c r="T602">
        <v>1</v>
      </c>
      <c r="U602">
        <v>9.4210929999999998E-2</v>
      </c>
      <c r="V602">
        <v>64</v>
      </c>
    </row>
    <row r="603" spans="1:22">
      <c r="A603">
        <v>30403</v>
      </c>
      <c r="B603" t="s">
        <v>1973</v>
      </c>
      <c r="C603">
        <v>-2.9999999999999997E-8</v>
      </c>
      <c r="D603">
        <v>0.25226982999999997</v>
      </c>
      <c r="E603">
        <v>682</v>
      </c>
      <c r="F603">
        <v>2</v>
      </c>
      <c r="G603">
        <v>0</v>
      </c>
      <c r="H603">
        <v>7</v>
      </c>
      <c r="I603">
        <v>97291</v>
      </c>
      <c r="J603">
        <v>1</v>
      </c>
      <c r="K603">
        <v>0</v>
      </c>
      <c r="L603">
        <v>0</v>
      </c>
      <c r="M603">
        <v>0</v>
      </c>
      <c r="N603">
        <v>1</v>
      </c>
      <c r="O603">
        <v>1</v>
      </c>
      <c r="P603">
        <v>348</v>
      </c>
      <c r="Q603">
        <v>27</v>
      </c>
      <c r="R603">
        <v>3</v>
      </c>
      <c r="S603" t="s">
        <v>1478</v>
      </c>
      <c r="T603">
        <v>1</v>
      </c>
      <c r="U603">
        <v>0.25226986000000001</v>
      </c>
      <c r="V603">
        <v>172</v>
      </c>
    </row>
    <row r="604" spans="1:22">
      <c r="A604">
        <v>30533</v>
      </c>
      <c r="B604" t="s">
        <v>1974</v>
      </c>
      <c r="C604">
        <v>-2.9999999999999997E-8</v>
      </c>
      <c r="D604">
        <v>1.6343E-2</v>
      </c>
      <c r="E604">
        <v>682</v>
      </c>
      <c r="F604">
        <v>0</v>
      </c>
      <c r="G604">
        <v>0</v>
      </c>
      <c r="H604">
        <v>7</v>
      </c>
      <c r="I604">
        <v>97291</v>
      </c>
      <c r="J604">
        <v>1</v>
      </c>
      <c r="K604">
        <v>0</v>
      </c>
      <c r="L604">
        <v>0</v>
      </c>
      <c r="M604">
        <v>0</v>
      </c>
      <c r="N604">
        <v>1</v>
      </c>
      <c r="O604">
        <v>1</v>
      </c>
      <c r="P604">
        <v>348</v>
      </c>
      <c r="Q604">
        <v>27</v>
      </c>
      <c r="R604">
        <v>3</v>
      </c>
      <c r="S604" t="s">
        <v>1478</v>
      </c>
      <c r="T604">
        <v>1</v>
      </c>
      <c r="U604">
        <v>1.6343030000000001E-2</v>
      </c>
      <c r="V604">
        <v>11</v>
      </c>
    </row>
    <row r="605" spans="1:22">
      <c r="A605">
        <v>30534</v>
      </c>
      <c r="B605" t="s">
        <v>1974</v>
      </c>
      <c r="C605">
        <v>1.6343E-2</v>
      </c>
      <c r="D605">
        <v>0.14497012000000001</v>
      </c>
      <c r="E605">
        <v>682</v>
      </c>
      <c r="F605">
        <v>2</v>
      </c>
      <c r="G605">
        <v>0</v>
      </c>
      <c r="H605">
        <v>7</v>
      </c>
      <c r="I605">
        <v>97291</v>
      </c>
      <c r="J605">
        <v>1</v>
      </c>
      <c r="K605">
        <v>0</v>
      </c>
      <c r="L605">
        <v>0</v>
      </c>
      <c r="M605">
        <v>0</v>
      </c>
      <c r="N605">
        <v>1</v>
      </c>
      <c r="O605">
        <v>1</v>
      </c>
      <c r="P605">
        <v>348</v>
      </c>
      <c r="Q605">
        <v>27</v>
      </c>
      <c r="R605">
        <v>3</v>
      </c>
      <c r="S605" t="s">
        <v>1478</v>
      </c>
      <c r="T605">
        <v>1</v>
      </c>
      <c r="U605">
        <v>0.12862712000000001</v>
      </c>
      <c r="V605">
        <v>88</v>
      </c>
    </row>
    <row r="606" spans="1:22">
      <c r="A606">
        <v>30549</v>
      </c>
      <c r="B606" t="s">
        <v>1975</v>
      </c>
      <c r="C606">
        <v>-2.9999999999999997E-8</v>
      </c>
      <c r="D606">
        <v>9.26371E-2</v>
      </c>
      <c r="E606">
        <v>682</v>
      </c>
      <c r="F606">
        <v>2</v>
      </c>
      <c r="G606">
        <v>0</v>
      </c>
      <c r="H606">
        <v>7</v>
      </c>
      <c r="I606">
        <v>97291</v>
      </c>
      <c r="J606">
        <v>1</v>
      </c>
      <c r="K606">
        <v>0</v>
      </c>
      <c r="L606">
        <v>0</v>
      </c>
      <c r="M606">
        <v>0</v>
      </c>
      <c r="N606">
        <v>1</v>
      </c>
      <c r="O606">
        <v>1</v>
      </c>
      <c r="P606">
        <v>348</v>
      </c>
      <c r="Q606">
        <v>27</v>
      </c>
      <c r="R606">
        <v>3</v>
      </c>
      <c r="S606" t="s">
        <v>1478</v>
      </c>
      <c r="T606">
        <v>1</v>
      </c>
      <c r="U606">
        <v>9.2637129999999998E-2</v>
      </c>
      <c r="V606">
        <v>63</v>
      </c>
    </row>
    <row r="607" spans="1:22">
      <c r="A607">
        <v>30626</v>
      </c>
      <c r="B607" t="s">
        <v>1976</v>
      </c>
      <c r="C607">
        <v>-2.9999999999999997E-8</v>
      </c>
      <c r="D607">
        <v>0.10249488</v>
      </c>
      <c r="E607">
        <v>682</v>
      </c>
      <c r="F607">
        <v>2</v>
      </c>
      <c r="G607">
        <v>0</v>
      </c>
      <c r="H607">
        <v>7</v>
      </c>
      <c r="I607">
        <v>97291</v>
      </c>
      <c r="J607">
        <v>1</v>
      </c>
      <c r="K607">
        <v>0</v>
      </c>
      <c r="L607">
        <v>0</v>
      </c>
      <c r="M607">
        <v>0</v>
      </c>
      <c r="N607">
        <v>1</v>
      </c>
      <c r="O607">
        <v>1</v>
      </c>
      <c r="P607">
        <v>348</v>
      </c>
      <c r="Q607">
        <v>27</v>
      </c>
      <c r="R607">
        <v>3</v>
      </c>
      <c r="S607" t="s">
        <v>1478</v>
      </c>
      <c r="T607">
        <v>1</v>
      </c>
      <c r="U607">
        <v>0.10249490999999999</v>
      </c>
      <c r="V607">
        <v>70</v>
      </c>
    </row>
    <row r="608" spans="1:22">
      <c r="A608">
        <v>30627</v>
      </c>
      <c r="B608" t="s">
        <v>1976</v>
      </c>
      <c r="C608">
        <v>0.10249488</v>
      </c>
      <c r="D608">
        <v>0.13149093000000001</v>
      </c>
      <c r="E608">
        <v>682</v>
      </c>
      <c r="F608">
        <v>0</v>
      </c>
      <c r="G608">
        <v>0</v>
      </c>
      <c r="H608">
        <v>7</v>
      </c>
      <c r="I608">
        <v>97291</v>
      </c>
      <c r="J608">
        <v>1</v>
      </c>
      <c r="K608">
        <v>0</v>
      </c>
      <c r="L608">
        <v>0</v>
      </c>
      <c r="M608">
        <v>0</v>
      </c>
      <c r="N608">
        <v>1</v>
      </c>
      <c r="O608">
        <v>1</v>
      </c>
      <c r="P608">
        <v>348</v>
      </c>
      <c r="Q608">
        <v>27</v>
      </c>
      <c r="R608">
        <v>3</v>
      </c>
      <c r="S608" t="s">
        <v>1478</v>
      </c>
      <c r="T608">
        <v>1</v>
      </c>
      <c r="U608">
        <v>2.8996049999999999E-2</v>
      </c>
      <c r="V608">
        <v>20</v>
      </c>
    </row>
    <row r="609" spans="1:22">
      <c r="A609">
        <v>30628</v>
      </c>
      <c r="B609" t="s">
        <v>1976</v>
      </c>
      <c r="C609">
        <v>0.23106141999999999</v>
      </c>
      <c r="D609">
        <v>0.25122146000000001</v>
      </c>
      <c r="E609">
        <v>682</v>
      </c>
      <c r="F609">
        <v>0</v>
      </c>
      <c r="G609">
        <v>0</v>
      </c>
      <c r="H609">
        <v>7</v>
      </c>
      <c r="I609">
        <v>97291</v>
      </c>
      <c r="J609">
        <v>1</v>
      </c>
      <c r="K609">
        <v>0</v>
      </c>
      <c r="L609">
        <v>0</v>
      </c>
      <c r="M609">
        <v>0</v>
      </c>
      <c r="N609">
        <v>1</v>
      </c>
      <c r="O609">
        <v>1</v>
      </c>
      <c r="P609">
        <v>348</v>
      </c>
      <c r="Q609">
        <v>27</v>
      </c>
      <c r="R609">
        <v>3</v>
      </c>
      <c r="S609" t="s">
        <v>1478</v>
      </c>
      <c r="T609">
        <v>1</v>
      </c>
      <c r="U609">
        <v>2.0160040000000001E-2</v>
      </c>
      <c r="V609">
        <v>14</v>
      </c>
    </row>
    <row r="610" spans="1:22">
      <c r="A610">
        <v>30721</v>
      </c>
      <c r="B610" t="s">
        <v>1977</v>
      </c>
      <c r="C610">
        <v>-2.9999999999999997E-8</v>
      </c>
      <c r="D610">
        <v>0.18792977</v>
      </c>
      <c r="E610">
        <v>682</v>
      </c>
      <c r="F610">
        <v>2</v>
      </c>
      <c r="G610">
        <v>0</v>
      </c>
      <c r="H610">
        <v>7</v>
      </c>
      <c r="I610">
        <v>97291</v>
      </c>
      <c r="J610">
        <v>1</v>
      </c>
      <c r="K610">
        <v>0</v>
      </c>
      <c r="L610">
        <v>0</v>
      </c>
      <c r="M610">
        <v>0</v>
      </c>
      <c r="N610">
        <v>1</v>
      </c>
      <c r="O610">
        <v>1</v>
      </c>
      <c r="P610">
        <v>348</v>
      </c>
      <c r="Q610">
        <v>27</v>
      </c>
      <c r="R610">
        <v>3</v>
      </c>
      <c r="S610" t="s">
        <v>1478</v>
      </c>
      <c r="T610">
        <v>1</v>
      </c>
      <c r="U610">
        <v>0.18792980000000001</v>
      </c>
      <c r="V610">
        <v>128</v>
      </c>
    </row>
    <row r="611" spans="1:22">
      <c r="A611">
        <v>30829</v>
      </c>
      <c r="B611" t="s">
        <v>1978</v>
      </c>
      <c r="C611">
        <v>-2.9999999999999997E-8</v>
      </c>
      <c r="D611">
        <v>8.333488E-2</v>
      </c>
      <c r="E611">
        <v>682</v>
      </c>
      <c r="F611">
        <v>2</v>
      </c>
      <c r="G611">
        <v>0</v>
      </c>
      <c r="H611">
        <v>7</v>
      </c>
      <c r="I611">
        <v>97291</v>
      </c>
      <c r="J611">
        <v>1</v>
      </c>
      <c r="K611">
        <v>0</v>
      </c>
      <c r="L611">
        <v>0</v>
      </c>
      <c r="M611">
        <v>0</v>
      </c>
      <c r="N611">
        <v>1</v>
      </c>
      <c r="O611">
        <v>1</v>
      </c>
      <c r="P611">
        <v>348</v>
      </c>
      <c r="Q611">
        <v>27</v>
      </c>
      <c r="R611">
        <v>3</v>
      </c>
      <c r="S611" t="s">
        <v>1478</v>
      </c>
      <c r="T611">
        <v>1</v>
      </c>
      <c r="U611">
        <v>8.3334909999999998E-2</v>
      </c>
      <c r="V611">
        <v>57</v>
      </c>
    </row>
    <row r="612" spans="1:22">
      <c r="A612">
        <v>30859</v>
      </c>
      <c r="B612" t="s">
        <v>1979</v>
      </c>
      <c r="C612">
        <v>-2.9999999999999997E-8</v>
      </c>
      <c r="D612">
        <v>0.44161884000000001</v>
      </c>
      <c r="E612">
        <v>682</v>
      </c>
      <c r="F612">
        <v>2</v>
      </c>
      <c r="G612">
        <v>0</v>
      </c>
      <c r="H612">
        <v>7</v>
      </c>
      <c r="I612">
        <v>97291</v>
      </c>
      <c r="J612">
        <v>1</v>
      </c>
      <c r="K612">
        <v>0</v>
      </c>
      <c r="L612">
        <v>0</v>
      </c>
      <c r="M612">
        <v>0</v>
      </c>
      <c r="N612">
        <v>1</v>
      </c>
      <c r="O612">
        <v>1</v>
      </c>
      <c r="P612">
        <v>348</v>
      </c>
      <c r="Q612">
        <v>27</v>
      </c>
      <c r="R612">
        <v>3</v>
      </c>
      <c r="S612" t="s">
        <v>1478</v>
      </c>
      <c r="T612">
        <v>1</v>
      </c>
      <c r="U612">
        <v>0.44161887</v>
      </c>
      <c r="V612">
        <v>301</v>
      </c>
    </row>
    <row r="613" spans="1:22">
      <c r="A613">
        <v>30866</v>
      </c>
      <c r="B613" t="s">
        <v>1980</v>
      </c>
      <c r="C613">
        <v>-2.9999999999999997E-8</v>
      </c>
      <c r="D613">
        <v>0.11547462</v>
      </c>
      <c r="E613">
        <v>682</v>
      </c>
      <c r="F613">
        <v>2</v>
      </c>
      <c r="G613">
        <v>0</v>
      </c>
      <c r="H613">
        <v>7</v>
      </c>
      <c r="I613">
        <v>97291</v>
      </c>
      <c r="J613">
        <v>1</v>
      </c>
      <c r="K613">
        <v>0</v>
      </c>
      <c r="L613">
        <v>0</v>
      </c>
      <c r="M613">
        <v>0</v>
      </c>
      <c r="N613">
        <v>1</v>
      </c>
      <c r="O613">
        <v>1</v>
      </c>
      <c r="P613">
        <v>348</v>
      </c>
      <c r="Q613">
        <v>27</v>
      </c>
      <c r="R613">
        <v>3</v>
      </c>
      <c r="S613" t="s">
        <v>1478</v>
      </c>
      <c r="T613">
        <v>1</v>
      </c>
      <c r="U613">
        <v>0.11547465</v>
      </c>
      <c r="V613">
        <v>79</v>
      </c>
    </row>
    <row r="614" spans="1:22">
      <c r="A614">
        <v>30903</v>
      </c>
      <c r="B614" t="s">
        <v>1981</v>
      </c>
      <c r="C614">
        <v>-2.9999999999999997E-8</v>
      </c>
      <c r="D614">
        <v>0.1255172</v>
      </c>
      <c r="E614">
        <v>682</v>
      </c>
      <c r="F614">
        <v>0</v>
      </c>
      <c r="G614">
        <v>0</v>
      </c>
      <c r="H614">
        <v>7</v>
      </c>
      <c r="I614">
        <v>97291</v>
      </c>
      <c r="J614">
        <v>1</v>
      </c>
      <c r="K614">
        <v>0</v>
      </c>
      <c r="L614">
        <v>0</v>
      </c>
      <c r="M614">
        <v>0</v>
      </c>
      <c r="N614">
        <v>1</v>
      </c>
      <c r="O614">
        <v>1</v>
      </c>
      <c r="P614">
        <v>348</v>
      </c>
      <c r="Q614">
        <v>27</v>
      </c>
      <c r="R614">
        <v>3</v>
      </c>
      <c r="S614" t="s">
        <v>1478</v>
      </c>
      <c r="T614">
        <v>1</v>
      </c>
      <c r="U614">
        <v>0.12551723000000001</v>
      </c>
      <c r="V614">
        <v>86</v>
      </c>
    </row>
    <row r="615" spans="1:22">
      <c r="A615">
        <v>30935</v>
      </c>
      <c r="B615" t="s">
        <v>1982</v>
      </c>
      <c r="C615">
        <v>-2.9999999999999997E-8</v>
      </c>
      <c r="D615">
        <v>0.25496267</v>
      </c>
      <c r="E615">
        <v>682</v>
      </c>
      <c r="F615">
        <v>2</v>
      </c>
      <c r="G615">
        <v>0</v>
      </c>
      <c r="H615">
        <v>7</v>
      </c>
      <c r="I615">
        <v>97291</v>
      </c>
      <c r="J615">
        <v>1</v>
      </c>
      <c r="K615">
        <v>0</v>
      </c>
      <c r="L615">
        <v>0</v>
      </c>
      <c r="M615">
        <v>0</v>
      </c>
      <c r="N615">
        <v>1</v>
      </c>
      <c r="O615">
        <v>1</v>
      </c>
      <c r="P615">
        <v>348</v>
      </c>
      <c r="Q615">
        <v>27</v>
      </c>
      <c r="R615">
        <v>3</v>
      </c>
      <c r="S615" t="s">
        <v>1478</v>
      </c>
      <c r="T615">
        <v>1</v>
      </c>
      <c r="U615">
        <v>0.25496269999999999</v>
      </c>
      <c r="V615">
        <v>174</v>
      </c>
    </row>
    <row r="616" spans="1:22">
      <c r="A616">
        <v>30998</v>
      </c>
      <c r="B616" t="s">
        <v>1983</v>
      </c>
      <c r="C616">
        <v>-2.9999999999999997E-8</v>
      </c>
      <c r="D616">
        <v>0.40885232999999999</v>
      </c>
      <c r="E616">
        <v>682</v>
      </c>
      <c r="F616">
        <v>2</v>
      </c>
      <c r="G616">
        <v>0</v>
      </c>
      <c r="H616">
        <v>7</v>
      </c>
      <c r="I616">
        <v>97291</v>
      </c>
      <c r="J616">
        <v>1</v>
      </c>
      <c r="K616">
        <v>0</v>
      </c>
      <c r="L616">
        <v>0</v>
      </c>
      <c r="M616">
        <v>0</v>
      </c>
      <c r="N616">
        <v>1</v>
      </c>
      <c r="O616">
        <v>1</v>
      </c>
      <c r="P616">
        <v>348</v>
      </c>
      <c r="Q616">
        <v>27</v>
      </c>
      <c r="R616">
        <v>3</v>
      </c>
      <c r="S616" t="s">
        <v>1478</v>
      </c>
      <c r="T616">
        <v>1</v>
      </c>
      <c r="U616">
        <v>0.40885236000000003</v>
      </c>
      <c r="V616">
        <v>279</v>
      </c>
    </row>
    <row r="617" spans="1:22">
      <c r="A617">
        <v>31043</v>
      </c>
      <c r="B617" t="s">
        <v>1984</v>
      </c>
      <c r="C617">
        <v>-2.9999999999999997E-8</v>
      </c>
      <c r="D617">
        <v>6.8741629999999998E-2</v>
      </c>
      <c r="E617">
        <v>682</v>
      </c>
      <c r="F617">
        <v>2</v>
      </c>
      <c r="G617">
        <v>0</v>
      </c>
      <c r="H617">
        <v>7</v>
      </c>
      <c r="I617">
        <v>97291</v>
      </c>
      <c r="J617">
        <v>1</v>
      </c>
      <c r="K617">
        <v>0</v>
      </c>
      <c r="L617">
        <v>0</v>
      </c>
      <c r="M617">
        <v>0</v>
      </c>
      <c r="N617">
        <v>1</v>
      </c>
      <c r="O617">
        <v>1</v>
      </c>
      <c r="P617">
        <v>348</v>
      </c>
      <c r="Q617">
        <v>27</v>
      </c>
      <c r="R617">
        <v>3</v>
      </c>
      <c r="S617" t="s">
        <v>1478</v>
      </c>
      <c r="T617">
        <v>1</v>
      </c>
      <c r="U617">
        <v>6.8741659999999996E-2</v>
      </c>
      <c r="V617">
        <v>47</v>
      </c>
    </row>
    <row r="618" spans="1:22">
      <c r="A618">
        <v>31157</v>
      </c>
      <c r="B618" t="s">
        <v>1985</v>
      </c>
      <c r="C618">
        <v>-2.9999999999999997E-8</v>
      </c>
      <c r="D618">
        <v>0.62534774999999998</v>
      </c>
      <c r="E618">
        <v>682</v>
      </c>
      <c r="F618">
        <v>2</v>
      </c>
      <c r="G618">
        <v>0</v>
      </c>
      <c r="H618">
        <v>7</v>
      </c>
      <c r="I618">
        <v>97291</v>
      </c>
      <c r="J618">
        <v>1</v>
      </c>
      <c r="K618">
        <v>0</v>
      </c>
      <c r="L618">
        <v>0</v>
      </c>
      <c r="M618">
        <v>0</v>
      </c>
      <c r="N618">
        <v>1</v>
      </c>
      <c r="O618">
        <v>1</v>
      </c>
      <c r="P618">
        <v>348</v>
      </c>
      <c r="Q618">
        <v>27</v>
      </c>
      <c r="R618">
        <v>3</v>
      </c>
      <c r="S618" t="s">
        <v>1478</v>
      </c>
      <c r="T618">
        <v>1</v>
      </c>
      <c r="U618">
        <v>0.62534778000000002</v>
      </c>
      <c r="V618">
        <v>426</v>
      </c>
    </row>
    <row r="619" spans="1:22">
      <c r="A619">
        <v>31253</v>
      </c>
      <c r="B619" t="s">
        <v>1986</v>
      </c>
      <c r="C619">
        <v>-2.9999999999999997E-8</v>
      </c>
      <c r="D619">
        <v>0.56789314999999996</v>
      </c>
      <c r="E619">
        <v>682</v>
      </c>
      <c r="F619">
        <v>2</v>
      </c>
      <c r="G619">
        <v>0</v>
      </c>
      <c r="H619">
        <v>7</v>
      </c>
      <c r="I619">
        <v>97291</v>
      </c>
      <c r="J619">
        <v>1</v>
      </c>
      <c r="K619">
        <v>0</v>
      </c>
      <c r="L619">
        <v>0</v>
      </c>
      <c r="M619">
        <v>0</v>
      </c>
      <c r="N619">
        <v>1</v>
      </c>
      <c r="O619">
        <v>1</v>
      </c>
      <c r="P619">
        <v>348</v>
      </c>
      <c r="Q619">
        <v>27</v>
      </c>
      <c r="R619">
        <v>3</v>
      </c>
      <c r="S619" t="s">
        <v>1478</v>
      </c>
      <c r="T619">
        <v>1</v>
      </c>
      <c r="U619">
        <v>0.56789318</v>
      </c>
      <c r="V619">
        <v>387</v>
      </c>
    </row>
    <row r="620" spans="1:22">
      <c r="A620">
        <v>31300</v>
      </c>
      <c r="B620" t="s">
        <v>1987</v>
      </c>
      <c r="C620">
        <v>-2.9999999999999997E-8</v>
      </c>
      <c r="D620">
        <v>6.6880690000000007E-2</v>
      </c>
      <c r="E620">
        <v>682</v>
      </c>
      <c r="F620">
        <v>2</v>
      </c>
      <c r="G620">
        <v>0</v>
      </c>
      <c r="H620">
        <v>7</v>
      </c>
      <c r="I620">
        <v>97291</v>
      </c>
      <c r="J620">
        <v>1</v>
      </c>
      <c r="K620">
        <v>0</v>
      </c>
      <c r="L620">
        <v>0</v>
      </c>
      <c r="M620">
        <v>0</v>
      </c>
      <c r="N620">
        <v>1</v>
      </c>
      <c r="O620">
        <v>1</v>
      </c>
      <c r="P620">
        <v>348</v>
      </c>
      <c r="Q620">
        <v>27</v>
      </c>
      <c r="R620">
        <v>3</v>
      </c>
      <c r="S620" t="s">
        <v>1478</v>
      </c>
      <c r="T620">
        <v>1</v>
      </c>
      <c r="U620">
        <v>6.6880720000000005E-2</v>
      </c>
      <c r="V620">
        <v>46</v>
      </c>
    </row>
    <row r="621" spans="1:22">
      <c r="A621">
        <v>31301</v>
      </c>
      <c r="B621" t="s">
        <v>1987</v>
      </c>
      <c r="C621">
        <v>6.6880690000000007E-2</v>
      </c>
      <c r="D621">
        <v>9.121957E-2</v>
      </c>
      <c r="E621">
        <v>682</v>
      </c>
      <c r="F621">
        <v>0</v>
      </c>
      <c r="G621">
        <v>0</v>
      </c>
      <c r="H621">
        <v>7</v>
      </c>
      <c r="I621">
        <v>97291</v>
      </c>
      <c r="J621">
        <v>1</v>
      </c>
      <c r="K621">
        <v>0</v>
      </c>
      <c r="L621">
        <v>0</v>
      </c>
      <c r="M621">
        <v>0</v>
      </c>
      <c r="N621">
        <v>1</v>
      </c>
      <c r="O621">
        <v>1</v>
      </c>
      <c r="P621">
        <v>348</v>
      </c>
      <c r="Q621">
        <v>27</v>
      </c>
      <c r="R621">
        <v>3</v>
      </c>
      <c r="S621" t="s">
        <v>1478</v>
      </c>
      <c r="T621">
        <v>1</v>
      </c>
      <c r="U621">
        <v>2.433888E-2</v>
      </c>
      <c r="V621">
        <v>17</v>
      </c>
    </row>
    <row r="622" spans="1:22">
      <c r="A622">
        <v>31302</v>
      </c>
      <c r="B622" t="s">
        <v>1988</v>
      </c>
      <c r="C622">
        <v>-2.9999999999999997E-8</v>
      </c>
      <c r="D622">
        <v>0.19178537000000001</v>
      </c>
      <c r="E622">
        <v>682</v>
      </c>
      <c r="F622">
        <v>2</v>
      </c>
      <c r="G622">
        <v>0</v>
      </c>
      <c r="H622">
        <v>7</v>
      </c>
      <c r="I622">
        <v>97291</v>
      </c>
      <c r="J622">
        <v>1</v>
      </c>
      <c r="K622">
        <v>0</v>
      </c>
      <c r="L622">
        <v>0</v>
      </c>
      <c r="M622">
        <v>0</v>
      </c>
      <c r="N622">
        <v>1</v>
      </c>
      <c r="O622">
        <v>1</v>
      </c>
      <c r="P622">
        <v>348</v>
      </c>
      <c r="Q622">
        <v>27</v>
      </c>
      <c r="R622">
        <v>3</v>
      </c>
      <c r="S622" t="s">
        <v>1478</v>
      </c>
      <c r="T622">
        <v>1</v>
      </c>
      <c r="U622">
        <v>0.19178539999999999</v>
      </c>
      <c r="V622">
        <v>131</v>
      </c>
    </row>
    <row r="623" spans="1:22">
      <c r="A623">
        <v>31471</v>
      </c>
      <c r="B623" t="s">
        <v>1989</v>
      </c>
      <c r="C623">
        <v>-2.9999999999999997E-8</v>
      </c>
      <c r="D623">
        <v>4.3512149999999999E-2</v>
      </c>
      <c r="E623">
        <v>682</v>
      </c>
      <c r="F623">
        <v>0</v>
      </c>
      <c r="G623">
        <v>0</v>
      </c>
      <c r="H623">
        <v>7</v>
      </c>
      <c r="I623">
        <v>97291</v>
      </c>
      <c r="J623">
        <v>1</v>
      </c>
      <c r="K623">
        <v>0</v>
      </c>
      <c r="L623">
        <v>0</v>
      </c>
      <c r="M623">
        <v>0</v>
      </c>
      <c r="N623">
        <v>1</v>
      </c>
      <c r="O623">
        <v>1</v>
      </c>
      <c r="P623">
        <v>348</v>
      </c>
      <c r="Q623">
        <v>27</v>
      </c>
      <c r="R623">
        <v>3</v>
      </c>
      <c r="S623" t="s">
        <v>1478</v>
      </c>
      <c r="T623">
        <v>1</v>
      </c>
      <c r="U623">
        <v>4.3512179999999998E-2</v>
      </c>
      <c r="V623">
        <v>30</v>
      </c>
    </row>
    <row r="624" spans="1:22">
      <c r="A624">
        <v>31472</v>
      </c>
      <c r="B624" t="s">
        <v>1989</v>
      </c>
      <c r="C624">
        <v>4.3512149999999999E-2</v>
      </c>
      <c r="D624">
        <v>0.44270363000000001</v>
      </c>
      <c r="E624">
        <v>682</v>
      </c>
      <c r="F624">
        <v>2</v>
      </c>
      <c r="G624">
        <v>0</v>
      </c>
      <c r="H624">
        <v>7</v>
      </c>
      <c r="I624">
        <v>97291</v>
      </c>
      <c r="J624">
        <v>1</v>
      </c>
      <c r="K624">
        <v>0</v>
      </c>
      <c r="L624">
        <v>0</v>
      </c>
      <c r="M624">
        <v>0</v>
      </c>
      <c r="N624">
        <v>1</v>
      </c>
      <c r="O624">
        <v>1</v>
      </c>
      <c r="P624">
        <v>348</v>
      </c>
      <c r="Q624">
        <v>27</v>
      </c>
      <c r="R624">
        <v>3</v>
      </c>
      <c r="S624" t="s">
        <v>1478</v>
      </c>
      <c r="T624">
        <v>1</v>
      </c>
      <c r="U624">
        <v>0.39919147999999999</v>
      </c>
      <c r="V624">
        <v>272</v>
      </c>
    </row>
    <row r="625" spans="1:22">
      <c r="A625">
        <v>31587</v>
      </c>
      <c r="B625" t="s">
        <v>1990</v>
      </c>
      <c r="C625">
        <v>-2.9999999999999997E-8</v>
      </c>
      <c r="D625">
        <v>6.2511590000000006E-2</v>
      </c>
      <c r="E625">
        <v>682</v>
      </c>
      <c r="F625">
        <v>2</v>
      </c>
      <c r="G625">
        <v>0</v>
      </c>
      <c r="H625">
        <v>7</v>
      </c>
      <c r="I625">
        <v>97291</v>
      </c>
      <c r="J625">
        <v>1</v>
      </c>
      <c r="K625">
        <v>0</v>
      </c>
      <c r="L625">
        <v>0</v>
      </c>
      <c r="M625">
        <v>0</v>
      </c>
      <c r="N625">
        <v>1</v>
      </c>
      <c r="O625">
        <v>1</v>
      </c>
      <c r="P625">
        <v>348</v>
      </c>
      <c r="Q625">
        <v>27</v>
      </c>
      <c r="R625">
        <v>3</v>
      </c>
      <c r="S625" t="s">
        <v>1478</v>
      </c>
      <c r="T625">
        <v>1</v>
      </c>
      <c r="U625">
        <v>6.2511620000000004E-2</v>
      </c>
      <c r="V625">
        <v>43</v>
      </c>
    </row>
    <row r="626" spans="1:22">
      <c r="A626">
        <v>31588</v>
      </c>
      <c r="B626" t="s">
        <v>1990</v>
      </c>
      <c r="C626">
        <v>6.2511590000000006E-2</v>
      </c>
      <c r="D626">
        <v>7.7484120000000004E-2</v>
      </c>
      <c r="E626">
        <v>682</v>
      </c>
      <c r="F626">
        <v>0</v>
      </c>
      <c r="G626">
        <v>0</v>
      </c>
      <c r="H626">
        <v>7</v>
      </c>
      <c r="I626">
        <v>97291</v>
      </c>
      <c r="J626">
        <v>1</v>
      </c>
      <c r="K626">
        <v>0</v>
      </c>
      <c r="L626">
        <v>0</v>
      </c>
      <c r="M626">
        <v>0</v>
      </c>
      <c r="N626">
        <v>1</v>
      </c>
      <c r="O626">
        <v>1</v>
      </c>
      <c r="P626">
        <v>348</v>
      </c>
      <c r="Q626">
        <v>27</v>
      </c>
      <c r="R626">
        <v>3</v>
      </c>
      <c r="S626" t="s">
        <v>1478</v>
      </c>
      <c r="T626">
        <v>1</v>
      </c>
      <c r="U626">
        <v>1.497253E-2</v>
      </c>
      <c r="V626">
        <v>10</v>
      </c>
    </row>
    <row r="627" spans="1:22">
      <c r="A627">
        <v>31611</v>
      </c>
      <c r="B627" t="s">
        <v>1991</v>
      </c>
      <c r="C627">
        <v>-2.9999999999999997E-8</v>
      </c>
      <c r="D627">
        <v>0.32733330999999999</v>
      </c>
      <c r="E627">
        <v>682</v>
      </c>
      <c r="F627">
        <v>2</v>
      </c>
      <c r="G627">
        <v>0</v>
      </c>
      <c r="H627">
        <v>7</v>
      </c>
      <c r="I627">
        <v>97291</v>
      </c>
      <c r="J627">
        <v>1</v>
      </c>
      <c r="K627">
        <v>0</v>
      </c>
      <c r="L627">
        <v>0</v>
      </c>
      <c r="M627">
        <v>0</v>
      </c>
      <c r="N627">
        <v>1</v>
      </c>
      <c r="O627">
        <v>1</v>
      </c>
      <c r="P627">
        <v>348</v>
      </c>
      <c r="Q627">
        <v>27</v>
      </c>
      <c r="R627">
        <v>3</v>
      </c>
      <c r="S627" t="s">
        <v>1478</v>
      </c>
      <c r="T627">
        <v>1</v>
      </c>
      <c r="U627">
        <v>0.32733333999999997</v>
      </c>
      <c r="V627">
        <v>223</v>
      </c>
    </row>
    <row r="628" spans="1:22">
      <c r="A628">
        <v>31632</v>
      </c>
      <c r="B628" t="s">
        <v>1992</v>
      </c>
      <c r="C628">
        <v>-2.9999999999999997E-8</v>
      </c>
      <c r="D628">
        <v>4.6507710000000001E-2</v>
      </c>
      <c r="E628">
        <v>682</v>
      </c>
      <c r="F628">
        <v>2</v>
      </c>
      <c r="G628">
        <v>0</v>
      </c>
      <c r="H628">
        <v>7</v>
      </c>
      <c r="I628">
        <v>97291</v>
      </c>
      <c r="J628">
        <v>1</v>
      </c>
      <c r="K628">
        <v>0</v>
      </c>
      <c r="L628">
        <v>0</v>
      </c>
      <c r="M628">
        <v>0</v>
      </c>
      <c r="N628">
        <v>1</v>
      </c>
      <c r="O628">
        <v>1</v>
      </c>
      <c r="P628">
        <v>348</v>
      </c>
      <c r="Q628">
        <v>27</v>
      </c>
      <c r="R628">
        <v>3</v>
      </c>
      <c r="S628" t="s">
        <v>1478</v>
      </c>
      <c r="T628">
        <v>1</v>
      </c>
      <c r="U628">
        <v>4.6507739999999999E-2</v>
      </c>
      <c r="V628">
        <v>32</v>
      </c>
    </row>
    <row r="629" spans="1:22">
      <c r="A629">
        <v>31731</v>
      </c>
      <c r="B629" t="s">
        <v>1993</v>
      </c>
      <c r="C629">
        <v>-2.9999999999999997E-8</v>
      </c>
      <c r="D629">
        <v>8.9422070000000006E-2</v>
      </c>
      <c r="E629">
        <v>682</v>
      </c>
      <c r="F629">
        <v>2</v>
      </c>
      <c r="G629">
        <v>0</v>
      </c>
      <c r="H629">
        <v>7</v>
      </c>
      <c r="I629">
        <v>97291</v>
      </c>
      <c r="J629">
        <v>1</v>
      </c>
      <c r="K629">
        <v>0</v>
      </c>
      <c r="L629">
        <v>0</v>
      </c>
      <c r="M629">
        <v>0</v>
      </c>
      <c r="N629">
        <v>1</v>
      </c>
      <c r="O629">
        <v>1</v>
      </c>
      <c r="P629">
        <v>348</v>
      </c>
      <c r="Q629">
        <v>27</v>
      </c>
      <c r="R629">
        <v>3</v>
      </c>
      <c r="S629" t="s">
        <v>1478</v>
      </c>
      <c r="T629">
        <v>1</v>
      </c>
      <c r="U629">
        <v>8.9422100000000004E-2</v>
      </c>
      <c r="V629">
        <v>61</v>
      </c>
    </row>
    <row r="630" spans="1:22">
      <c r="A630">
        <v>31742</v>
      </c>
      <c r="B630" t="s">
        <v>1994</v>
      </c>
      <c r="C630">
        <v>-2.9999999999999997E-8</v>
      </c>
      <c r="D630">
        <v>0.13958197</v>
      </c>
      <c r="E630">
        <v>682</v>
      </c>
      <c r="F630">
        <v>0</v>
      </c>
      <c r="G630">
        <v>0</v>
      </c>
      <c r="H630">
        <v>7</v>
      </c>
      <c r="I630">
        <v>97291</v>
      </c>
      <c r="J630">
        <v>1</v>
      </c>
      <c r="K630">
        <v>0</v>
      </c>
      <c r="L630">
        <v>0</v>
      </c>
      <c r="M630">
        <v>0</v>
      </c>
      <c r="N630">
        <v>1</v>
      </c>
      <c r="O630">
        <v>1</v>
      </c>
      <c r="P630">
        <v>348</v>
      </c>
      <c r="Q630">
        <v>27</v>
      </c>
      <c r="R630">
        <v>3</v>
      </c>
      <c r="S630" t="s">
        <v>1478</v>
      </c>
      <c r="T630">
        <v>1</v>
      </c>
      <c r="U630">
        <v>0.13958200000000001</v>
      </c>
      <c r="V630">
        <v>95</v>
      </c>
    </row>
    <row r="631" spans="1:22">
      <c r="A631">
        <v>31798</v>
      </c>
      <c r="B631" t="s">
        <v>1995</v>
      </c>
      <c r="C631">
        <v>-2.9999999999999997E-8</v>
      </c>
      <c r="D631">
        <v>0.11050962</v>
      </c>
      <c r="E631">
        <v>682</v>
      </c>
      <c r="F631">
        <v>2</v>
      </c>
      <c r="G631">
        <v>0</v>
      </c>
      <c r="H631">
        <v>7</v>
      </c>
      <c r="I631">
        <v>97291</v>
      </c>
      <c r="J631">
        <v>1</v>
      </c>
      <c r="K631">
        <v>0</v>
      </c>
      <c r="L631">
        <v>0</v>
      </c>
      <c r="M631">
        <v>0</v>
      </c>
      <c r="N631">
        <v>1</v>
      </c>
      <c r="O631">
        <v>1</v>
      </c>
      <c r="P631">
        <v>348</v>
      </c>
      <c r="Q631">
        <v>27</v>
      </c>
      <c r="R631">
        <v>3</v>
      </c>
      <c r="S631" t="s">
        <v>1478</v>
      </c>
      <c r="T631">
        <v>1</v>
      </c>
      <c r="U631">
        <v>0.11050965</v>
      </c>
      <c r="V631">
        <v>75</v>
      </c>
    </row>
    <row r="632" spans="1:22">
      <c r="A632">
        <v>31942</v>
      </c>
      <c r="B632" t="s">
        <v>1996</v>
      </c>
      <c r="C632">
        <v>-2.9999999999999997E-8</v>
      </c>
      <c r="D632">
        <v>7.0311960000000007E-2</v>
      </c>
      <c r="E632">
        <v>682</v>
      </c>
      <c r="F632">
        <v>0</v>
      </c>
      <c r="G632">
        <v>0</v>
      </c>
      <c r="H632">
        <v>7</v>
      </c>
      <c r="I632">
        <v>97291</v>
      </c>
      <c r="J632">
        <v>1</v>
      </c>
      <c r="K632">
        <v>0</v>
      </c>
      <c r="L632">
        <v>0</v>
      </c>
      <c r="M632">
        <v>0</v>
      </c>
      <c r="N632">
        <v>1</v>
      </c>
      <c r="O632">
        <v>1</v>
      </c>
      <c r="P632">
        <v>348</v>
      </c>
      <c r="Q632">
        <v>27</v>
      </c>
      <c r="R632">
        <v>3</v>
      </c>
      <c r="S632" t="s">
        <v>1478</v>
      </c>
      <c r="T632">
        <v>1</v>
      </c>
      <c r="U632">
        <v>7.0311990000000005E-2</v>
      </c>
      <c r="V632">
        <v>48</v>
      </c>
    </row>
    <row r="633" spans="1:22">
      <c r="A633">
        <v>31950</v>
      </c>
      <c r="B633" t="s">
        <v>1997</v>
      </c>
      <c r="C633">
        <v>-2.9999999999999997E-8</v>
      </c>
      <c r="D633">
        <v>0.42900280000000002</v>
      </c>
      <c r="E633">
        <v>682</v>
      </c>
      <c r="F633">
        <v>2</v>
      </c>
      <c r="G633">
        <v>0</v>
      </c>
      <c r="H633">
        <v>7</v>
      </c>
      <c r="I633">
        <v>97291</v>
      </c>
      <c r="J633">
        <v>1</v>
      </c>
      <c r="K633">
        <v>0</v>
      </c>
      <c r="L633">
        <v>0</v>
      </c>
      <c r="M633">
        <v>0</v>
      </c>
      <c r="N633">
        <v>1</v>
      </c>
      <c r="O633">
        <v>1</v>
      </c>
      <c r="P633">
        <v>348</v>
      </c>
      <c r="Q633">
        <v>27</v>
      </c>
      <c r="R633">
        <v>3</v>
      </c>
      <c r="S633" t="s">
        <v>1478</v>
      </c>
      <c r="T633">
        <v>1</v>
      </c>
      <c r="U633">
        <v>0.42900283</v>
      </c>
      <c r="V633">
        <v>293</v>
      </c>
    </row>
    <row r="634" spans="1:22">
      <c r="A634">
        <v>31990</v>
      </c>
      <c r="B634" t="s">
        <v>1998</v>
      </c>
      <c r="C634">
        <v>-2.9999999999999997E-8</v>
      </c>
      <c r="D634">
        <v>0.39744384999999999</v>
      </c>
      <c r="E634">
        <v>682</v>
      </c>
      <c r="F634">
        <v>2</v>
      </c>
      <c r="G634">
        <v>0</v>
      </c>
      <c r="H634">
        <v>7</v>
      </c>
      <c r="I634">
        <v>97291</v>
      </c>
      <c r="J634">
        <v>1</v>
      </c>
      <c r="K634">
        <v>0</v>
      </c>
      <c r="L634">
        <v>0</v>
      </c>
      <c r="M634">
        <v>0</v>
      </c>
      <c r="N634">
        <v>1</v>
      </c>
      <c r="O634">
        <v>1</v>
      </c>
      <c r="P634">
        <v>348</v>
      </c>
      <c r="Q634">
        <v>27</v>
      </c>
      <c r="R634">
        <v>3</v>
      </c>
      <c r="S634" t="s">
        <v>1478</v>
      </c>
      <c r="T634">
        <v>1</v>
      </c>
      <c r="U634">
        <v>0.39744388000000003</v>
      </c>
      <c r="V634">
        <v>271</v>
      </c>
    </row>
    <row r="635" spans="1:22">
      <c r="A635">
        <v>32077</v>
      </c>
      <c r="B635" t="s">
        <v>1999</v>
      </c>
      <c r="C635">
        <v>-2.9999999999999997E-8</v>
      </c>
      <c r="D635">
        <v>0.28334181000000003</v>
      </c>
      <c r="E635">
        <v>682</v>
      </c>
      <c r="F635">
        <v>2</v>
      </c>
      <c r="G635">
        <v>0</v>
      </c>
      <c r="H635">
        <v>7</v>
      </c>
      <c r="I635">
        <v>97291</v>
      </c>
      <c r="J635">
        <v>1</v>
      </c>
      <c r="K635">
        <v>0</v>
      </c>
      <c r="L635">
        <v>0</v>
      </c>
      <c r="M635">
        <v>0</v>
      </c>
      <c r="N635">
        <v>1</v>
      </c>
      <c r="O635">
        <v>1</v>
      </c>
      <c r="P635">
        <v>348</v>
      </c>
      <c r="Q635">
        <v>27</v>
      </c>
      <c r="R635">
        <v>3</v>
      </c>
      <c r="S635" t="s">
        <v>1478</v>
      </c>
      <c r="T635">
        <v>1</v>
      </c>
      <c r="U635">
        <v>0.28334184000000001</v>
      </c>
      <c r="V635">
        <v>193</v>
      </c>
    </row>
    <row r="636" spans="1:22">
      <c r="A636">
        <v>32083</v>
      </c>
      <c r="B636" t="s">
        <v>2000</v>
      </c>
      <c r="C636">
        <v>-2.9999999999999997E-8</v>
      </c>
      <c r="D636">
        <v>0.1356029</v>
      </c>
      <c r="E636">
        <v>682</v>
      </c>
      <c r="F636">
        <v>2</v>
      </c>
      <c r="G636">
        <v>0</v>
      </c>
      <c r="H636">
        <v>7</v>
      </c>
      <c r="I636">
        <v>97291</v>
      </c>
      <c r="J636">
        <v>1</v>
      </c>
      <c r="K636">
        <v>0</v>
      </c>
      <c r="L636">
        <v>0</v>
      </c>
      <c r="M636">
        <v>0</v>
      </c>
      <c r="N636">
        <v>1</v>
      </c>
      <c r="O636">
        <v>1</v>
      </c>
      <c r="P636">
        <v>348</v>
      </c>
      <c r="Q636">
        <v>27</v>
      </c>
      <c r="R636">
        <v>3</v>
      </c>
      <c r="S636" t="s">
        <v>1478</v>
      </c>
      <c r="T636">
        <v>1</v>
      </c>
      <c r="U636">
        <v>0.13560293000000001</v>
      </c>
      <c r="V636">
        <v>92</v>
      </c>
    </row>
    <row r="637" spans="1:22">
      <c r="A637">
        <v>32281</v>
      </c>
      <c r="B637" t="s">
        <v>2001</v>
      </c>
      <c r="C637">
        <v>-2.9999999999999997E-8</v>
      </c>
      <c r="D637">
        <v>6.5539840000000002E-2</v>
      </c>
      <c r="E637">
        <v>682</v>
      </c>
      <c r="F637">
        <v>0</v>
      </c>
      <c r="G637">
        <v>0</v>
      </c>
      <c r="H637">
        <v>7</v>
      </c>
      <c r="I637">
        <v>97291</v>
      </c>
      <c r="J637">
        <v>1</v>
      </c>
      <c r="K637">
        <v>0</v>
      </c>
      <c r="L637">
        <v>0</v>
      </c>
      <c r="M637">
        <v>0</v>
      </c>
      <c r="N637">
        <v>1</v>
      </c>
      <c r="O637">
        <v>1</v>
      </c>
      <c r="P637">
        <v>348</v>
      </c>
      <c r="Q637">
        <v>27</v>
      </c>
      <c r="R637">
        <v>3</v>
      </c>
      <c r="S637" t="s">
        <v>1478</v>
      </c>
      <c r="T637">
        <v>1</v>
      </c>
      <c r="U637">
        <v>6.553987E-2</v>
      </c>
      <c r="V637">
        <v>45</v>
      </c>
    </row>
    <row r="638" spans="1:22">
      <c r="A638">
        <v>32335</v>
      </c>
      <c r="B638" t="s">
        <v>2002</v>
      </c>
      <c r="C638">
        <v>-2.9999999999999997E-8</v>
      </c>
      <c r="D638">
        <v>0.13924295</v>
      </c>
      <c r="E638">
        <v>682</v>
      </c>
      <c r="F638">
        <v>2</v>
      </c>
      <c r="G638">
        <v>0</v>
      </c>
      <c r="H638">
        <v>7</v>
      </c>
      <c r="I638">
        <v>97291</v>
      </c>
      <c r="J638">
        <v>1</v>
      </c>
      <c r="K638">
        <v>0</v>
      </c>
      <c r="L638">
        <v>0</v>
      </c>
      <c r="M638">
        <v>0</v>
      </c>
      <c r="N638">
        <v>1</v>
      </c>
      <c r="O638">
        <v>1</v>
      </c>
      <c r="P638">
        <v>348</v>
      </c>
      <c r="Q638">
        <v>27</v>
      </c>
      <c r="R638">
        <v>3</v>
      </c>
      <c r="S638" t="s">
        <v>1478</v>
      </c>
      <c r="T638">
        <v>1</v>
      </c>
      <c r="U638">
        <v>0.13924297999999999</v>
      </c>
      <c r="V638">
        <v>95</v>
      </c>
    </row>
    <row r="639" spans="1:22">
      <c r="A639">
        <v>32350</v>
      </c>
      <c r="B639" t="s">
        <v>2003</v>
      </c>
      <c r="C639">
        <v>-2.9999999999999997E-8</v>
      </c>
      <c r="D639">
        <v>6.495948E-2</v>
      </c>
      <c r="E639">
        <v>682</v>
      </c>
      <c r="F639">
        <v>0</v>
      </c>
      <c r="G639">
        <v>0</v>
      </c>
      <c r="H639">
        <v>7</v>
      </c>
      <c r="I639">
        <v>97291</v>
      </c>
      <c r="J639">
        <v>1</v>
      </c>
      <c r="K639">
        <v>0</v>
      </c>
      <c r="L639">
        <v>0</v>
      </c>
      <c r="M639">
        <v>0</v>
      </c>
      <c r="N639">
        <v>1</v>
      </c>
      <c r="O639">
        <v>1</v>
      </c>
      <c r="P639">
        <v>348</v>
      </c>
      <c r="Q639">
        <v>27</v>
      </c>
      <c r="R639">
        <v>3</v>
      </c>
      <c r="S639" t="s">
        <v>1478</v>
      </c>
      <c r="T639">
        <v>1</v>
      </c>
      <c r="U639">
        <v>6.4959509999999998E-2</v>
      </c>
      <c r="V639">
        <v>44</v>
      </c>
    </row>
    <row r="640" spans="1:22">
      <c r="A640">
        <v>32401</v>
      </c>
      <c r="B640" t="s">
        <v>2004</v>
      </c>
      <c r="C640">
        <v>-2.9999999999999997E-8</v>
      </c>
      <c r="D640">
        <v>0.20280356999999999</v>
      </c>
      <c r="E640">
        <v>682</v>
      </c>
      <c r="F640">
        <v>2</v>
      </c>
      <c r="G640">
        <v>0</v>
      </c>
      <c r="H640">
        <v>7</v>
      </c>
      <c r="I640">
        <v>97291</v>
      </c>
      <c r="J640">
        <v>1</v>
      </c>
      <c r="K640">
        <v>0</v>
      </c>
      <c r="L640">
        <v>0</v>
      </c>
      <c r="M640">
        <v>0</v>
      </c>
      <c r="N640">
        <v>1</v>
      </c>
      <c r="O640">
        <v>1</v>
      </c>
      <c r="P640">
        <v>348</v>
      </c>
      <c r="Q640">
        <v>27</v>
      </c>
      <c r="R640">
        <v>3</v>
      </c>
      <c r="S640" t="s">
        <v>1478</v>
      </c>
      <c r="T640">
        <v>1</v>
      </c>
      <c r="U640">
        <v>0.2028036</v>
      </c>
      <c r="V640">
        <v>138</v>
      </c>
    </row>
    <row r="641" spans="1:22">
      <c r="A641">
        <v>32518</v>
      </c>
      <c r="B641" t="s">
        <v>2005</v>
      </c>
      <c r="C641">
        <v>-2.9999999999999997E-8</v>
      </c>
      <c r="D641">
        <v>0.14433272</v>
      </c>
      <c r="E641">
        <v>682</v>
      </c>
      <c r="F641">
        <v>2</v>
      </c>
      <c r="G641">
        <v>0</v>
      </c>
      <c r="H641">
        <v>7</v>
      </c>
      <c r="I641">
        <v>97291</v>
      </c>
      <c r="J641">
        <v>1</v>
      </c>
      <c r="K641">
        <v>0</v>
      </c>
      <c r="L641">
        <v>0</v>
      </c>
      <c r="M641">
        <v>0</v>
      </c>
      <c r="N641">
        <v>1</v>
      </c>
      <c r="O641">
        <v>1</v>
      </c>
      <c r="P641">
        <v>348</v>
      </c>
      <c r="Q641">
        <v>27</v>
      </c>
      <c r="R641">
        <v>3</v>
      </c>
      <c r="S641" t="s">
        <v>1478</v>
      </c>
      <c r="T641">
        <v>1</v>
      </c>
      <c r="U641">
        <v>0.14433275000000001</v>
      </c>
      <c r="V641">
        <v>98</v>
      </c>
    </row>
    <row r="642" spans="1:22">
      <c r="A642">
        <v>32600</v>
      </c>
      <c r="B642" t="s">
        <v>2006</v>
      </c>
      <c r="C642">
        <v>-2.9999999999999997E-8</v>
      </c>
      <c r="D642">
        <v>0.22456587</v>
      </c>
      <c r="E642">
        <v>682</v>
      </c>
      <c r="F642">
        <v>2</v>
      </c>
      <c r="G642">
        <v>0</v>
      </c>
      <c r="H642">
        <v>7</v>
      </c>
      <c r="I642">
        <v>97291</v>
      </c>
      <c r="J642">
        <v>1</v>
      </c>
      <c r="K642">
        <v>0</v>
      </c>
      <c r="L642">
        <v>0</v>
      </c>
      <c r="M642">
        <v>0</v>
      </c>
      <c r="N642">
        <v>1</v>
      </c>
      <c r="O642">
        <v>1</v>
      </c>
      <c r="P642">
        <v>348</v>
      </c>
      <c r="Q642">
        <v>27</v>
      </c>
      <c r="R642">
        <v>3</v>
      </c>
      <c r="S642" t="s">
        <v>1478</v>
      </c>
      <c r="T642">
        <v>1</v>
      </c>
      <c r="U642">
        <v>0.22456590000000001</v>
      </c>
      <c r="V642">
        <v>153</v>
      </c>
    </row>
    <row r="643" spans="1:22">
      <c r="A643">
        <v>32681</v>
      </c>
      <c r="B643" t="s">
        <v>2007</v>
      </c>
      <c r="C643">
        <v>-2.9999999999999997E-8</v>
      </c>
      <c r="D643">
        <v>0.20136323</v>
      </c>
      <c r="E643">
        <v>682</v>
      </c>
      <c r="F643">
        <v>2</v>
      </c>
      <c r="G643">
        <v>0</v>
      </c>
      <c r="H643">
        <v>7</v>
      </c>
      <c r="I643">
        <v>97291</v>
      </c>
      <c r="J643">
        <v>1</v>
      </c>
      <c r="K643">
        <v>0</v>
      </c>
      <c r="L643">
        <v>0</v>
      </c>
      <c r="M643">
        <v>0</v>
      </c>
      <c r="N643">
        <v>1</v>
      </c>
      <c r="O643">
        <v>1</v>
      </c>
      <c r="P643">
        <v>348</v>
      </c>
      <c r="Q643">
        <v>27</v>
      </c>
      <c r="R643">
        <v>3</v>
      </c>
      <c r="S643" t="s">
        <v>1478</v>
      </c>
      <c r="T643">
        <v>1</v>
      </c>
      <c r="U643">
        <v>0.20136325999999999</v>
      </c>
      <c r="V643">
        <v>137</v>
      </c>
    </row>
    <row r="644" spans="1:22">
      <c r="A644">
        <v>32682</v>
      </c>
      <c r="B644" t="s">
        <v>2007</v>
      </c>
      <c r="C644">
        <v>0.20136323</v>
      </c>
      <c r="D644">
        <v>0.40143192999999999</v>
      </c>
      <c r="E644">
        <v>682</v>
      </c>
      <c r="F644">
        <v>0</v>
      </c>
      <c r="G644">
        <v>0</v>
      </c>
      <c r="H644">
        <v>7</v>
      </c>
      <c r="I644">
        <v>97291</v>
      </c>
      <c r="J644">
        <v>1</v>
      </c>
      <c r="K644">
        <v>0</v>
      </c>
      <c r="L644">
        <v>0</v>
      </c>
      <c r="M644">
        <v>0</v>
      </c>
      <c r="N644">
        <v>1</v>
      </c>
      <c r="O644">
        <v>1</v>
      </c>
      <c r="P644">
        <v>348</v>
      </c>
      <c r="Q644">
        <v>27</v>
      </c>
      <c r="R644">
        <v>3</v>
      </c>
      <c r="S644" t="s">
        <v>1478</v>
      </c>
      <c r="T644">
        <v>1</v>
      </c>
      <c r="U644">
        <v>0.20006869999999999</v>
      </c>
      <c r="V644">
        <v>136</v>
      </c>
    </row>
    <row r="645" spans="1:22">
      <c r="A645">
        <v>32756</v>
      </c>
      <c r="B645" t="s">
        <v>2008</v>
      </c>
      <c r="C645">
        <v>-2.9999999999999997E-8</v>
      </c>
      <c r="D645">
        <v>7.3233329999999999E-2</v>
      </c>
      <c r="E645">
        <v>682</v>
      </c>
      <c r="F645">
        <v>2</v>
      </c>
      <c r="G645">
        <v>0</v>
      </c>
      <c r="H645">
        <v>7</v>
      </c>
      <c r="I645">
        <v>97291</v>
      </c>
      <c r="J645">
        <v>1</v>
      </c>
      <c r="K645">
        <v>0</v>
      </c>
      <c r="L645">
        <v>0</v>
      </c>
      <c r="M645">
        <v>0</v>
      </c>
      <c r="N645">
        <v>1</v>
      </c>
      <c r="O645">
        <v>1</v>
      </c>
      <c r="P645">
        <v>348</v>
      </c>
      <c r="Q645">
        <v>27</v>
      </c>
      <c r="R645">
        <v>3</v>
      </c>
      <c r="S645" t="s">
        <v>1478</v>
      </c>
      <c r="T645">
        <v>1</v>
      </c>
      <c r="U645">
        <v>7.3233359999999997E-2</v>
      </c>
      <c r="V645">
        <v>50</v>
      </c>
    </row>
    <row r="646" spans="1:22">
      <c r="A646">
        <v>32877</v>
      </c>
      <c r="B646" t="s">
        <v>2009</v>
      </c>
      <c r="C646">
        <v>-2.9999999999999997E-8</v>
      </c>
      <c r="D646">
        <v>0.11145243000000001</v>
      </c>
      <c r="E646">
        <v>682</v>
      </c>
      <c r="F646">
        <v>0</v>
      </c>
      <c r="G646">
        <v>0</v>
      </c>
      <c r="H646">
        <v>7</v>
      </c>
      <c r="I646">
        <v>97291</v>
      </c>
      <c r="J646">
        <v>1</v>
      </c>
      <c r="K646">
        <v>0</v>
      </c>
      <c r="L646">
        <v>0</v>
      </c>
      <c r="M646">
        <v>0</v>
      </c>
      <c r="N646">
        <v>1</v>
      </c>
      <c r="O646">
        <v>1</v>
      </c>
      <c r="P646">
        <v>348</v>
      </c>
      <c r="Q646">
        <v>27</v>
      </c>
      <c r="R646">
        <v>3</v>
      </c>
      <c r="S646" t="s">
        <v>1478</v>
      </c>
      <c r="T646">
        <v>1</v>
      </c>
      <c r="U646">
        <v>0.11145246</v>
      </c>
      <c r="V646">
        <v>76</v>
      </c>
    </row>
    <row r="647" spans="1:22">
      <c r="A647">
        <v>32878</v>
      </c>
      <c r="B647" t="s">
        <v>2009</v>
      </c>
      <c r="C647">
        <v>0.11145243000000001</v>
      </c>
      <c r="D647">
        <v>0.25557850999999998</v>
      </c>
      <c r="E647">
        <v>682</v>
      </c>
      <c r="F647">
        <v>2</v>
      </c>
      <c r="G647">
        <v>0</v>
      </c>
      <c r="H647">
        <v>7</v>
      </c>
      <c r="I647">
        <v>97291</v>
      </c>
      <c r="J647">
        <v>1</v>
      </c>
      <c r="K647">
        <v>0</v>
      </c>
      <c r="L647">
        <v>0</v>
      </c>
      <c r="M647">
        <v>0</v>
      </c>
      <c r="N647">
        <v>1</v>
      </c>
      <c r="O647">
        <v>1</v>
      </c>
      <c r="P647">
        <v>348</v>
      </c>
      <c r="Q647">
        <v>27</v>
      </c>
      <c r="R647">
        <v>3</v>
      </c>
      <c r="S647" t="s">
        <v>1478</v>
      </c>
      <c r="T647">
        <v>1</v>
      </c>
      <c r="U647">
        <v>0.14412607999999999</v>
      </c>
      <c r="V647">
        <v>98</v>
      </c>
    </row>
    <row r="648" spans="1:22">
      <c r="A648">
        <v>32882</v>
      </c>
      <c r="B648" t="s">
        <v>2010</v>
      </c>
      <c r="C648">
        <v>-2.9999999999999997E-8</v>
      </c>
      <c r="D648">
        <v>0.11472388</v>
      </c>
      <c r="E648">
        <v>682</v>
      </c>
      <c r="F648">
        <v>2</v>
      </c>
      <c r="G648">
        <v>0</v>
      </c>
      <c r="H648">
        <v>7</v>
      </c>
      <c r="I648">
        <v>97291</v>
      </c>
      <c r="J648">
        <v>1</v>
      </c>
      <c r="K648">
        <v>0</v>
      </c>
      <c r="L648">
        <v>0</v>
      </c>
      <c r="M648">
        <v>0</v>
      </c>
      <c r="N648">
        <v>1</v>
      </c>
      <c r="O648">
        <v>1</v>
      </c>
      <c r="P648">
        <v>348</v>
      </c>
      <c r="Q648">
        <v>27</v>
      </c>
      <c r="R648">
        <v>3</v>
      </c>
      <c r="S648" t="s">
        <v>1478</v>
      </c>
      <c r="T648">
        <v>1</v>
      </c>
      <c r="U648">
        <v>0.11472391</v>
      </c>
      <c r="V648">
        <v>78</v>
      </c>
    </row>
    <row r="649" spans="1:22">
      <c r="A649">
        <v>33045</v>
      </c>
      <c r="B649" t="s">
        <v>2011</v>
      </c>
      <c r="C649">
        <v>-2.9999999999999997E-8</v>
      </c>
      <c r="D649">
        <v>0.177118</v>
      </c>
      <c r="E649">
        <v>682</v>
      </c>
      <c r="F649">
        <v>2</v>
      </c>
      <c r="G649">
        <v>0</v>
      </c>
      <c r="H649">
        <v>7</v>
      </c>
      <c r="I649">
        <v>97291</v>
      </c>
      <c r="J649">
        <v>1</v>
      </c>
      <c r="K649">
        <v>0</v>
      </c>
      <c r="L649">
        <v>0</v>
      </c>
      <c r="M649">
        <v>0</v>
      </c>
      <c r="N649">
        <v>1</v>
      </c>
      <c r="O649">
        <v>1</v>
      </c>
      <c r="P649">
        <v>348</v>
      </c>
      <c r="Q649">
        <v>27</v>
      </c>
      <c r="R649">
        <v>3</v>
      </c>
      <c r="S649" t="s">
        <v>1478</v>
      </c>
      <c r="T649">
        <v>1</v>
      </c>
      <c r="U649">
        <v>0.17711803000000001</v>
      </c>
      <c r="V649">
        <v>121</v>
      </c>
    </row>
    <row r="650" spans="1:22">
      <c r="A650">
        <v>33101</v>
      </c>
      <c r="B650" t="s">
        <v>2012</v>
      </c>
      <c r="C650">
        <v>-2.9999999999999997E-8</v>
      </c>
      <c r="D650">
        <v>9.7646769999999994E-2</v>
      </c>
      <c r="E650">
        <v>682</v>
      </c>
      <c r="F650">
        <v>2</v>
      </c>
      <c r="G650">
        <v>0</v>
      </c>
      <c r="H650">
        <v>7</v>
      </c>
      <c r="I650">
        <v>97291</v>
      </c>
      <c r="J650">
        <v>1</v>
      </c>
      <c r="K650">
        <v>0</v>
      </c>
      <c r="L650">
        <v>0</v>
      </c>
      <c r="M650">
        <v>0</v>
      </c>
      <c r="N650">
        <v>1</v>
      </c>
      <c r="O650">
        <v>1</v>
      </c>
      <c r="P650">
        <v>348</v>
      </c>
      <c r="Q650">
        <v>27</v>
      </c>
      <c r="R650">
        <v>3</v>
      </c>
      <c r="S650" t="s">
        <v>1478</v>
      </c>
      <c r="T650">
        <v>1</v>
      </c>
      <c r="U650">
        <v>9.7646800000000006E-2</v>
      </c>
      <c r="V650">
        <v>67</v>
      </c>
    </row>
    <row r="651" spans="1:22">
      <c r="A651">
        <v>33102</v>
      </c>
      <c r="B651" t="s">
        <v>2012</v>
      </c>
      <c r="C651">
        <v>9.7646769999999994E-2</v>
      </c>
      <c r="D651">
        <v>0.24867633</v>
      </c>
      <c r="E651">
        <v>682</v>
      </c>
      <c r="F651">
        <v>0</v>
      </c>
      <c r="G651">
        <v>0</v>
      </c>
      <c r="H651">
        <v>7</v>
      </c>
      <c r="I651">
        <v>97291</v>
      </c>
      <c r="J651">
        <v>1</v>
      </c>
      <c r="K651">
        <v>0</v>
      </c>
      <c r="L651">
        <v>0</v>
      </c>
      <c r="M651">
        <v>0</v>
      </c>
      <c r="N651">
        <v>1</v>
      </c>
      <c r="O651">
        <v>1</v>
      </c>
      <c r="P651">
        <v>348</v>
      </c>
      <c r="Q651">
        <v>27</v>
      </c>
      <c r="R651">
        <v>3</v>
      </c>
      <c r="S651" t="s">
        <v>1478</v>
      </c>
      <c r="T651">
        <v>1</v>
      </c>
      <c r="U651">
        <v>0.15102956000000001</v>
      </c>
      <c r="V651">
        <v>103</v>
      </c>
    </row>
    <row r="652" spans="1:22">
      <c r="A652">
        <v>33224</v>
      </c>
      <c r="B652" t="s">
        <v>2013</v>
      </c>
      <c r="C652">
        <v>-2.9999999999999997E-8</v>
      </c>
      <c r="D652">
        <v>0.12766322999999999</v>
      </c>
      <c r="E652">
        <v>682</v>
      </c>
      <c r="F652">
        <v>2</v>
      </c>
      <c r="G652">
        <v>0</v>
      </c>
      <c r="H652">
        <v>7</v>
      </c>
      <c r="I652">
        <v>97291</v>
      </c>
      <c r="J652">
        <v>1</v>
      </c>
      <c r="K652">
        <v>0</v>
      </c>
      <c r="L652">
        <v>0</v>
      </c>
      <c r="M652">
        <v>0</v>
      </c>
      <c r="N652">
        <v>1</v>
      </c>
      <c r="O652">
        <v>1</v>
      </c>
      <c r="P652">
        <v>348</v>
      </c>
      <c r="Q652">
        <v>27</v>
      </c>
      <c r="R652">
        <v>3</v>
      </c>
      <c r="S652" t="s">
        <v>1478</v>
      </c>
      <c r="T652">
        <v>1</v>
      </c>
      <c r="U652">
        <v>0.12766326</v>
      </c>
      <c r="V652">
        <v>87</v>
      </c>
    </row>
    <row r="653" spans="1:22">
      <c r="A653">
        <v>33275</v>
      </c>
      <c r="B653" t="s">
        <v>2014</v>
      </c>
      <c r="C653">
        <v>-2.9999999999999997E-8</v>
      </c>
      <c r="D653">
        <v>4.8257609999999999E-2</v>
      </c>
      <c r="E653">
        <v>682</v>
      </c>
      <c r="F653">
        <v>2</v>
      </c>
      <c r="G653">
        <v>0</v>
      </c>
      <c r="H653">
        <v>7</v>
      </c>
      <c r="I653">
        <v>97291</v>
      </c>
      <c r="J653">
        <v>1</v>
      </c>
      <c r="K653">
        <v>0</v>
      </c>
      <c r="L653">
        <v>0</v>
      </c>
      <c r="M653">
        <v>0</v>
      </c>
      <c r="N653">
        <v>1</v>
      </c>
      <c r="O653">
        <v>1</v>
      </c>
      <c r="P653">
        <v>348</v>
      </c>
      <c r="Q653">
        <v>27</v>
      </c>
      <c r="R653">
        <v>3</v>
      </c>
      <c r="S653" t="s">
        <v>1478</v>
      </c>
      <c r="T653">
        <v>1</v>
      </c>
      <c r="U653">
        <v>4.8257639999999997E-2</v>
      </c>
      <c r="V653">
        <v>33</v>
      </c>
    </row>
    <row r="654" spans="1:22">
      <c r="A654">
        <v>33310</v>
      </c>
      <c r="B654" t="s">
        <v>2015</v>
      </c>
      <c r="C654">
        <v>-2.9999999999999997E-8</v>
      </c>
      <c r="D654">
        <v>0.12412763</v>
      </c>
      <c r="E654">
        <v>682</v>
      </c>
      <c r="F654">
        <v>0</v>
      </c>
      <c r="G654">
        <v>0</v>
      </c>
      <c r="H654">
        <v>7</v>
      </c>
      <c r="I654">
        <v>97291</v>
      </c>
      <c r="J654">
        <v>1</v>
      </c>
      <c r="K654">
        <v>0</v>
      </c>
      <c r="L654">
        <v>0</v>
      </c>
      <c r="M654">
        <v>0</v>
      </c>
      <c r="N654">
        <v>1</v>
      </c>
      <c r="O654">
        <v>1</v>
      </c>
      <c r="P654">
        <v>348</v>
      </c>
      <c r="Q654">
        <v>27</v>
      </c>
      <c r="R654">
        <v>3</v>
      </c>
      <c r="S654" t="s">
        <v>1478</v>
      </c>
      <c r="T654">
        <v>1</v>
      </c>
      <c r="U654">
        <v>0.12412766</v>
      </c>
      <c r="V654">
        <v>85</v>
      </c>
    </row>
    <row r="655" spans="1:22">
      <c r="A655">
        <v>33311</v>
      </c>
      <c r="B655" t="s">
        <v>2016</v>
      </c>
      <c r="C655">
        <v>-2.9999999999999997E-8</v>
      </c>
      <c r="D655">
        <v>4.6931800000000003E-2</v>
      </c>
      <c r="E655">
        <v>682</v>
      </c>
      <c r="F655">
        <v>2</v>
      </c>
      <c r="G655">
        <v>0</v>
      </c>
      <c r="H655">
        <v>7</v>
      </c>
      <c r="I655">
        <v>97291</v>
      </c>
      <c r="J655">
        <v>1</v>
      </c>
      <c r="K655">
        <v>0</v>
      </c>
      <c r="L655">
        <v>0</v>
      </c>
      <c r="M655">
        <v>0</v>
      </c>
      <c r="N655">
        <v>1</v>
      </c>
      <c r="O655">
        <v>1</v>
      </c>
      <c r="P655">
        <v>348</v>
      </c>
      <c r="Q655">
        <v>27</v>
      </c>
      <c r="R655">
        <v>3</v>
      </c>
      <c r="S655" t="s">
        <v>1478</v>
      </c>
      <c r="T655">
        <v>1</v>
      </c>
      <c r="U655">
        <v>4.6931830000000001E-2</v>
      </c>
      <c r="V655">
        <v>32</v>
      </c>
    </row>
    <row r="656" spans="1:22">
      <c r="A656">
        <v>33414</v>
      </c>
      <c r="B656" t="s">
        <v>2017</v>
      </c>
      <c r="C656">
        <v>-2.9999999999999997E-8</v>
      </c>
      <c r="D656">
        <v>0.27371902999999997</v>
      </c>
      <c r="E656">
        <v>682</v>
      </c>
      <c r="F656">
        <v>0</v>
      </c>
      <c r="G656">
        <v>0</v>
      </c>
      <c r="H656">
        <v>7</v>
      </c>
      <c r="I656">
        <v>97291</v>
      </c>
      <c r="J656">
        <v>1</v>
      </c>
      <c r="K656">
        <v>0</v>
      </c>
      <c r="L656">
        <v>0</v>
      </c>
      <c r="M656">
        <v>0</v>
      </c>
      <c r="N656">
        <v>1</v>
      </c>
      <c r="O656">
        <v>1</v>
      </c>
      <c r="P656">
        <v>348</v>
      </c>
      <c r="Q656">
        <v>27</v>
      </c>
      <c r="R656">
        <v>3</v>
      </c>
      <c r="S656" t="s">
        <v>1478</v>
      </c>
      <c r="T656">
        <v>1</v>
      </c>
      <c r="U656">
        <v>0.27371906000000001</v>
      </c>
      <c r="V656">
        <v>187</v>
      </c>
    </row>
    <row r="657" spans="1:22">
      <c r="A657">
        <v>33463</v>
      </c>
      <c r="B657" t="s">
        <v>2018</v>
      </c>
      <c r="C657">
        <v>-2.9999999999999997E-8</v>
      </c>
      <c r="D657">
        <v>0.10098651</v>
      </c>
      <c r="E657">
        <v>682</v>
      </c>
      <c r="F657">
        <v>2</v>
      </c>
      <c r="G657">
        <v>0</v>
      </c>
      <c r="H657">
        <v>7</v>
      </c>
      <c r="I657">
        <v>97291</v>
      </c>
      <c r="J657">
        <v>1</v>
      </c>
      <c r="K657">
        <v>0</v>
      </c>
      <c r="L657">
        <v>0</v>
      </c>
      <c r="M657">
        <v>0</v>
      </c>
      <c r="N657">
        <v>1</v>
      </c>
      <c r="O657">
        <v>1</v>
      </c>
      <c r="P657">
        <v>348</v>
      </c>
      <c r="Q657">
        <v>27</v>
      </c>
      <c r="R657">
        <v>3</v>
      </c>
      <c r="S657" t="s">
        <v>1478</v>
      </c>
      <c r="T657">
        <v>1</v>
      </c>
      <c r="U657">
        <v>0.10098654</v>
      </c>
      <c r="V657">
        <v>69</v>
      </c>
    </row>
    <row r="658" spans="1:22">
      <c r="A658">
        <v>33470</v>
      </c>
      <c r="B658" t="s">
        <v>2019</v>
      </c>
      <c r="C658">
        <v>-2.9999999999999997E-8</v>
      </c>
      <c r="D658">
        <v>0.22285063999999999</v>
      </c>
      <c r="E658">
        <v>682</v>
      </c>
      <c r="F658">
        <v>2</v>
      </c>
      <c r="G658">
        <v>0</v>
      </c>
      <c r="H658">
        <v>7</v>
      </c>
      <c r="I658">
        <v>97291</v>
      </c>
      <c r="J658">
        <v>1</v>
      </c>
      <c r="K658">
        <v>0</v>
      </c>
      <c r="L658">
        <v>0</v>
      </c>
      <c r="M658">
        <v>0</v>
      </c>
      <c r="N658">
        <v>1</v>
      </c>
      <c r="O658">
        <v>1</v>
      </c>
      <c r="P658">
        <v>348</v>
      </c>
      <c r="Q658">
        <v>27</v>
      </c>
      <c r="R658">
        <v>3</v>
      </c>
      <c r="S658" t="s">
        <v>1478</v>
      </c>
      <c r="T658">
        <v>1</v>
      </c>
      <c r="U658">
        <v>0.22285067</v>
      </c>
      <c r="V658">
        <v>152</v>
      </c>
    </row>
    <row r="659" spans="1:22">
      <c r="A659">
        <v>33509</v>
      </c>
      <c r="B659" t="s">
        <v>2020</v>
      </c>
      <c r="C659">
        <v>-2.9999999999999997E-8</v>
      </c>
      <c r="D659">
        <v>0.22352991999999999</v>
      </c>
      <c r="E659">
        <v>682</v>
      </c>
      <c r="F659">
        <v>2</v>
      </c>
      <c r="G659">
        <v>0</v>
      </c>
      <c r="H659">
        <v>7</v>
      </c>
      <c r="I659">
        <v>97291</v>
      </c>
      <c r="J659">
        <v>1</v>
      </c>
      <c r="K659">
        <v>0</v>
      </c>
      <c r="L659">
        <v>0</v>
      </c>
      <c r="M659">
        <v>0</v>
      </c>
      <c r="N659">
        <v>1</v>
      </c>
      <c r="O659">
        <v>1</v>
      </c>
      <c r="P659">
        <v>348</v>
      </c>
      <c r="Q659">
        <v>27</v>
      </c>
      <c r="R659">
        <v>3</v>
      </c>
      <c r="S659" t="s">
        <v>1478</v>
      </c>
      <c r="T659">
        <v>1</v>
      </c>
      <c r="U659">
        <v>0.22352995000000001</v>
      </c>
      <c r="V659">
        <v>152</v>
      </c>
    </row>
    <row r="660" spans="1:22">
      <c r="A660">
        <v>33560</v>
      </c>
      <c r="B660" t="s">
        <v>2021</v>
      </c>
      <c r="C660">
        <v>-2.9999999999999997E-8</v>
      </c>
      <c r="D660">
        <v>4.9929469999999997E-2</v>
      </c>
      <c r="E660">
        <v>682</v>
      </c>
      <c r="F660">
        <v>0</v>
      </c>
      <c r="G660">
        <v>0</v>
      </c>
      <c r="H660">
        <v>7</v>
      </c>
      <c r="I660">
        <v>97291</v>
      </c>
      <c r="J660">
        <v>1</v>
      </c>
      <c r="K660">
        <v>0</v>
      </c>
      <c r="L660">
        <v>0</v>
      </c>
      <c r="M660">
        <v>0</v>
      </c>
      <c r="N660">
        <v>1</v>
      </c>
      <c r="O660">
        <v>1</v>
      </c>
      <c r="P660">
        <v>348</v>
      </c>
      <c r="Q660">
        <v>27</v>
      </c>
      <c r="R660">
        <v>3</v>
      </c>
      <c r="S660" t="s">
        <v>1478</v>
      </c>
      <c r="T660">
        <v>1</v>
      </c>
      <c r="U660">
        <v>4.9929500000000002E-2</v>
      </c>
      <c r="V660">
        <v>34</v>
      </c>
    </row>
    <row r="661" spans="1:22">
      <c r="A661">
        <v>33593</v>
      </c>
      <c r="B661" t="s">
        <v>2022</v>
      </c>
      <c r="C661">
        <v>-2.9999999999999997E-8</v>
      </c>
      <c r="D661">
        <v>0.20026279</v>
      </c>
      <c r="E661">
        <v>682</v>
      </c>
      <c r="F661">
        <v>2</v>
      </c>
      <c r="G661">
        <v>0</v>
      </c>
      <c r="H661">
        <v>7</v>
      </c>
      <c r="I661">
        <v>97291</v>
      </c>
      <c r="J661">
        <v>1</v>
      </c>
      <c r="K661">
        <v>0</v>
      </c>
      <c r="L661">
        <v>0</v>
      </c>
      <c r="M661">
        <v>0</v>
      </c>
      <c r="N661">
        <v>1</v>
      </c>
      <c r="O661">
        <v>1</v>
      </c>
      <c r="P661">
        <v>348</v>
      </c>
      <c r="Q661">
        <v>27</v>
      </c>
      <c r="R661">
        <v>3</v>
      </c>
      <c r="S661" t="s">
        <v>1478</v>
      </c>
      <c r="T661">
        <v>1</v>
      </c>
      <c r="U661">
        <v>0.20026282000000001</v>
      </c>
      <c r="V661">
        <v>137</v>
      </c>
    </row>
    <row r="662" spans="1:22">
      <c r="A662">
        <v>33595</v>
      </c>
      <c r="B662" t="s">
        <v>2023</v>
      </c>
      <c r="C662">
        <v>-2.9999999999999997E-8</v>
      </c>
      <c r="D662">
        <v>0.23685601000000001</v>
      </c>
      <c r="E662">
        <v>682</v>
      </c>
      <c r="F662">
        <v>2</v>
      </c>
      <c r="G662">
        <v>0</v>
      </c>
      <c r="H662">
        <v>7</v>
      </c>
      <c r="I662">
        <v>97291</v>
      </c>
      <c r="J662">
        <v>1</v>
      </c>
      <c r="K662">
        <v>0</v>
      </c>
      <c r="L662">
        <v>0</v>
      </c>
      <c r="M662">
        <v>0</v>
      </c>
      <c r="N662">
        <v>1</v>
      </c>
      <c r="O662">
        <v>1</v>
      </c>
      <c r="P662">
        <v>348</v>
      </c>
      <c r="Q662">
        <v>27</v>
      </c>
      <c r="R662">
        <v>3</v>
      </c>
      <c r="S662" t="s">
        <v>1478</v>
      </c>
      <c r="T662">
        <v>1</v>
      </c>
      <c r="U662">
        <v>0.23685603999999999</v>
      </c>
      <c r="V662">
        <v>162</v>
      </c>
    </row>
    <row r="663" spans="1:22">
      <c r="A663">
        <v>33617</v>
      </c>
      <c r="B663" t="s">
        <v>2024</v>
      </c>
      <c r="C663">
        <v>-2.9999999999999997E-8</v>
      </c>
      <c r="D663">
        <v>5.1710569999999997E-2</v>
      </c>
      <c r="E663">
        <v>682</v>
      </c>
      <c r="F663">
        <v>2</v>
      </c>
      <c r="G663">
        <v>0</v>
      </c>
      <c r="H663">
        <v>7</v>
      </c>
      <c r="I663">
        <v>97291</v>
      </c>
      <c r="J663">
        <v>1</v>
      </c>
      <c r="K663">
        <v>0</v>
      </c>
      <c r="L663">
        <v>0</v>
      </c>
      <c r="M663">
        <v>0</v>
      </c>
      <c r="N663">
        <v>1</v>
      </c>
      <c r="O663">
        <v>1</v>
      </c>
      <c r="P663">
        <v>348</v>
      </c>
      <c r="Q663">
        <v>27</v>
      </c>
      <c r="R663">
        <v>3</v>
      </c>
      <c r="S663" t="s">
        <v>1478</v>
      </c>
      <c r="T663">
        <v>1</v>
      </c>
      <c r="U663">
        <v>5.1710600000000002E-2</v>
      </c>
      <c r="V663">
        <v>35</v>
      </c>
    </row>
    <row r="664" spans="1:22">
      <c r="A664">
        <v>33663</v>
      </c>
      <c r="B664" t="s">
        <v>2025</v>
      </c>
      <c r="C664">
        <v>-2.9999999999999997E-8</v>
      </c>
      <c r="D664">
        <v>4.2689520000000002E-2</v>
      </c>
      <c r="E664">
        <v>682</v>
      </c>
      <c r="F664">
        <v>0</v>
      </c>
      <c r="G664">
        <v>0</v>
      </c>
      <c r="H664">
        <v>7</v>
      </c>
      <c r="I664">
        <v>97291</v>
      </c>
      <c r="J664">
        <v>1</v>
      </c>
      <c r="K664">
        <v>0</v>
      </c>
      <c r="L664">
        <v>0</v>
      </c>
      <c r="M664">
        <v>0</v>
      </c>
      <c r="N664">
        <v>1</v>
      </c>
      <c r="O664">
        <v>1</v>
      </c>
      <c r="P664">
        <v>348</v>
      </c>
      <c r="Q664">
        <v>27</v>
      </c>
      <c r="R664">
        <v>3</v>
      </c>
      <c r="S664" t="s">
        <v>1478</v>
      </c>
      <c r="T664">
        <v>1</v>
      </c>
      <c r="U664">
        <v>4.268955E-2</v>
      </c>
      <c r="V664">
        <v>29</v>
      </c>
    </row>
    <row r="665" spans="1:22">
      <c r="A665">
        <v>33683</v>
      </c>
      <c r="B665" t="s">
        <v>2026</v>
      </c>
      <c r="C665">
        <v>-2.9999999999999997E-8</v>
      </c>
      <c r="D665">
        <v>9.0487100000000001E-2</v>
      </c>
      <c r="E665">
        <v>682</v>
      </c>
      <c r="F665">
        <v>2</v>
      </c>
      <c r="G665">
        <v>0</v>
      </c>
      <c r="H665">
        <v>7</v>
      </c>
      <c r="I665">
        <v>97291</v>
      </c>
      <c r="J665">
        <v>1</v>
      </c>
      <c r="K665">
        <v>0</v>
      </c>
      <c r="L665">
        <v>0</v>
      </c>
      <c r="M665">
        <v>0</v>
      </c>
      <c r="N665">
        <v>1</v>
      </c>
      <c r="O665">
        <v>1</v>
      </c>
      <c r="P665">
        <v>348</v>
      </c>
      <c r="Q665">
        <v>27</v>
      </c>
      <c r="R665">
        <v>3</v>
      </c>
      <c r="S665" t="s">
        <v>1478</v>
      </c>
      <c r="T665">
        <v>1</v>
      </c>
      <c r="U665">
        <v>9.0487129999999999E-2</v>
      </c>
      <c r="V665">
        <v>62</v>
      </c>
    </row>
    <row r="666" spans="1:22">
      <c r="A666">
        <v>33714</v>
      </c>
      <c r="B666" t="s">
        <v>2027</v>
      </c>
      <c r="C666">
        <v>-2.9999999999999997E-8</v>
      </c>
      <c r="D666">
        <v>0.1823997</v>
      </c>
      <c r="E666">
        <v>682</v>
      </c>
      <c r="F666">
        <v>2</v>
      </c>
      <c r="G666">
        <v>0</v>
      </c>
      <c r="H666">
        <v>7</v>
      </c>
      <c r="I666">
        <v>97291</v>
      </c>
      <c r="J666">
        <v>1</v>
      </c>
      <c r="K666">
        <v>0</v>
      </c>
      <c r="L666">
        <v>0</v>
      </c>
      <c r="M666">
        <v>0</v>
      </c>
      <c r="N666">
        <v>1</v>
      </c>
      <c r="O666">
        <v>1</v>
      </c>
      <c r="P666">
        <v>348</v>
      </c>
      <c r="Q666">
        <v>27</v>
      </c>
      <c r="R666">
        <v>3</v>
      </c>
      <c r="S666" t="s">
        <v>1478</v>
      </c>
      <c r="T666">
        <v>1</v>
      </c>
      <c r="U666">
        <v>0.18239973000000001</v>
      </c>
      <c r="V666">
        <v>124</v>
      </c>
    </row>
    <row r="667" spans="1:22">
      <c r="A667">
        <v>33756</v>
      </c>
      <c r="B667" t="s">
        <v>2028</v>
      </c>
      <c r="C667">
        <v>-2.9999999999999997E-8</v>
      </c>
      <c r="D667">
        <v>0.10418663</v>
      </c>
      <c r="E667">
        <v>682</v>
      </c>
      <c r="F667">
        <v>2</v>
      </c>
      <c r="G667">
        <v>0</v>
      </c>
      <c r="H667">
        <v>7</v>
      </c>
      <c r="I667">
        <v>97291</v>
      </c>
      <c r="J667">
        <v>1</v>
      </c>
      <c r="K667">
        <v>0</v>
      </c>
      <c r="L667">
        <v>0</v>
      </c>
      <c r="M667">
        <v>0</v>
      </c>
      <c r="N667">
        <v>1</v>
      </c>
      <c r="O667">
        <v>1</v>
      </c>
      <c r="P667">
        <v>348</v>
      </c>
      <c r="Q667">
        <v>27</v>
      </c>
      <c r="R667">
        <v>3</v>
      </c>
      <c r="S667" t="s">
        <v>1478</v>
      </c>
      <c r="T667">
        <v>1</v>
      </c>
      <c r="U667">
        <v>0.10418666</v>
      </c>
      <c r="V667">
        <v>71</v>
      </c>
    </row>
    <row r="668" spans="1:22">
      <c r="A668">
        <v>33758</v>
      </c>
      <c r="B668" t="s">
        <v>2029</v>
      </c>
      <c r="C668">
        <v>-2.9999999999999997E-8</v>
      </c>
      <c r="D668">
        <v>0.17584089999999999</v>
      </c>
      <c r="E668">
        <v>682</v>
      </c>
      <c r="F668">
        <v>0</v>
      </c>
      <c r="G668">
        <v>0</v>
      </c>
      <c r="H668">
        <v>7</v>
      </c>
      <c r="I668">
        <v>97291</v>
      </c>
      <c r="J668">
        <v>1</v>
      </c>
      <c r="K668">
        <v>0</v>
      </c>
      <c r="L668">
        <v>0</v>
      </c>
      <c r="M668">
        <v>0</v>
      </c>
      <c r="N668">
        <v>1</v>
      </c>
      <c r="O668">
        <v>1</v>
      </c>
      <c r="P668">
        <v>348</v>
      </c>
      <c r="Q668">
        <v>27</v>
      </c>
      <c r="R668">
        <v>3</v>
      </c>
      <c r="S668" t="s">
        <v>1478</v>
      </c>
      <c r="T668">
        <v>1</v>
      </c>
      <c r="U668">
        <v>0.17584093000000001</v>
      </c>
      <c r="V668">
        <v>120</v>
      </c>
    </row>
    <row r="669" spans="1:22">
      <c r="A669">
        <v>33773</v>
      </c>
      <c r="B669" t="s">
        <v>2030</v>
      </c>
      <c r="C669">
        <v>-2.9999999999999997E-8</v>
      </c>
      <c r="D669">
        <v>7.9425899999999994E-2</v>
      </c>
      <c r="E669">
        <v>682</v>
      </c>
      <c r="F669">
        <v>2</v>
      </c>
      <c r="G669">
        <v>0</v>
      </c>
      <c r="H669">
        <v>7</v>
      </c>
      <c r="I669">
        <v>97291</v>
      </c>
      <c r="J669">
        <v>1</v>
      </c>
      <c r="K669">
        <v>0</v>
      </c>
      <c r="L669">
        <v>0</v>
      </c>
      <c r="M669">
        <v>0</v>
      </c>
      <c r="N669">
        <v>1</v>
      </c>
      <c r="O669">
        <v>1</v>
      </c>
      <c r="P669">
        <v>348</v>
      </c>
      <c r="Q669">
        <v>27</v>
      </c>
      <c r="R669">
        <v>3</v>
      </c>
      <c r="S669" t="s">
        <v>1478</v>
      </c>
      <c r="T669">
        <v>1</v>
      </c>
      <c r="U669">
        <v>7.9425930000000006E-2</v>
      </c>
      <c r="V669">
        <v>54</v>
      </c>
    </row>
    <row r="670" spans="1:22">
      <c r="A670">
        <v>33830</v>
      </c>
      <c r="B670" t="s">
        <v>2031</v>
      </c>
      <c r="C670">
        <v>-2.9999999999999997E-8</v>
      </c>
      <c r="D670">
        <v>0.10620433999999999</v>
      </c>
      <c r="E670">
        <v>682</v>
      </c>
      <c r="F670">
        <v>2</v>
      </c>
      <c r="G670">
        <v>0</v>
      </c>
      <c r="H670">
        <v>7</v>
      </c>
      <c r="I670">
        <v>97291</v>
      </c>
      <c r="J670">
        <v>1</v>
      </c>
      <c r="K670">
        <v>0</v>
      </c>
      <c r="L670">
        <v>0</v>
      </c>
      <c r="M670">
        <v>0</v>
      </c>
      <c r="N670">
        <v>1</v>
      </c>
      <c r="O670">
        <v>1</v>
      </c>
      <c r="P670">
        <v>348</v>
      </c>
      <c r="Q670">
        <v>27</v>
      </c>
      <c r="R670">
        <v>3</v>
      </c>
      <c r="S670" t="s">
        <v>1478</v>
      </c>
      <c r="T670">
        <v>1</v>
      </c>
      <c r="U670">
        <v>0.10620437000000001</v>
      </c>
      <c r="V670">
        <v>72</v>
      </c>
    </row>
    <row r="671" spans="1:22">
      <c r="A671">
        <v>33902</v>
      </c>
      <c r="B671" t="s">
        <v>2032</v>
      </c>
      <c r="C671">
        <v>-2.9999999999999997E-8</v>
      </c>
      <c r="D671">
        <v>6.2541289999999999E-2</v>
      </c>
      <c r="E671">
        <v>682</v>
      </c>
      <c r="F671">
        <v>0</v>
      </c>
      <c r="G671">
        <v>0</v>
      </c>
      <c r="H671">
        <v>7</v>
      </c>
      <c r="I671">
        <v>97291</v>
      </c>
      <c r="J671">
        <v>1</v>
      </c>
      <c r="K671">
        <v>0</v>
      </c>
      <c r="L671">
        <v>0</v>
      </c>
      <c r="M671">
        <v>0</v>
      </c>
      <c r="N671">
        <v>1</v>
      </c>
      <c r="O671">
        <v>1</v>
      </c>
      <c r="P671">
        <v>348</v>
      </c>
      <c r="Q671">
        <v>27</v>
      </c>
      <c r="R671">
        <v>3</v>
      </c>
      <c r="S671" t="s">
        <v>1478</v>
      </c>
      <c r="T671">
        <v>1</v>
      </c>
      <c r="U671">
        <v>6.2541319999999997E-2</v>
      </c>
      <c r="V671">
        <v>43</v>
      </c>
    </row>
    <row r="672" spans="1:22">
      <c r="A672">
        <v>33985</v>
      </c>
      <c r="B672" t="s">
        <v>2033</v>
      </c>
      <c r="C672">
        <v>-2.9999999999999997E-8</v>
      </c>
      <c r="D672">
        <v>0.21962896000000001</v>
      </c>
      <c r="E672">
        <v>682</v>
      </c>
      <c r="F672">
        <v>2</v>
      </c>
      <c r="G672">
        <v>0</v>
      </c>
      <c r="H672">
        <v>7</v>
      </c>
      <c r="I672">
        <v>97291</v>
      </c>
      <c r="J672">
        <v>1</v>
      </c>
      <c r="K672">
        <v>0</v>
      </c>
      <c r="L672">
        <v>0</v>
      </c>
      <c r="M672">
        <v>0</v>
      </c>
      <c r="N672">
        <v>1</v>
      </c>
      <c r="O672">
        <v>1</v>
      </c>
      <c r="P672">
        <v>348</v>
      </c>
      <c r="Q672">
        <v>27</v>
      </c>
      <c r="R672">
        <v>3</v>
      </c>
      <c r="S672" t="s">
        <v>1478</v>
      </c>
      <c r="T672">
        <v>1</v>
      </c>
      <c r="U672">
        <v>0.21962899</v>
      </c>
      <c r="V672">
        <v>150</v>
      </c>
    </row>
    <row r="673" spans="1:22">
      <c r="A673">
        <v>34016</v>
      </c>
      <c r="B673" t="s">
        <v>2034</v>
      </c>
      <c r="C673">
        <v>-2.9999999999999997E-8</v>
      </c>
      <c r="D673">
        <v>0.21893098</v>
      </c>
      <c r="E673">
        <v>682</v>
      </c>
      <c r="F673">
        <v>2</v>
      </c>
      <c r="G673">
        <v>0</v>
      </c>
      <c r="H673">
        <v>7</v>
      </c>
      <c r="I673">
        <v>97291</v>
      </c>
      <c r="J673">
        <v>1</v>
      </c>
      <c r="K673">
        <v>0</v>
      </c>
      <c r="L673">
        <v>0</v>
      </c>
      <c r="M673">
        <v>0</v>
      </c>
      <c r="N673">
        <v>1</v>
      </c>
      <c r="O673">
        <v>1</v>
      </c>
      <c r="P673">
        <v>348</v>
      </c>
      <c r="Q673">
        <v>27</v>
      </c>
      <c r="R673">
        <v>3</v>
      </c>
      <c r="S673" t="s">
        <v>1478</v>
      </c>
      <c r="T673">
        <v>1</v>
      </c>
      <c r="U673">
        <v>0.21893101000000001</v>
      </c>
      <c r="V673">
        <v>149</v>
      </c>
    </row>
    <row r="674" spans="1:22">
      <c r="A674">
        <v>34018</v>
      </c>
      <c r="B674" t="s">
        <v>2035</v>
      </c>
      <c r="C674">
        <v>-2.9999999999999997E-8</v>
      </c>
      <c r="D674">
        <v>0.15729946</v>
      </c>
      <c r="E674">
        <v>682</v>
      </c>
      <c r="F674">
        <v>2</v>
      </c>
      <c r="G674">
        <v>0</v>
      </c>
      <c r="H674">
        <v>7</v>
      </c>
      <c r="I674">
        <v>97291</v>
      </c>
      <c r="J674">
        <v>1</v>
      </c>
      <c r="K674">
        <v>0</v>
      </c>
      <c r="L674">
        <v>0</v>
      </c>
      <c r="M674">
        <v>0</v>
      </c>
      <c r="N674">
        <v>1</v>
      </c>
      <c r="O674">
        <v>1</v>
      </c>
      <c r="P674">
        <v>348</v>
      </c>
      <c r="Q674">
        <v>27</v>
      </c>
      <c r="R674">
        <v>3</v>
      </c>
      <c r="S674" t="s">
        <v>1478</v>
      </c>
      <c r="T674">
        <v>1</v>
      </c>
      <c r="U674">
        <v>0.15729948999999999</v>
      </c>
      <c r="V674">
        <v>107</v>
      </c>
    </row>
    <row r="675" spans="1:22">
      <c r="A675">
        <v>34089</v>
      </c>
      <c r="B675" t="s">
        <v>2036</v>
      </c>
      <c r="C675">
        <v>-2.9999999999999997E-8</v>
      </c>
      <c r="D675">
        <v>0.95509834000000005</v>
      </c>
      <c r="E675">
        <v>682</v>
      </c>
      <c r="F675">
        <v>2</v>
      </c>
      <c r="G675">
        <v>0</v>
      </c>
      <c r="H675">
        <v>7</v>
      </c>
      <c r="I675">
        <v>97291</v>
      </c>
      <c r="J675">
        <v>1</v>
      </c>
      <c r="K675">
        <v>0</v>
      </c>
      <c r="L675">
        <v>0</v>
      </c>
      <c r="M675">
        <v>0</v>
      </c>
      <c r="N675">
        <v>1</v>
      </c>
      <c r="O675">
        <v>1</v>
      </c>
      <c r="P675">
        <v>348</v>
      </c>
      <c r="Q675">
        <v>27</v>
      </c>
      <c r="R675">
        <v>3</v>
      </c>
      <c r="S675" t="s">
        <v>1478</v>
      </c>
      <c r="T675">
        <v>1</v>
      </c>
      <c r="U675">
        <v>0.95509836999999997</v>
      </c>
      <c r="V675">
        <v>651</v>
      </c>
    </row>
    <row r="676" spans="1:22">
      <c r="A676">
        <v>34117</v>
      </c>
      <c r="B676" t="s">
        <v>2037</v>
      </c>
      <c r="C676">
        <v>-2.9999999999999997E-8</v>
      </c>
      <c r="D676">
        <v>4.355651E-2</v>
      </c>
      <c r="E676">
        <v>682</v>
      </c>
      <c r="F676">
        <v>2</v>
      </c>
      <c r="G676">
        <v>0</v>
      </c>
      <c r="H676">
        <v>7</v>
      </c>
      <c r="I676">
        <v>97291</v>
      </c>
      <c r="J676">
        <v>1</v>
      </c>
      <c r="K676">
        <v>0</v>
      </c>
      <c r="L676">
        <v>0</v>
      </c>
      <c r="M676">
        <v>0</v>
      </c>
      <c r="N676">
        <v>1</v>
      </c>
      <c r="O676">
        <v>1</v>
      </c>
      <c r="P676">
        <v>348</v>
      </c>
      <c r="Q676">
        <v>27</v>
      </c>
      <c r="R676">
        <v>3</v>
      </c>
      <c r="S676" t="s">
        <v>1478</v>
      </c>
      <c r="T676">
        <v>1</v>
      </c>
      <c r="U676">
        <v>4.3556539999999998E-2</v>
      </c>
      <c r="V676">
        <v>30</v>
      </c>
    </row>
    <row r="677" spans="1:22">
      <c r="A677">
        <v>34156</v>
      </c>
      <c r="B677" t="s">
        <v>2038</v>
      </c>
      <c r="C677">
        <v>-2.9999999999999997E-8</v>
      </c>
      <c r="D677">
        <v>0.11888265000000001</v>
      </c>
      <c r="E677">
        <v>682</v>
      </c>
      <c r="F677">
        <v>0</v>
      </c>
      <c r="G677">
        <v>0</v>
      </c>
      <c r="H677">
        <v>7</v>
      </c>
      <c r="I677">
        <v>97291</v>
      </c>
      <c r="J677">
        <v>1</v>
      </c>
      <c r="K677">
        <v>0</v>
      </c>
      <c r="L677">
        <v>0</v>
      </c>
      <c r="M677">
        <v>0</v>
      </c>
      <c r="N677">
        <v>1</v>
      </c>
      <c r="O677">
        <v>1</v>
      </c>
      <c r="P677">
        <v>348</v>
      </c>
      <c r="Q677">
        <v>27</v>
      </c>
      <c r="R677">
        <v>3</v>
      </c>
      <c r="S677" t="s">
        <v>1478</v>
      </c>
      <c r="T677">
        <v>1</v>
      </c>
      <c r="U677">
        <v>0.11888268</v>
      </c>
      <c r="V677">
        <v>81</v>
      </c>
    </row>
    <row r="678" spans="1:22">
      <c r="A678">
        <v>34167</v>
      </c>
      <c r="B678" t="s">
        <v>2039</v>
      </c>
      <c r="C678">
        <v>-2.9999999999999997E-8</v>
      </c>
      <c r="D678">
        <v>0.24146564000000001</v>
      </c>
      <c r="E678">
        <v>682</v>
      </c>
      <c r="F678">
        <v>2</v>
      </c>
      <c r="G678">
        <v>0</v>
      </c>
      <c r="H678">
        <v>7</v>
      </c>
      <c r="I678">
        <v>97291</v>
      </c>
      <c r="J678">
        <v>1</v>
      </c>
      <c r="K678">
        <v>0</v>
      </c>
      <c r="L678">
        <v>0</v>
      </c>
      <c r="M678">
        <v>0</v>
      </c>
      <c r="N678">
        <v>1</v>
      </c>
      <c r="O678">
        <v>1</v>
      </c>
      <c r="P678">
        <v>348</v>
      </c>
      <c r="Q678">
        <v>27</v>
      </c>
      <c r="R678">
        <v>3</v>
      </c>
      <c r="S678" t="s">
        <v>1478</v>
      </c>
      <c r="T678">
        <v>1</v>
      </c>
      <c r="U678">
        <v>0.24146566999999999</v>
      </c>
      <c r="V678">
        <v>165</v>
      </c>
    </row>
    <row r="679" spans="1:22">
      <c r="A679">
        <v>34177</v>
      </c>
      <c r="B679" t="s">
        <v>2040</v>
      </c>
      <c r="C679">
        <v>-2.9999999999999997E-8</v>
      </c>
      <c r="D679">
        <v>6.7965849999999994E-2</v>
      </c>
      <c r="E679">
        <v>682</v>
      </c>
      <c r="F679">
        <v>0</v>
      </c>
      <c r="G679">
        <v>0</v>
      </c>
      <c r="H679">
        <v>7</v>
      </c>
      <c r="I679">
        <v>97291</v>
      </c>
      <c r="J679">
        <v>1</v>
      </c>
      <c r="K679">
        <v>0</v>
      </c>
      <c r="L679">
        <v>0</v>
      </c>
      <c r="M679">
        <v>0</v>
      </c>
      <c r="N679">
        <v>1</v>
      </c>
      <c r="O679">
        <v>1</v>
      </c>
      <c r="P679">
        <v>348</v>
      </c>
      <c r="Q679">
        <v>27</v>
      </c>
      <c r="R679">
        <v>3</v>
      </c>
      <c r="S679" t="s">
        <v>1478</v>
      </c>
      <c r="T679">
        <v>1</v>
      </c>
      <c r="U679">
        <v>6.7965880000000006E-2</v>
      </c>
      <c r="V679">
        <v>46</v>
      </c>
    </row>
    <row r="680" spans="1:22">
      <c r="A680">
        <v>34234</v>
      </c>
      <c r="B680" t="s">
        <v>2041</v>
      </c>
      <c r="C680">
        <v>-2.9999999999999997E-8</v>
      </c>
      <c r="D680">
        <v>0.21081129000000001</v>
      </c>
      <c r="E680">
        <v>682</v>
      </c>
      <c r="F680">
        <v>2</v>
      </c>
      <c r="G680">
        <v>0</v>
      </c>
      <c r="H680">
        <v>7</v>
      </c>
      <c r="I680">
        <v>97291</v>
      </c>
      <c r="J680">
        <v>1</v>
      </c>
      <c r="K680">
        <v>0</v>
      </c>
      <c r="L680">
        <v>0</v>
      </c>
      <c r="M680">
        <v>0</v>
      </c>
      <c r="N680">
        <v>1</v>
      </c>
      <c r="O680">
        <v>1</v>
      </c>
      <c r="P680">
        <v>348</v>
      </c>
      <c r="Q680">
        <v>27</v>
      </c>
      <c r="R680">
        <v>3</v>
      </c>
      <c r="S680" t="s">
        <v>1478</v>
      </c>
      <c r="T680">
        <v>1</v>
      </c>
      <c r="U680">
        <v>0.21081132</v>
      </c>
      <c r="V680">
        <v>144</v>
      </c>
    </row>
    <row r="681" spans="1:22">
      <c r="A681">
        <v>34376</v>
      </c>
      <c r="B681" t="s">
        <v>2042</v>
      </c>
      <c r="C681">
        <v>0.12923660000000001</v>
      </c>
      <c r="D681">
        <v>0.27125374000000002</v>
      </c>
      <c r="E681">
        <v>682</v>
      </c>
      <c r="F681">
        <v>2</v>
      </c>
      <c r="G681">
        <v>0</v>
      </c>
      <c r="H681">
        <v>7</v>
      </c>
      <c r="I681">
        <v>97291</v>
      </c>
      <c r="J681">
        <v>1</v>
      </c>
      <c r="K681">
        <v>0</v>
      </c>
      <c r="L681">
        <v>0</v>
      </c>
      <c r="M681">
        <v>0</v>
      </c>
      <c r="N681">
        <v>1</v>
      </c>
      <c r="O681">
        <v>1</v>
      </c>
      <c r="P681">
        <v>348</v>
      </c>
      <c r="Q681">
        <v>27</v>
      </c>
      <c r="R681">
        <v>3</v>
      </c>
      <c r="S681" t="s">
        <v>1478</v>
      </c>
      <c r="T681">
        <v>1</v>
      </c>
      <c r="U681">
        <v>0.14201713999999999</v>
      </c>
      <c r="V681">
        <v>97</v>
      </c>
    </row>
    <row r="682" spans="1:22">
      <c r="A682">
        <v>34410</v>
      </c>
      <c r="B682" t="s">
        <v>2043</v>
      </c>
      <c r="C682">
        <v>-2.9999999999999997E-8</v>
      </c>
      <c r="D682">
        <v>0.26487811</v>
      </c>
      <c r="E682">
        <v>682</v>
      </c>
      <c r="F682">
        <v>2</v>
      </c>
      <c r="G682">
        <v>0</v>
      </c>
      <c r="H682">
        <v>7</v>
      </c>
      <c r="I682">
        <v>97291</v>
      </c>
      <c r="J682">
        <v>1</v>
      </c>
      <c r="K682">
        <v>0</v>
      </c>
      <c r="L682">
        <v>0</v>
      </c>
      <c r="M682">
        <v>0</v>
      </c>
      <c r="N682">
        <v>1</v>
      </c>
      <c r="O682">
        <v>1</v>
      </c>
      <c r="P682">
        <v>348</v>
      </c>
      <c r="Q682">
        <v>27</v>
      </c>
      <c r="R682">
        <v>3</v>
      </c>
      <c r="S682" t="s">
        <v>1478</v>
      </c>
      <c r="T682">
        <v>1</v>
      </c>
      <c r="U682">
        <v>0.26487813999999998</v>
      </c>
      <c r="V682">
        <v>181</v>
      </c>
    </row>
    <row r="683" spans="1:22">
      <c r="A683">
        <v>34543</v>
      </c>
      <c r="B683" t="s">
        <v>2044</v>
      </c>
      <c r="C683">
        <v>-2.9999999999999997E-8</v>
      </c>
      <c r="D683">
        <v>0.10053856</v>
      </c>
      <c r="E683">
        <v>682</v>
      </c>
      <c r="F683">
        <v>2</v>
      </c>
      <c r="G683">
        <v>0</v>
      </c>
      <c r="H683">
        <v>7</v>
      </c>
      <c r="I683">
        <v>97291</v>
      </c>
      <c r="J683">
        <v>1</v>
      </c>
      <c r="K683">
        <v>0</v>
      </c>
      <c r="L683">
        <v>0</v>
      </c>
      <c r="M683">
        <v>0</v>
      </c>
      <c r="N683">
        <v>1</v>
      </c>
      <c r="O683">
        <v>1</v>
      </c>
      <c r="P683">
        <v>348</v>
      </c>
      <c r="Q683">
        <v>27</v>
      </c>
      <c r="R683">
        <v>3</v>
      </c>
      <c r="S683" t="s">
        <v>1478</v>
      </c>
      <c r="T683">
        <v>1</v>
      </c>
      <c r="U683">
        <v>0.10053859</v>
      </c>
      <c r="V683">
        <v>69</v>
      </c>
    </row>
    <row r="684" spans="1:22">
      <c r="A684">
        <v>34544</v>
      </c>
      <c r="B684" t="s">
        <v>2045</v>
      </c>
      <c r="C684">
        <v>-2.9999999999999997E-8</v>
      </c>
      <c r="D684">
        <v>5.9828140000000002E-2</v>
      </c>
      <c r="E684">
        <v>682</v>
      </c>
      <c r="F684">
        <v>2</v>
      </c>
      <c r="G684">
        <v>0</v>
      </c>
      <c r="H684">
        <v>7</v>
      </c>
      <c r="I684">
        <v>97291</v>
      </c>
      <c r="J684">
        <v>1</v>
      </c>
      <c r="K684">
        <v>0</v>
      </c>
      <c r="L684">
        <v>0</v>
      </c>
      <c r="M684">
        <v>0</v>
      </c>
      <c r="N684">
        <v>1</v>
      </c>
      <c r="O684">
        <v>1</v>
      </c>
      <c r="P684">
        <v>348</v>
      </c>
      <c r="Q684">
        <v>27</v>
      </c>
      <c r="R684">
        <v>3</v>
      </c>
      <c r="S684" t="s">
        <v>1478</v>
      </c>
      <c r="T684">
        <v>1</v>
      </c>
      <c r="U684">
        <v>5.982817E-2</v>
      </c>
      <c r="V684">
        <v>41</v>
      </c>
    </row>
    <row r="685" spans="1:22">
      <c r="A685">
        <v>34574</v>
      </c>
      <c r="B685" t="s">
        <v>2046</v>
      </c>
      <c r="C685">
        <v>4.7058740000000002E-2</v>
      </c>
      <c r="D685">
        <v>0.28051818000000001</v>
      </c>
      <c r="E685">
        <v>682</v>
      </c>
      <c r="F685">
        <v>2</v>
      </c>
      <c r="G685">
        <v>0</v>
      </c>
      <c r="H685">
        <v>7</v>
      </c>
      <c r="I685">
        <v>97291</v>
      </c>
      <c r="J685">
        <v>1</v>
      </c>
      <c r="K685">
        <v>0</v>
      </c>
      <c r="L685">
        <v>0</v>
      </c>
      <c r="M685">
        <v>0</v>
      </c>
      <c r="N685">
        <v>1</v>
      </c>
      <c r="O685">
        <v>1</v>
      </c>
      <c r="P685">
        <v>348</v>
      </c>
      <c r="Q685">
        <v>27</v>
      </c>
      <c r="R685">
        <v>3</v>
      </c>
      <c r="S685" t="s">
        <v>1478</v>
      </c>
      <c r="T685">
        <v>1</v>
      </c>
      <c r="U685">
        <v>0.23345943999999999</v>
      </c>
      <c r="V685">
        <v>159</v>
      </c>
    </row>
    <row r="686" spans="1:22">
      <c r="A686">
        <v>34597</v>
      </c>
      <c r="B686" t="s">
        <v>2047</v>
      </c>
      <c r="C686">
        <v>-2.9999999999999997E-8</v>
      </c>
      <c r="D686">
        <v>0.13912160000000001</v>
      </c>
      <c r="E686">
        <v>682</v>
      </c>
      <c r="F686">
        <v>2</v>
      </c>
      <c r="G686">
        <v>0</v>
      </c>
      <c r="H686">
        <v>7</v>
      </c>
      <c r="I686">
        <v>97291</v>
      </c>
      <c r="J686">
        <v>1</v>
      </c>
      <c r="K686">
        <v>0</v>
      </c>
      <c r="L686">
        <v>0</v>
      </c>
      <c r="M686">
        <v>0</v>
      </c>
      <c r="N686">
        <v>1</v>
      </c>
      <c r="O686">
        <v>1</v>
      </c>
      <c r="P686">
        <v>348</v>
      </c>
      <c r="Q686">
        <v>27</v>
      </c>
      <c r="R686">
        <v>3</v>
      </c>
      <c r="S686" t="s">
        <v>1478</v>
      </c>
      <c r="T686">
        <v>1</v>
      </c>
      <c r="U686">
        <v>0.13912163</v>
      </c>
      <c r="V686">
        <v>95</v>
      </c>
    </row>
    <row r="687" spans="1:22">
      <c r="A687">
        <v>34697</v>
      </c>
      <c r="B687" t="s">
        <v>2048</v>
      </c>
      <c r="C687">
        <v>-2.9999999999999997E-8</v>
      </c>
      <c r="D687">
        <v>0.34405629999999998</v>
      </c>
      <c r="E687">
        <v>682</v>
      </c>
      <c r="F687">
        <v>2</v>
      </c>
      <c r="G687">
        <v>0</v>
      </c>
      <c r="H687">
        <v>7</v>
      </c>
      <c r="I687">
        <v>97291</v>
      </c>
      <c r="J687">
        <v>1</v>
      </c>
      <c r="K687">
        <v>0</v>
      </c>
      <c r="L687">
        <v>0</v>
      </c>
      <c r="M687">
        <v>0</v>
      </c>
      <c r="N687">
        <v>1</v>
      </c>
      <c r="O687">
        <v>1</v>
      </c>
      <c r="P687">
        <v>348</v>
      </c>
      <c r="Q687">
        <v>27</v>
      </c>
      <c r="R687">
        <v>3</v>
      </c>
      <c r="S687" t="s">
        <v>1478</v>
      </c>
      <c r="T687">
        <v>1</v>
      </c>
      <c r="U687">
        <v>0.34405633000000002</v>
      </c>
      <c r="V687">
        <v>235</v>
      </c>
    </row>
    <row r="688" spans="1:22">
      <c r="A688">
        <v>34702</v>
      </c>
      <c r="B688" t="s">
        <v>2049</v>
      </c>
      <c r="C688">
        <v>-2.9999999999999997E-8</v>
      </c>
      <c r="D688">
        <v>0.14186961000000001</v>
      </c>
      <c r="E688">
        <v>682</v>
      </c>
      <c r="F688">
        <v>0</v>
      </c>
      <c r="G688">
        <v>0</v>
      </c>
      <c r="H688">
        <v>7</v>
      </c>
      <c r="I688">
        <v>97291</v>
      </c>
      <c r="J688">
        <v>1</v>
      </c>
      <c r="K688">
        <v>0</v>
      </c>
      <c r="L688">
        <v>0</v>
      </c>
      <c r="M688">
        <v>0</v>
      </c>
      <c r="N688">
        <v>1</v>
      </c>
      <c r="O688">
        <v>1</v>
      </c>
      <c r="P688">
        <v>348</v>
      </c>
      <c r="Q688">
        <v>27</v>
      </c>
      <c r="R688">
        <v>3</v>
      </c>
      <c r="S688" t="s">
        <v>1478</v>
      </c>
      <c r="T688">
        <v>1</v>
      </c>
      <c r="U688">
        <v>0.14186963999999999</v>
      </c>
      <c r="V688">
        <v>97</v>
      </c>
    </row>
    <row r="689" spans="1:22">
      <c r="A689">
        <v>34713</v>
      </c>
      <c r="B689" t="s">
        <v>2050</v>
      </c>
      <c r="C689">
        <v>-2.9999999999999997E-8</v>
      </c>
      <c r="D689">
        <v>0.26317009000000002</v>
      </c>
      <c r="E689">
        <v>682</v>
      </c>
      <c r="F689">
        <v>2</v>
      </c>
      <c r="G689">
        <v>0</v>
      </c>
      <c r="H689">
        <v>7</v>
      </c>
      <c r="I689">
        <v>97291</v>
      </c>
      <c r="J689">
        <v>1</v>
      </c>
      <c r="K689">
        <v>0</v>
      </c>
      <c r="L689">
        <v>0</v>
      </c>
      <c r="M689">
        <v>0</v>
      </c>
      <c r="N689">
        <v>1</v>
      </c>
      <c r="O689">
        <v>1</v>
      </c>
      <c r="P689">
        <v>348</v>
      </c>
      <c r="Q689">
        <v>27</v>
      </c>
      <c r="R689">
        <v>3</v>
      </c>
      <c r="S689" t="s">
        <v>1478</v>
      </c>
      <c r="T689">
        <v>1</v>
      </c>
      <c r="U689">
        <v>0.26317012000000001</v>
      </c>
      <c r="V689">
        <v>179</v>
      </c>
    </row>
    <row r="690" spans="1:22">
      <c r="A690">
        <v>34714</v>
      </c>
      <c r="B690" t="s">
        <v>2050</v>
      </c>
      <c r="C690">
        <v>0.26317009000000002</v>
      </c>
      <c r="D690">
        <v>0.34265294000000002</v>
      </c>
      <c r="E690">
        <v>682</v>
      </c>
      <c r="F690">
        <v>0</v>
      </c>
      <c r="G690">
        <v>0</v>
      </c>
      <c r="H690">
        <v>7</v>
      </c>
      <c r="I690">
        <v>97291</v>
      </c>
      <c r="J690">
        <v>1</v>
      </c>
      <c r="K690">
        <v>0</v>
      </c>
      <c r="L690">
        <v>0</v>
      </c>
      <c r="M690">
        <v>0</v>
      </c>
      <c r="N690">
        <v>1</v>
      </c>
      <c r="O690">
        <v>1</v>
      </c>
      <c r="P690">
        <v>348</v>
      </c>
      <c r="Q690">
        <v>27</v>
      </c>
      <c r="R690">
        <v>3</v>
      </c>
      <c r="S690" t="s">
        <v>1478</v>
      </c>
      <c r="T690">
        <v>1</v>
      </c>
      <c r="U690">
        <v>7.9482849999999994E-2</v>
      </c>
      <c r="V690">
        <v>54</v>
      </c>
    </row>
    <row r="691" spans="1:22">
      <c r="A691">
        <v>34727</v>
      </c>
      <c r="B691" t="s">
        <v>2051</v>
      </c>
      <c r="C691">
        <v>-2.9999999999999997E-8</v>
      </c>
      <c r="D691">
        <v>0.18774883000000001</v>
      </c>
      <c r="E691">
        <v>682</v>
      </c>
      <c r="F691">
        <v>2</v>
      </c>
      <c r="G691">
        <v>0</v>
      </c>
      <c r="H691">
        <v>7</v>
      </c>
      <c r="I691">
        <v>97291</v>
      </c>
      <c r="J691">
        <v>1</v>
      </c>
      <c r="K691">
        <v>0</v>
      </c>
      <c r="L691">
        <v>0</v>
      </c>
      <c r="M691">
        <v>0</v>
      </c>
      <c r="N691">
        <v>1</v>
      </c>
      <c r="O691">
        <v>1</v>
      </c>
      <c r="P691">
        <v>348</v>
      </c>
      <c r="Q691">
        <v>27</v>
      </c>
      <c r="R691">
        <v>3</v>
      </c>
      <c r="S691" t="s">
        <v>1478</v>
      </c>
      <c r="T691">
        <v>1</v>
      </c>
      <c r="U691">
        <v>0.18774885999999999</v>
      </c>
      <c r="V691">
        <v>128</v>
      </c>
    </row>
    <row r="692" spans="1:22">
      <c r="A692">
        <v>34748</v>
      </c>
      <c r="B692" t="s">
        <v>2052</v>
      </c>
      <c r="C692">
        <v>3.0936430000000001E-2</v>
      </c>
      <c r="D692">
        <v>0.11805654</v>
      </c>
      <c r="E692">
        <v>682</v>
      </c>
      <c r="F692">
        <v>0</v>
      </c>
      <c r="G692">
        <v>0</v>
      </c>
      <c r="H692">
        <v>7</v>
      </c>
      <c r="I692">
        <v>97291</v>
      </c>
      <c r="J692">
        <v>1</v>
      </c>
      <c r="K692">
        <v>0</v>
      </c>
      <c r="L692">
        <v>0</v>
      </c>
      <c r="M692">
        <v>0</v>
      </c>
      <c r="N692">
        <v>1</v>
      </c>
      <c r="O692">
        <v>1</v>
      </c>
      <c r="P692">
        <v>348</v>
      </c>
      <c r="Q692">
        <v>27</v>
      </c>
      <c r="R692">
        <v>3</v>
      </c>
      <c r="S692" t="s">
        <v>1478</v>
      </c>
      <c r="T692">
        <v>1</v>
      </c>
      <c r="U692">
        <v>8.7120110000000001E-2</v>
      </c>
      <c r="V692">
        <v>59</v>
      </c>
    </row>
    <row r="693" spans="1:22">
      <c r="A693">
        <v>34789</v>
      </c>
      <c r="B693" t="s">
        <v>2053</v>
      </c>
      <c r="C693">
        <v>-2.9999999999999997E-8</v>
      </c>
      <c r="D693">
        <v>0.13735684000000001</v>
      </c>
      <c r="E693">
        <v>682</v>
      </c>
      <c r="F693">
        <v>2</v>
      </c>
      <c r="G693">
        <v>0</v>
      </c>
      <c r="H693">
        <v>7</v>
      </c>
      <c r="I693">
        <v>97291</v>
      </c>
      <c r="J693">
        <v>1</v>
      </c>
      <c r="K693">
        <v>0</v>
      </c>
      <c r="L693">
        <v>0</v>
      </c>
      <c r="M693">
        <v>0</v>
      </c>
      <c r="N693">
        <v>1</v>
      </c>
      <c r="O693">
        <v>1</v>
      </c>
      <c r="P693">
        <v>348</v>
      </c>
      <c r="Q693">
        <v>27</v>
      </c>
      <c r="R693">
        <v>3</v>
      </c>
      <c r="S693" t="s">
        <v>1478</v>
      </c>
      <c r="T693">
        <v>1</v>
      </c>
      <c r="U693">
        <v>0.13735686999999999</v>
      </c>
      <c r="V693">
        <v>94</v>
      </c>
    </row>
    <row r="694" spans="1:22">
      <c r="A694">
        <v>34792</v>
      </c>
      <c r="B694" t="s">
        <v>2054</v>
      </c>
      <c r="C694">
        <v>-2.9999999999999997E-8</v>
      </c>
      <c r="D694">
        <v>0.14411039</v>
      </c>
      <c r="E694">
        <v>682</v>
      </c>
      <c r="F694">
        <v>2</v>
      </c>
      <c r="G694">
        <v>0</v>
      </c>
      <c r="H694">
        <v>7</v>
      </c>
      <c r="I694">
        <v>97291</v>
      </c>
      <c r="J694">
        <v>1</v>
      </c>
      <c r="K694">
        <v>0</v>
      </c>
      <c r="L694">
        <v>0</v>
      </c>
      <c r="M694">
        <v>0</v>
      </c>
      <c r="N694">
        <v>1</v>
      </c>
      <c r="O694">
        <v>1</v>
      </c>
      <c r="P694">
        <v>348</v>
      </c>
      <c r="Q694">
        <v>27</v>
      </c>
      <c r="R694">
        <v>3</v>
      </c>
      <c r="S694" t="s">
        <v>1478</v>
      </c>
      <c r="T694">
        <v>1</v>
      </c>
      <c r="U694">
        <v>0.14411041999999999</v>
      </c>
      <c r="V694">
        <v>98</v>
      </c>
    </row>
    <row r="695" spans="1:22">
      <c r="A695">
        <v>34854</v>
      </c>
      <c r="B695" t="s">
        <v>2055</v>
      </c>
      <c r="C695">
        <v>-2.9999999999999997E-8</v>
      </c>
      <c r="D695">
        <v>0.10923265</v>
      </c>
      <c r="E695">
        <v>682</v>
      </c>
      <c r="F695">
        <v>0</v>
      </c>
      <c r="G695">
        <v>0</v>
      </c>
      <c r="H695">
        <v>7</v>
      </c>
      <c r="I695">
        <v>97291</v>
      </c>
      <c r="J695">
        <v>1</v>
      </c>
      <c r="K695">
        <v>0</v>
      </c>
      <c r="L695">
        <v>0</v>
      </c>
      <c r="M695">
        <v>0</v>
      </c>
      <c r="N695">
        <v>1</v>
      </c>
      <c r="O695">
        <v>1</v>
      </c>
      <c r="P695">
        <v>348</v>
      </c>
      <c r="Q695">
        <v>27</v>
      </c>
      <c r="R695">
        <v>3</v>
      </c>
      <c r="S695" t="s">
        <v>1478</v>
      </c>
      <c r="T695">
        <v>1</v>
      </c>
      <c r="U695">
        <v>0.10923268</v>
      </c>
      <c r="V695">
        <v>74</v>
      </c>
    </row>
    <row r="696" spans="1:22">
      <c r="A696">
        <v>34855</v>
      </c>
      <c r="B696" t="s">
        <v>2055</v>
      </c>
      <c r="C696">
        <v>0.10923265</v>
      </c>
      <c r="D696">
        <v>0.12697195</v>
      </c>
      <c r="E696">
        <v>682</v>
      </c>
      <c r="F696">
        <v>2</v>
      </c>
      <c r="G696">
        <v>0</v>
      </c>
      <c r="H696">
        <v>7</v>
      </c>
      <c r="I696">
        <v>97291</v>
      </c>
      <c r="J696">
        <v>1</v>
      </c>
      <c r="K696">
        <v>0</v>
      </c>
      <c r="L696">
        <v>0</v>
      </c>
      <c r="M696">
        <v>0</v>
      </c>
      <c r="N696">
        <v>1</v>
      </c>
      <c r="O696">
        <v>1</v>
      </c>
      <c r="P696">
        <v>348</v>
      </c>
      <c r="Q696">
        <v>27</v>
      </c>
      <c r="R696">
        <v>3</v>
      </c>
      <c r="S696" t="s">
        <v>1478</v>
      </c>
      <c r="T696">
        <v>1</v>
      </c>
      <c r="U696">
        <v>1.77393E-2</v>
      </c>
      <c r="V696">
        <v>12</v>
      </c>
    </row>
    <row r="697" spans="1:22">
      <c r="A697">
        <v>34881</v>
      </c>
      <c r="B697" t="s">
        <v>2056</v>
      </c>
      <c r="C697">
        <v>-2.9999999999999997E-8</v>
      </c>
      <c r="D697">
        <v>0.13423117000000001</v>
      </c>
      <c r="E697">
        <v>682</v>
      </c>
      <c r="F697">
        <v>2</v>
      </c>
      <c r="G697">
        <v>0</v>
      </c>
      <c r="H697">
        <v>7</v>
      </c>
      <c r="I697">
        <v>97291</v>
      </c>
      <c r="J697">
        <v>1</v>
      </c>
      <c r="K697">
        <v>0</v>
      </c>
      <c r="L697">
        <v>0</v>
      </c>
      <c r="M697">
        <v>0</v>
      </c>
      <c r="N697">
        <v>1</v>
      </c>
      <c r="O697">
        <v>1</v>
      </c>
      <c r="P697">
        <v>348</v>
      </c>
      <c r="Q697">
        <v>27</v>
      </c>
      <c r="R697">
        <v>3</v>
      </c>
      <c r="S697" t="s">
        <v>1478</v>
      </c>
      <c r="T697">
        <v>1</v>
      </c>
      <c r="U697">
        <v>0.13423119999999999</v>
      </c>
      <c r="V697">
        <v>92</v>
      </c>
    </row>
    <row r="698" spans="1:22">
      <c r="A698">
        <v>35101</v>
      </c>
      <c r="B698" t="s">
        <v>2057</v>
      </c>
      <c r="C698">
        <v>-2.9999999999999997E-8</v>
      </c>
      <c r="D698">
        <v>6.0968109999999999E-2</v>
      </c>
      <c r="E698">
        <v>682</v>
      </c>
      <c r="F698">
        <v>0</v>
      </c>
      <c r="G698">
        <v>0</v>
      </c>
      <c r="H698">
        <v>7</v>
      </c>
      <c r="I698">
        <v>97291</v>
      </c>
      <c r="J698">
        <v>1</v>
      </c>
      <c r="K698">
        <v>0</v>
      </c>
      <c r="L698">
        <v>0</v>
      </c>
      <c r="M698">
        <v>0</v>
      </c>
      <c r="N698">
        <v>1</v>
      </c>
      <c r="O698">
        <v>1</v>
      </c>
      <c r="P698">
        <v>348</v>
      </c>
      <c r="Q698">
        <v>27</v>
      </c>
      <c r="R698">
        <v>3</v>
      </c>
      <c r="S698" t="s">
        <v>1478</v>
      </c>
      <c r="T698">
        <v>1</v>
      </c>
      <c r="U698">
        <v>6.0968139999999997E-2</v>
      </c>
      <c r="V698">
        <v>42</v>
      </c>
    </row>
    <row r="699" spans="1:22">
      <c r="A699">
        <v>35156</v>
      </c>
      <c r="B699" t="s">
        <v>2058</v>
      </c>
      <c r="C699">
        <v>-2.9999999999999997E-8</v>
      </c>
      <c r="D699">
        <v>0.12615204999999999</v>
      </c>
      <c r="E699">
        <v>682</v>
      </c>
      <c r="F699">
        <v>2</v>
      </c>
      <c r="G699">
        <v>0</v>
      </c>
      <c r="H699">
        <v>7</v>
      </c>
      <c r="I699">
        <v>97291</v>
      </c>
      <c r="J699">
        <v>1</v>
      </c>
      <c r="K699">
        <v>0</v>
      </c>
      <c r="L699">
        <v>0</v>
      </c>
      <c r="M699">
        <v>0</v>
      </c>
      <c r="N699">
        <v>1</v>
      </c>
      <c r="O699">
        <v>1</v>
      </c>
      <c r="P699">
        <v>348</v>
      </c>
      <c r="Q699">
        <v>27</v>
      </c>
      <c r="R699">
        <v>3</v>
      </c>
      <c r="S699" t="s">
        <v>1478</v>
      </c>
      <c r="T699">
        <v>1</v>
      </c>
      <c r="U699">
        <v>0.12615208</v>
      </c>
      <c r="V699">
        <v>86</v>
      </c>
    </row>
    <row r="700" spans="1:22">
      <c r="A700">
        <v>35270</v>
      </c>
      <c r="B700" t="s">
        <v>2059</v>
      </c>
      <c r="C700">
        <v>-2.9999999999999997E-8</v>
      </c>
      <c r="D700">
        <v>8.9665960000000003E-2</v>
      </c>
      <c r="E700">
        <v>682</v>
      </c>
      <c r="F700">
        <v>2</v>
      </c>
      <c r="G700">
        <v>0</v>
      </c>
      <c r="H700">
        <v>7</v>
      </c>
      <c r="I700">
        <v>97291</v>
      </c>
      <c r="J700">
        <v>1</v>
      </c>
      <c r="K700">
        <v>0</v>
      </c>
      <c r="L700">
        <v>0</v>
      </c>
      <c r="M700">
        <v>0</v>
      </c>
      <c r="N700">
        <v>1</v>
      </c>
      <c r="O700">
        <v>1</v>
      </c>
      <c r="P700">
        <v>348</v>
      </c>
      <c r="Q700">
        <v>27</v>
      </c>
      <c r="R700">
        <v>3</v>
      </c>
      <c r="S700" t="s">
        <v>1478</v>
      </c>
      <c r="T700">
        <v>1</v>
      </c>
      <c r="U700">
        <v>8.9665990000000001E-2</v>
      </c>
      <c r="V700">
        <v>61</v>
      </c>
    </row>
    <row r="701" spans="1:22">
      <c r="A701">
        <v>35325</v>
      </c>
      <c r="B701" t="s">
        <v>2060</v>
      </c>
      <c r="C701">
        <v>-2.9999999999999997E-8</v>
      </c>
      <c r="D701">
        <v>0.30697152</v>
      </c>
      <c r="E701">
        <v>682</v>
      </c>
      <c r="F701">
        <v>2</v>
      </c>
      <c r="G701">
        <v>0</v>
      </c>
      <c r="H701">
        <v>7</v>
      </c>
      <c r="I701">
        <v>97291</v>
      </c>
      <c r="J701">
        <v>1</v>
      </c>
      <c r="K701">
        <v>0</v>
      </c>
      <c r="L701">
        <v>0</v>
      </c>
      <c r="M701">
        <v>0</v>
      </c>
      <c r="N701">
        <v>1</v>
      </c>
      <c r="O701">
        <v>1</v>
      </c>
      <c r="P701">
        <v>348</v>
      </c>
      <c r="Q701">
        <v>27</v>
      </c>
      <c r="R701">
        <v>3</v>
      </c>
      <c r="S701" t="s">
        <v>1478</v>
      </c>
      <c r="T701">
        <v>1</v>
      </c>
      <c r="U701">
        <v>0.30697154999999998</v>
      </c>
      <c r="V701">
        <v>209</v>
      </c>
    </row>
    <row r="702" spans="1:22">
      <c r="A702">
        <v>35360</v>
      </c>
      <c r="B702" t="s">
        <v>2061</v>
      </c>
      <c r="C702">
        <v>-2.9999999999999997E-8</v>
      </c>
      <c r="D702">
        <v>0.14582674000000001</v>
      </c>
      <c r="E702">
        <v>682</v>
      </c>
      <c r="F702">
        <v>2</v>
      </c>
      <c r="G702">
        <v>0</v>
      </c>
      <c r="H702">
        <v>7</v>
      </c>
      <c r="I702">
        <v>97291</v>
      </c>
      <c r="J702">
        <v>1</v>
      </c>
      <c r="K702">
        <v>0</v>
      </c>
      <c r="L702">
        <v>0</v>
      </c>
      <c r="M702">
        <v>0</v>
      </c>
      <c r="N702">
        <v>1</v>
      </c>
      <c r="O702">
        <v>1</v>
      </c>
      <c r="P702">
        <v>348</v>
      </c>
      <c r="Q702">
        <v>27</v>
      </c>
      <c r="R702">
        <v>3</v>
      </c>
      <c r="S702" t="s">
        <v>1478</v>
      </c>
      <c r="T702">
        <v>1</v>
      </c>
      <c r="U702">
        <v>0.14582676999999999</v>
      </c>
      <c r="V702">
        <v>99</v>
      </c>
    </row>
    <row r="703" spans="1:22">
      <c r="A703">
        <v>35375</v>
      </c>
      <c r="B703" t="s">
        <v>2062</v>
      </c>
      <c r="C703">
        <v>-2.9999999999999997E-8</v>
      </c>
      <c r="D703">
        <v>4.931866E-2</v>
      </c>
      <c r="E703">
        <v>682</v>
      </c>
      <c r="F703">
        <v>2</v>
      </c>
      <c r="G703">
        <v>0</v>
      </c>
      <c r="H703">
        <v>7</v>
      </c>
      <c r="I703">
        <v>97291</v>
      </c>
      <c r="J703">
        <v>1</v>
      </c>
      <c r="K703">
        <v>0</v>
      </c>
      <c r="L703">
        <v>0</v>
      </c>
      <c r="M703">
        <v>0</v>
      </c>
      <c r="N703">
        <v>1</v>
      </c>
      <c r="O703">
        <v>1</v>
      </c>
      <c r="P703">
        <v>348</v>
      </c>
      <c r="Q703">
        <v>27</v>
      </c>
      <c r="R703">
        <v>3</v>
      </c>
      <c r="S703" t="s">
        <v>1478</v>
      </c>
      <c r="T703">
        <v>1</v>
      </c>
      <c r="U703">
        <v>4.9318689999999998E-2</v>
      </c>
      <c r="V703">
        <v>34</v>
      </c>
    </row>
    <row r="704" spans="1:22">
      <c r="A704">
        <v>35396</v>
      </c>
      <c r="B704" t="s">
        <v>2063</v>
      </c>
      <c r="C704">
        <v>-2.9999999999999997E-8</v>
      </c>
      <c r="D704">
        <v>7.4980500000000005E-2</v>
      </c>
      <c r="E704">
        <v>682</v>
      </c>
      <c r="F704">
        <v>2</v>
      </c>
      <c r="G704">
        <v>0</v>
      </c>
      <c r="H704">
        <v>7</v>
      </c>
      <c r="I704">
        <v>97291</v>
      </c>
      <c r="J704">
        <v>1</v>
      </c>
      <c r="K704">
        <v>0</v>
      </c>
      <c r="L704">
        <v>0</v>
      </c>
      <c r="M704">
        <v>0</v>
      </c>
      <c r="N704">
        <v>1</v>
      </c>
      <c r="O704">
        <v>1</v>
      </c>
      <c r="P704">
        <v>348</v>
      </c>
      <c r="Q704">
        <v>27</v>
      </c>
      <c r="R704">
        <v>3</v>
      </c>
      <c r="S704" t="s">
        <v>1478</v>
      </c>
      <c r="T704">
        <v>1</v>
      </c>
      <c r="U704">
        <v>7.4980530000000004E-2</v>
      </c>
      <c r="V704">
        <v>51</v>
      </c>
    </row>
    <row r="705" spans="1:22">
      <c r="A705">
        <v>35428</v>
      </c>
      <c r="B705" t="s">
        <v>2064</v>
      </c>
      <c r="C705">
        <v>-2.9999999999999997E-8</v>
      </c>
      <c r="D705">
        <v>0.54668572999999998</v>
      </c>
      <c r="E705">
        <v>682</v>
      </c>
      <c r="F705">
        <v>2</v>
      </c>
      <c r="G705">
        <v>0</v>
      </c>
      <c r="H705">
        <v>7</v>
      </c>
      <c r="I705">
        <v>97291</v>
      </c>
      <c r="J705">
        <v>1</v>
      </c>
      <c r="K705">
        <v>0</v>
      </c>
      <c r="L705">
        <v>0</v>
      </c>
      <c r="M705">
        <v>0</v>
      </c>
      <c r="N705">
        <v>1</v>
      </c>
      <c r="O705">
        <v>1</v>
      </c>
      <c r="P705">
        <v>348</v>
      </c>
      <c r="Q705">
        <v>27</v>
      </c>
      <c r="R705">
        <v>3</v>
      </c>
      <c r="S705" t="s">
        <v>1478</v>
      </c>
      <c r="T705">
        <v>1</v>
      </c>
      <c r="U705">
        <v>0.54668576000000002</v>
      </c>
      <c r="V705">
        <v>373</v>
      </c>
    </row>
    <row r="706" spans="1:22">
      <c r="A706">
        <v>35450</v>
      </c>
      <c r="B706" t="s">
        <v>2065</v>
      </c>
      <c r="C706">
        <v>-2.9999999999999997E-8</v>
      </c>
      <c r="D706">
        <v>0.3850615</v>
      </c>
      <c r="E706">
        <v>682</v>
      </c>
      <c r="F706">
        <v>2</v>
      </c>
      <c r="G706">
        <v>0</v>
      </c>
      <c r="H706">
        <v>7</v>
      </c>
      <c r="I706">
        <v>97291</v>
      </c>
      <c r="J706">
        <v>1</v>
      </c>
      <c r="K706">
        <v>0</v>
      </c>
      <c r="L706">
        <v>0</v>
      </c>
      <c r="M706">
        <v>0</v>
      </c>
      <c r="N706">
        <v>1</v>
      </c>
      <c r="O706">
        <v>1</v>
      </c>
      <c r="P706">
        <v>348</v>
      </c>
      <c r="Q706">
        <v>27</v>
      </c>
      <c r="R706">
        <v>3</v>
      </c>
      <c r="S706" t="s">
        <v>1478</v>
      </c>
      <c r="T706">
        <v>1</v>
      </c>
      <c r="U706">
        <v>0.38506152999999999</v>
      </c>
      <c r="V706">
        <v>263</v>
      </c>
    </row>
    <row r="707" spans="1:22">
      <c r="A707">
        <v>35464</v>
      </c>
      <c r="B707" t="s">
        <v>2066</v>
      </c>
      <c r="C707">
        <v>-2.9999999999999997E-8</v>
      </c>
      <c r="D707">
        <v>6.026024E-2</v>
      </c>
      <c r="E707">
        <v>682</v>
      </c>
      <c r="F707">
        <v>0</v>
      </c>
      <c r="G707">
        <v>0</v>
      </c>
      <c r="H707">
        <v>7</v>
      </c>
      <c r="I707">
        <v>97291</v>
      </c>
      <c r="J707">
        <v>1</v>
      </c>
      <c r="K707">
        <v>0</v>
      </c>
      <c r="L707">
        <v>0</v>
      </c>
      <c r="M707">
        <v>0</v>
      </c>
      <c r="N707">
        <v>1</v>
      </c>
      <c r="O707">
        <v>1</v>
      </c>
      <c r="P707">
        <v>348</v>
      </c>
      <c r="Q707">
        <v>27</v>
      </c>
      <c r="R707">
        <v>3</v>
      </c>
      <c r="S707" t="s">
        <v>1478</v>
      </c>
      <c r="T707">
        <v>1</v>
      </c>
      <c r="U707">
        <v>6.0260269999999998E-2</v>
      </c>
      <c r="V707">
        <v>41</v>
      </c>
    </row>
    <row r="708" spans="1:22">
      <c r="A708">
        <v>35609</v>
      </c>
      <c r="B708" t="s">
        <v>2067</v>
      </c>
      <c r="C708">
        <v>-2.9999999999999997E-8</v>
      </c>
      <c r="D708">
        <v>2.2505500000000001E-2</v>
      </c>
      <c r="E708">
        <v>682</v>
      </c>
      <c r="F708">
        <v>0</v>
      </c>
      <c r="G708">
        <v>0</v>
      </c>
      <c r="H708">
        <v>7</v>
      </c>
      <c r="I708">
        <v>97291</v>
      </c>
      <c r="J708">
        <v>1</v>
      </c>
      <c r="K708">
        <v>0</v>
      </c>
      <c r="L708">
        <v>0</v>
      </c>
      <c r="M708">
        <v>0</v>
      </c>
      <c r="N708">
        <v>1</v>
      </c>
      <c r="O708">
        <v>1</v>
      </c>
      <c r="P708">
        <v>348</v>
      </c>
      <c r="Q708">
        <v>27</v>
      </c>
      <c r="R708">
        <v>3</v>
      </c>
      <c r="S708" t="s">
        <v>1478</v>
      </c>
      <c r="T708">
        <v>1</v>
      </c>
      <c r="U708">
        <v>2.2505529999999999E-2</v>
      </c>
      <c r="V708">
        <v>15</v>
      </c>
    </row>
    <row r="709" spans="1:22">
      <c r="A709">
        <v>35610</v>
      </c>
      <c r="B709" t="s">
        <v>2067</v>
      </c>
      <c r="C709">
        <v>2.2505500000000001E-2</v>
      </c>
      <c r="D709">
        <v>0.21715585000000001</v>
      </c>
      <c r="E709">
        <v>682</v>
      </c>
      <c r="F709">
        <v>2</v>
      </c>
      <c r="G709">
        <v>0</v>
      </c>
      <c r="H709">
        <v>7</v>
      </c>
      <c r="I709">
        <v>97291</v>
      </c>
      <c r="J709">
        <v>1</v>
      </c>
      <c r="K709">
        <v>0</v>
      </c>
      <c r="L709">
        <v>0</v>
      </c>
      <c r="M709">
        <v>0</v>
      </c>
      <c r="N709">
        <v>1</v>
      </c>
      <c r="O709">
        <v>1</v>
      </c>
      <c r="P709">
        <v>348</v>
      </c>
      <c r="Q709">
        <v>27</v>
      </c>
      <c r="R709">
        <v>3</v>
      </c>
      <c r="S709" t="s">
        <v>1478</v>
      </c>
      <c r="T709">
        <v>1</v>
      </c>
      <c r="U709">
        <v>0.19465035</v>
      </c>
      <c r="V709">
        <v>133</v>
      </c>
    </row>
    <row r="710" spans="1:22">
      <c r="A710">
        <v>35640</v>
      </c>
      <c r="B710" t="s">
        <v>2068</v>
      </c>
      <c r="C710">
        <v>-2.9999999999999997E-8</v>
      </c>
      <c r="D710">
        <v>0.27958047000000003</v>
      </c>
      <c r="E710">
        <v>682</v>
      </c>
      <c r="F710">
        <v>2</v>
      </c>
      <c r="G710">
        <v>0</v>
      </c>
      <c r="H710">
        <v>7</v>
      </c>
      <c r="I710">
        <v>97291</v>
      </c>
      <c r="J710">
        <v>1</v>
      </c>
      <c r="K710">
        <v>0</v>
      </c>
      <c r="L710">
        <v>0</v>
      </c>
      <c r="M710">
        <v>0</v>
      </c>
      <c r="N710">
        <v>1</v>
      </c>
      <c r="O710">
        <v>1</v>
      </c>
      <c r="P710">
        <v>348</v>
      </c>
      <c r="Q710">
        <v>27</v>
      </c>
      <c r="R710">
        <v>3</v>
      </c>
      <c r="S710" t="s">
        <v>1478</v>
      </c>
      <c r="T710">
        <v>1</v>
      </c>
      <c r="U710">
        <v>0.27958050000000001</v>
      </c>
      <c r="V710">
        <v>191</v>
      </c>
    </row>
    <row r="711" spans="1:22">
      <c r="A711">
        <v>35830</v>
      </c>
      <c r="B711" t="s">
        <v>2069</v>
      </c>
      <c r="C711">
        <v>-2.9999999999999997E-8</v>
      </c>
      <c r="D711">
        <v>0.32050092000000002</v>
      </c>
      <c r="E711">
        <v>682</v>
      </c>
      <c r="F711">
        <v>2</v>
      </c>
      <c r="G711">
        <v>0</v>
      </c>
      <c r="H711">
        <v>7</v>
      </c>
      <c r="I711">
        <v>97291</v>
      </c>
      <c r="J711">
        <v>1</v>
      </c>
      <c r="K711">
        <v>0</v>
      </c>
      <c r="L711">
        <v>0</v>
      </c>
      <c r="M711">
        <v>0</v>
      </c>
      <c r="N711">
        <v>1</v>
      </c>
      <c r="O711">
        <v>1</v>
      </c>
      <c r="P711">
        <v>348</v>
      </c>
      <c r="Q711">
        <v>27</v>
      </c>
      <c r="R711">
        <v>3</v>
      </c>
      <c r="S711" t="s">
        <v>1478</v>
      </c>
      <c r="T711">
        <v>1</v>
      </c>
      <c r="U711">
        <v>0.32050095000000001</v>
      </c>
      <c r="V711">
        <v>219</v>
      </c>
    </row>
    <row r="712" spans="1:22">
      <c r="A712">
        <v>35836</v>
      </c>
      <c r="B712" t="s">
        <v>2070</v>
      </c>
      <c r="C712">
        <v>-2.9999999999999997E-8</v>
      </c>
      <c r="D712">
        <v>0.14714920000000001</v>
      </c>
      <c r="E712">
        <v>682</v>
      </c>
      <c r="F712">
        <v>2</v>
      </c>
      <c r="G712">
        <v>0</v>
      </c>
      <c r="H712">
        <v>7</v>
      </c>
      <c r="I712">
        <v>97291</v>
      </c>
      <c r="J712">
        <v>1</v>
      </c>
      <c r="K712">
        <v>0</v>
      </c>
      <c r="L712">
        <v>0</v>
      </c>
      <c r="M712">
        <v>0</v>
      </c>
      <c r="N712">
        <v>1</v>
      </c>
      <c r="O712">
        <v>1</v>
      </c>
      <c r="P712">
        <v>348</v>
      </c>
      <c r="Q712">
        <v>27</v>
      </c>
      <c r="R712">
        <v>3</v>
      </c>
      <c r="S712" t="s">
        <v>1478</v>
      </c>
      <c r="T712">
        <v>1</v>
      </c>
      <c r="U712">
        <v>0.14714922999999999</v>
      </c>
      <c r="V712">
        <v>100</v>
      </c>
    </row>
    <row r="713" spans="1:22">
      <c r="A713">
        <v>35858</v>
      </c>
      <c r="B713" t="s">
        <v>2071</v>
      </c>
      <c r="C713">
        <v>-2.9999999999999997E-8</v>
      </c>
      <c r="D713">
        <v>5.7111389999999998E-2</v>
      </c>
      <c r="E713">
        <v>682</v>
      </c>
      <c r="F713">
        <v>0</v>
      </c>
      <c r="G713">
        <v>0</v>
      </c>
      <c r="H713">
        <v>7</v>
      </c>
      <c r="I713">
        <v>97291</v>
      </c>
      <c r="J713">
        <v>1</v>
      </c>
      <c r="K713">
        <v>0</v>
      </c>
      <c r="L713">
        <v>0</v>
      </c>
      <c r="M713">
        <v>0</v>
      </c>
      <c r="N713">
        <v>1</v>
      </c>
      <c r="O713">
        <v>1</v>
      </c>
      <c r="P713">
        <v>348</v>
      </c>
      <c r="Q713">
        <v>27</v>
      </c>
      <c r="R713">
        <v>3</v>
      </c>
      <c r="S713" t="s">
        <v>1478</v>
      </c>
      <c r="T713">
        <v>1</v>
      </c>
      <c r="U713">
        <v>5.7111420000000003E-2</v>
      </c>
      <c r="V713">
        <v>39</v>
      </c>
    </row>
    <row r="714" spans="1:22">
      <c r="A714">
        <v>35867</v>
      </c>
      <c r="B714" t="s">
        <v>2072</v>
      </c>
      <c r="C714">
        <v>-2.9999999999999997E-8</v>
      </c>
      <c r="D714">
        <v>0.26376150999999998</v>
      </c>
      <c r="E714">
        <v>682</v>
      </c>
      <c r="F714">
        <v>2</v>
      </c>
      <c r="G714">
        <v>0</v>
      </c>
      <c r="H714">
        <v>7</v>
      </c>
      <c r="I714">
        <v>97291</v>
      </c>
      <c r="J714">
        <v>1</v>
      </c>
      <c r="K714">
        <v>0</v>
      </c>
      <c r="L714">
        <v>0</v>
      </c>
      <c r="M714">
        <v>0</v>
      </c>
      <c r="N714">
        <v>1</v>
      </c>
      <c r="O714">
        <v>1</v>
      </c>
      <c r="P714">
        <v>348</v>
      </c>
      <c r="Q714">
        <v>27</v>
      </c>
      <c r="R714">
        <v>3</v>
      </c>
      <c r="S714" t="s">
        <v>1478</v>
      </c>
      <c r="T714">
        <v>1</v>
      </c>
      <c r="U714">
        <v>0.26376154000000002</v>
      </c>
      <c r="V714">
        <v>180</v>
      </c>
    </row>
    <row r="715" spans="1:22">
      <c r="A715">
        <v>35928</v>
      </c>
      <c r="B715" t="s">
        <v>2073</v>
      </c>
      <c r="C715">
        <v>-2.9999999999999997E-8</v>
      </c>
      <c r="D715">
        <v>7.8280530000000001E-2</v>
      </c>
      <c r="E715">
        <v>682</v>
      </c>
      <c r="F715">
        <v>0</v>
      </c>
      <c r="G715">
        <v>0</v>
      </c>
      <c r="H715">
        <v>7</v>
      </c>
      <c r="I715">
        <v>97291</v>
      </c>
      <c r="J715">
        <v>1</v>
      </c>
      <c r="K715">
        <v>0</v>
      </c>
      <c r="L715">
        <v>0</v>
      </c>
      <c r="M715">
        <v>0</v>
      </c>
      <c r="N715">
        <v>1</v>
      </c>
      <c r="O715">
        <v>1</v>
      </c>
      <c r="P715">
        <v>348</v>
      </c>
      <c r="Q715">
        <v>27</v>
      </c>
      <c r="R715">
        <v>3</v>
      </c>
      <c r="S715" t="s">
        <v>1478</v>
      </c>
      <c r="T715">
        <v>1</v>
      </c>
      <c r="U715">
        <v>7.8280559999999999E-2</v>
      </c>
      <c r="V715">
        <v>53</v>
      </c>
    </row>
    <row r="716" spans="1:22">
      <c r="A716">
        <v>35929</v>
      </c>
      <c r="B716" t="s">
        <v>2073</v>
      </c>
      <c r="C716">
        <v>7.8280530000000001E-2</v>
      </c>
      <c r="D716">
        <v>0.11506681000000001</v>
      </c>
      <c r="E716">
        <v>682</v>
      </c>
      <c r="F716">
        <v>0</v>
      </c>
      <c r="G716">
        <v>0</v>
      </c>
      <c r="H716">
        <v>7</v>
      </c>
      <c r="I716">
        <v>97291</v>
      </c>
      <c r="J716">
        <v>1</v>
      </c>
      <c r="K716">
        <v>0</v>
      </c>
      <c r="L716">
        <v>0</v>
      </c>
      <c r="M716">
        <v>0</v>
      </c>
      <c r="N716">
        <v>1</v>
      </c>
      <c r="O716">
        <v>1</v>
      </c>
      <c r="P716">
        <v>348</v>
      </c>
      <c r="Q716">
        <v>27</v>
      </c>
      <c r="R716">
        <v>3</v>
      </c>
      <c r="S716" t="s">
        <v>1478</v>
      </c>
      <c r="T716">
        <v>1</v>
      </c>
      <c r="U716">
        <v>3.6786279999999998E-2</v>
      </c>
      <c r="V716">
        <v>25</v>
      </c>
    </row>
    <row r="717" spans="1:22">
      <c r="A717">
        <v>35955</v>
      </c>
      <c r="B717" t="s">
        <v>2074</v>
      </c>
      <c r="C717">
        <v>-2.9999999999999997E-8</v>
      </c>
      <c r="D717">
        <v>0.32034469999999998</v>
      </c>
      <c r="E717">
        <v>682</v>
      </c>
      <c r="F717">
        <v>2</v>
      </c>
      <c r="G717">
        <v>0</v>
      </c>
      <c r="H717">
        <v>7</v>
      </c>
      <c r="I717">
        <v>97291</v>
      </c>
      <c r="J717">
        <v>1</v>
      </c>
      <c r="K717">
        <v>0</v>
      </c>
      <c r="L717">
        <v>0</v>
      </c>
      <c r="M717">
        <v>0</v>
      </c>
      <c r="N717">
        <v>1</v>
      </c>
      <c r="O717">
        <v>1</v>
      </c>
      <c r="P717">
        <v>348</v>
      </c>
      <c r="Q717">
        <v>27</v>
      </c>
      <c r="R717">
        <v>3</v>
      </c>
      <c r="S717" t="s">
        <v>1478</v>
      </c>
      <c r="T717">
        <v>1</v>
      </c>
      <c r="U717">
        <v>0.32034473000000002</v>
      </c>
      <c r="V717">
        <v>218</v>
      </c>
    </row>
    <row r="718" spans="1:22">
      <c r="A718">
        <v>35970</v>
      </c>
      <c r="B718" t="s">
        <v>2075</v>
      </c>
      <c r="C718">
        <v>-2.9999999999999997E-8</v>
      </c>
      <c r="D718">
        <v>0.15729872</v>
      </c>
      <c r="E718">
        <v>682</v>
      </c>
      <c r="F718">
        <v>2</v>
      </c>
      <c r="G718">
        <v>0</v>
      </c>
      <c r="H718">
        <v>7</v>
      </c>
      <c r="I718">
        <v>97291</v>
      </c>
      <c r="J718">
        <v>1</v>
      </c>
      <c r="K718">
        <v>0</v>
      </c>
      <c r="L718">
        <v>0</v>
      </c>
      <c r="M718">
        <v>0</v>
      </c>
      <c r="N718">
        <v>1</v>
      </c>
      <c r="O718">
        <v>1</v>
      </c>
      <c r="P718">
        <v>348</v>
      </c>
      <c r="Q718">
        <v>27</v>
      </c>
      <c r="R718">
        <v>3</v>
      </c>
      <c r="S718" t="s">
        <v>1478</v>
      </c>
      <c r="T718">
        <v>1</v>
      </c>
      <c r="U718">
        <v>0.15729874999999999</v>
      </c>
      <c r="V718">
        <v>107</v>
      </c>
    </row>
    <row r="719" spans="1:22">
      <c r="A719">
        <v>36039</v>
      </c>
      <c r="B719" t="s">
        <v>2076</v>
      </c>
      <c r="C719">
        <v>-2.9999999999999997E-8</v>
      </c>
      <c r="D719">
        <v>0.14215543999999999</v>
      </c>
      <c r="E719">
        <v>682</v>
      </c>
      <c r="F719">
        <v>2</v>
      </c>
      <c r="G719">
        <v>0</v>
      </c>
      <c r="H719">
        <v>7</v>
      </c>
      <c r="I719">
        <v>97291</v>
      </c>
      <c r="J719">
        <v>1</v>
      </c>
      <c r="K719">
        <v>0</v>
      </c>
      <c r="L719">
        <v>0</v>
      </c>
      <c r="M719">
        <v>0</v>
      </c>
      <c r="N719">
        <v>1</v>
      </c>
      <c r="O719">
        <v>1</v>
      </c>
      <c r="P719">
        <v>348</v>
      </c>
      <c r="Q719">
        <v>27</v>
      </c>
      <c r="R719">
        <v>3</v>
      </c>
      <c r="S719" t="s">
        <v>1478</v>
      </c>
      <c r="T719">
        <v>1</v>
      </c>
      <c r="U719">
        <v>0.14215547000000001</v>
      </c>
      <c r="V719">
        <v>97</v>
      </c>
    </row>
    <row r="720" spans="1:22">
      <c r="A720">
        <v>36040</v>
      </c>
      <c r="B720" t="s">
        <v>2076</v>
      </c>
      <c r="C720">
        <v>0.14215543999999999</v>
      </c>
      <c r="D720">
        <v>0.24269614</v>
      </c>
      <c r="E720">
        <v>682</v>
      </c>
      <c r="F720">
        <v>0</v>
      </c>
      <c r="G720">
        <v>0</v>
      </c>
      <c r="H720">
        <v>7</v>
      </c>
      <c r="I720">
        <v>97291</v>
      </c>
      <c r="J720">
        <v>1</v>
      </c>
      <c r="K720">
        <v>0</v>
      </c>
      <c r="L720">
        <v>0</v>
      </c>
      <c r="M720">
        <v>0</v>
      </c>
      <c r="N720">
        <v>1</v>
      </c>
      <c r="O720">
        <v>1</v>
      </c>
      <c r="P720">
        <v>348</v>
      </c>
      <c r="Q720">
        <v>27</v>
      </c>
      <c r="R720">
        <v>3</v>
      </c>
      <c r="S720" t="s">
        <v>1478</v>
      </c>
      <c r="T720">
        <v>1</v>
      </c>
      <c r="U720">
        <v>0.1005407</v>
      </c>
      <c r="V720">
        <v>69</v>
      </c>
    </row>
    <row r="721" spans="1:22">
      <c r="A721">
        <v>36088</v>
      </c>
      <c r="B721" t="s">
        <v>2077</v>
      </c>
      <c r="C721">
        <v>-2.9999999999999997E-8</v>
      </c>
      <c r="D721">
        <v>1.9614510000000002E-2</v>
      </c>
      <c r="E721">
        <v>682</v>
      </c>
      <c r="F721">
        <v>0</v>
      </c>
      <c r="G721">
        <v>0</v>
      </c>
      <c r="H721">
        <v>7</v>
      </c>
      <c r="I721">
        <v>97291</v>
      </c>
      <c r="J721">
        <v>1</v>
      </c>
      <c r="K721">
        <v>0</v>
      </c>
      <c r="L721">
        <v>0</v>
      </c>
      <c r="M721">
        <v>0</v>
      </c>
      <c r="N721">
        <v>1</v>
      </c>
      <c r="O721">
        <v>1</v>
      </c>
      <c r="P721">
        <v>348</v>
      </c>
      <c r="Q721">
        <v>27</v>
      </c>
      <c r="R721">
        <v>3</v>
      </c>
      <c r="S721" t="s">
        <v>1478</v>
      </c>
      <c r="T721">
        <v>1</v>
      </c>
      <c r="U721">
        <v>1.961454E-2</v>
      </c>
      <c r="V721">
        <v>13</v>
      </c>
    </row>
    <row r="722" spans="1:22">
      <c r="A722">
        <v>36089</v>
      </c>
      <c r="B722" t="s">
        <v>2077</v>
      </c>
      <c r="C722">
        <v>1.9614510000000002E-2</v>
      </c>
      <c r="D722">
        <v>4.979488E-2</v>
      </c>
      <c r="E722">
        <v>682</v>
      </c>
      <c r="F722">
        <v>2</v>
      </c>
      <c r="G722">
        <v>0</v>
      </c>
      <c r="H722">
        <v>7</v>
      </c>
      <c r="I722">
        <v>97291</v>
      </c>
      <c r="J722">
        <v>1</v>
      </c>
      <c r="K722">
        <v>0</v>
      </c>
      <c r="L722">
        <v>0</v>
      </c>
      <c r="M722">
        <v>0</v>
      </c>
      <c r="N722">
        <v>1</v>
      </c>
      <c r="O722">
        <v>1</v>
      </c>
      <c r="P722">
        <v>348</v>
      </c>
      <c r="Q722">
        <v>27</v>
      </c>
      <c r="R722">
        <v>3</v>
      </c>
      <c r="S722" t="s">
        <v>1478</v>
      </c>
      <c r="T722">
        <v>1</v>
      </c>
      <c r="U722">
        <v>3.0180370000000002E-2</v>
      </c>
      <c r="V722">
        <v>21</v>
      </c>
    </row>
    <row r="723" spans="1:22">
      <c r="A723">
        <v>36152</v>
      </c>
      <c r="B723" t="s">
        <v>2078</v>
      </c>
      <c r="C723">
        <v>-2.9999999999999997E-8</v>
      </c>
      <c r="D723">
        <v>5.5932589999999997E-2</v>
      </c>
      <c r="E723">
        <v>682</v>
      </c>
      <c r="F723">
        <v>2</v>
      </c>
      <c r="G723">
        <v>0</v>
      </c>
      <c r="H723">
        <v>7</v>
      </c>
      <c r="I723">
        <v>97291</v>
      </c>
      <c r="J723">
        <v>1</v>
      </c>
      <c r="K723">
        <v>0</v>
      </c>
      <c r="L723">
        <v>0</v>
      </c>
      <c r="M723">
        <v>0</v>
      </c>
      <c r="N723">
        <v>1</v>
      </c>
      <c r="O723">
        <v>1</v>
      </c>
      <c r="P723">
        <v>348</v>
      </c>
      <c r="Q723">
        <v>27</v>
      </c>
      <c r="R723">
        <v>3</v>
      </c>
      <c r="S723" t="s">
        <v>1478</v>
      </c>
      <c r="T723">
        <v>1</v>
      </c>
      <c r="U723">
        <v>5.5932620000000002E-2</v>
      </c>
      <c r="V723">
        <v>38</v>
      </c>
    </row>
    <row r="724" spans="1:22">
      <c r="A724">
        <v>36153</v>
      </c>
      <c r="B724" t="s">
        <v>2079</v>
      </c>
      <c r="C724">
        <v>-2.9999999999999997E-8</v>
      </c>
      <c r="D724">
        <v>0.46310961</v>
      </c>
      <c r="E724">
        <v>682</v>
      </c>
      <c r="F724">
        <v>2</v>
      </c>
      <c r="G724">
        <v>0</v>
      </c>
      <c r="H724">
        <v>7</v>
      </c>
      <c r="I724">
        <v>97291</v>
      </c>
      <c r="J724">
        <v>1</v>
      </c>
      <c r="K724">
        <v>0</v>
      </c>
      <c r="L724">
        <v>0</v>
      </c>
      <c r="M724">
        <v>0</v>
      </c>
      <c r="N724">
        <v>1</v>
      </c>
      <c r="O724">
        <v>1</v>
      </c>
      <c r="P724">
        <v>348</v>
      </c>
      <c r="Q724">
        <v>27</v>
      </c>
      <c r="R724">
        <v>3</v>
      </c>
      <c r="S724" t="s">
        <v>1478</v>
      </c>
      <c r="T724">
        <v>1</v>
      </c>
      <c r="U724">
        <v>0.46310963999999999</v>
      </c>
      <c r="V724">
        <v>316</v>
      </c>
    </row>
    <row r="725" spans="1:22">
      <c r="A725">
        <v>36406</v>
      </c>
      <c r="B725" t="s">
        <v>2080</v>
      </c>
      <c r="C725">
        <v>-2.9999999999999997E-8</v>
      </c>
      <c r="D725">
        <v>0.14082179</v>
      </c>
      <c r="E725">
        <v>682</v>
      </c>
      <c r="F725">
        <v>0</v>
      </c>
      <c r="G725">
        <v>0</v>
      </c>
      <c r="H725">
        <v>7</v>
      </c>
      <c r="I725">
        <v>97291</v>
      </c>
      <c r="J725">
        <v>1</v>
      </c>
      <c r="K725">
        <v>0</v>
      </c>
      <c r="L725">
        <v>0</v>
      </c>
      <c r="M725">
        <v>0</v>
      </c>
      <c r="N725">
        <v>1</v>
      </c>
      <c r="O725">
        <v>1</v>
      </c>
      <c r="P725">
        <v>348</v>
      </c>
      <c r="Q725">
        <v>27</v>
      </c>
      <c r="R725">
        <v>3</v>
      </c>
      <c r="S725" t="s">
        <v>1478</v>
      </c>
      <c r="T725">
        <v>1</v>
      </c>
      <c r="U725">
        <v>0.14082181999999999</v>
      </c>
      <c r="V725">
        <v>96</v>
      </c>
    </row>
    <row r="726" spans="1:22">
      <c r="A726">
        <v>36485</v>
      </c>
      <c r="B726" t="s">
        <v>2081</v>
      </c>
      <c r="C726">
        <v>-2.9999999999999997E-8</v>
      </c>
      <c r="D726">
        <v>9.6626169999999997E-2</v>
      </c>
      <c r="E726">
        <v>682</v>
      </c>
      <c r="F726">
        <v>2</v>
      </c>
      <c r="G726">
        <v>0</v>
      </c>
      <c r="H726">
        <v>7</v>
      </c>
      <c r="I726">
        <v>97291</v>
      </c>
      <c r="J726">
        <v>1</v>
      </c>
      <c r="K726">
        <v>0</v>
      </c>
      <c r="L726">
        <v>0</v>
      </c>
      <c r="M726">
        <v>0</v>
      </c>
      <c r="N726">
        <v>1</v>
      </c>
      <c r="O726">
        <v>1</v>
      </c>
      <c r="P726">
        <v>348</v>
      </c>
      <c r="Q726">
        <v>27</v>
      </c>
      <c r="R726">
        <v>3</v>
      </c>
      <c r="S726" t="s">
        <v>1478</v>
      </c>
      <c r="T726">
        <v>1</v>
      </c>
      <c r="U726">
        <v>9.6626199999999995E-2</v>
      </c>
      <c r="V726">
        <v>66</v>
      </c>
    </row>
    <row r="727" spans="1:22">
      <c r="A727">
        <v>36496</v>
      </c>
      <c r="B727" t="s">
        <v>2082</v>
      </c>
      <c r="C727">
        <v>-2.9999999999999997E-8</v>
      </c>
      <c r="D727">
        <v>9.5486020000000005E-2</v>
      </c>
      <c r="E727">
        <v>682</v>
      </c>
      <c r="F727">
        <v>0</v>
      </c>
      <c r="G727">
        <v>0</v>
      </c>
      <c r="H727">
        <v>7</v>
      </c>
      <c r="I727">
        <v>97291</v>
      </c>
      <c r="J727">
        <v>1</v>
      </c>
      <c r="K727">
        <v>0</v>
      </c>
      <c r="L727">
        <v>0</v>
      </c>
      <c r="M727">
        <v>0</v>
      </c>
      <c r="N727">
        <v>1</v>
      </c>
      <c r="O727">
        <v>1</v>
      </c>
      <c r="P727">
        <v>348</v>
      </c>
      <c r="Q727">
        <v>27</v>
      </c>
      <c r="R727">
        <v>3</v>
      </c>
      <c r="S727" t="s">
        <v>1478</v>
      </c>
      <c r="T727">
        <v>1</v>
      </c>
      <c r="U727">
        <v>9.5486050000000003E-2</v>
      </c>
      <c r="V727">
        <v>65</v>
      </c>
    </row>
    <row r="728" spans="1:22">
      <c r="A728">
        <v>36511</v>
      </c>
      <c r="B728" t="s">
        <v>2083</v>
      </c>
      <c r="C728">
        <v>-2.9999999999999997E-8</v>
      </c>
      <c r="D728">
        <v>0.12001683</v>
      </c>
      <c r="E728">
        <v>682</v>
      </c>
      <c r="F728">
        <v>2</v>
      </c>
      <c r="G728">
        <v>0</v>
      </c>
      <c r="H728">
        <v>7</v>
      </c>
      <c r="I728">
        <v>97291</v>
      </c>
      <c r="J728">
        <v>1</v>
      </c>
      <c r="K728">
        <v>0</v>
      </c>
      <c r="L728">
        <v>0</v>
      </c>
      <c r="M728">
        <v>0</v>
      </c>
      <c r="N728">
        <v>1</v>
      </c>
      <c r="O728">
        <v>1</v>
      </c>
      <c r="P728">
        <v>348</v>
      </c>
      <c r="Q728">
        <v>27</v>
      </c>
      <c r="R728">
        <v>3</v>
      </c>
      <c r="S728" t="s">
        <v>1478</v>
      </c>
      <c r="T728">
        <v>1</v>
      </c>
      <c r="U728">
        <v>0.12001686</v>
      </c>
      <c r="V728">
        <v>82</v>
      </c>
    </row>
    <row r="729" spans="1:22">
      <c r="A729">
        <v>36546</v>
      </c>
      <c r="B729" t="s">
        <v>2084</v>
      </c>
      <c r="C729">
        <v>-2.9999999999999997E-8</v>
      </c>
      <c r="D729">
        <v>6.9862090000000002E-2</v>
      </c>
      <c r="E729">
        <v>682</v>
      </c>
      <c r="F729">
        <v>2</v>
      </c>
      <c r="G729">
        <v>0</v>
      </c>
      <c r="H729">
        <v>7</v>
      </c>
      <c r="I729">
        <v>97291</v>
      </c>
      <c r="J729">
        <v>1</v>
      </c>
      <c r="K729">
        <v>0</v>
      </c>
      <c r="L729">
        <v>0</v>
      </c>
      <c r="M729">
        <v>0</v>
      </c>
      <c r="N729">
        <v>1</v>
      </c>
      <c r="O729">
        <v>1</v>
      </c>
      <c r="P729">
        <v>348</v>
      </c>
      <c r="Q729">
        <v>27</v>
      </c>
      <c r="R729">
        <v>3</v>
      </c>
      <c r="S729" t="s">
        <v>1478</v>
      </c>
      <c r="T729">
        <v>1</v>
      </c>
      <c r="U729">
        <v>6.986212E-2</v>
      </c>
      <c r="V729">
        <v>48</v>
      </c>
    </row>
    <row r="730" spans="1:22">
      <c r="A730">
        <v>36547</v>
      </c>
      <c r="B730" t="s">
        <v>2084</v>
      </c>
      <c r="C730">
        <v>6.9862090000000002E-2</v>
      </c>
      <c r="D730">
        <v>0.12415764</v>
      </c>
      <c r="E730">
        <v>682</v>
      </c>
      <c r="F730">
        <v>2</v>
      </c>
      <c r="G730">
        <v>0</v>
      </c>
      <c r="H730">
        <v>7</v>
      </c>
      <c r="I730">
        <v>97291</v>
      </c>
      <c r="J730">
        <v>1</v>
      </c>
      <c r="K730">
        <v>0</v>
      </c>
      <c r="L730">
        <v>0</v>
      </c>
      <c r="M730">
        <v>0</v>
      </c>
      <c r="N730">
        <v>1</v>
      </c>
      <c r="O730">
        <v>1</v>
      </c>
      <c r="P730">
        <v>348</v>
      </c>
      <c r="Q730">
        <v>27</v>
      </c>
      <c r="R730">
        <v>3</v>
      </c>
      <c r="S730" t="s">
        <v>1478</v>
      </c>
      <c r="T730">
        <v>1</v>
      </c>
      <c r="U730">
        <v>5.4295549999999998E-2</v>
      </c>
      <c r="V730">
        <v>37</v>
      </c>
    </row>
    <row r="731" spans="1:22">
      <c r="A731">
        <v>36629</v>
      </c>
      <c r="B731" t="s">
        <v>2085</v>
      </c>
      <c r="C731">
        <v>-2.9999999999999997E-8</v>
      </c>
      <c r="D731">
        <v>0.42408739000000001</v>
      </c>
      <c r="E731">
        <v>682</v>
      </c>
      <c r="F731">
        <v>2</v>
      </c>
      <c r="G731">
        <v>0</v>
      </c>
      <c r="H731">
        <v>7</v>
      </c>
      <c r="I731">
        <v>97291</v>
      </c>
      <c r="J731">
        <v>1</v>
      </c>
      <c r="K731">
        <v>0</v>
      </c>
      <c r="L731">
        <v>0</v>
      </c>
      <c r="M731">
        <v>0</v>
      </c>
      <c r="N731">
        <v>1</v>
      </c>
      <c r="O731">
        <v>1</v>
      </c>
      <c r="P731">
        <v>348</v>
      </c>
      <c r="Q731">
        <v>27</v>
      </c>
      <c r="R731">
        <v>3</v>
      </c>
      <c r="S731" t="s">
        <v>1478</v>
      </c>
      <c r="T731">
        <v>1</v>
      </c>
      <c r="U731">
        <v>0.42408741999999999</v>
      </c>
      <c r="V731">
        <v>289</v>
      </c>
    </row>
    <row r="732" spans="1:22">
      <c r="A732">
        <v>36685</v>
      </c>
      <c r="B732" t="s">
        <v>2086</v>
      </c>
      <c r="C732">
        <v>-2.9999999999999997E-8</v>
      </c>
      <c r="D732">
        <v>4.3727759999999997E-2</v>
      </c>
      <c r="E732">
        <v>682</v>
      </c>
      <c r="F732">
        <v>2</v>
      </c>
      <c r="G732">
        <v>0</v>
      </c>
      <c r="H732">
        <v>7</v>
      </c>
      <c r="I732">
        <v>97291</v>
      </c>
      <c r="J732">
        <v>1</v>
      </c>
      <c r="K732">
        <v>0</v>
      </c>
      <c r="L732">
        <v>0</v>
      </c>
      <c r="M732">
        <v>0</v>
      </c>
      <c r="N732">
        <v>1</v>
      </c>
      <c r="O732">
        <v>1</v>
      </c>
      <c r="P732">
        <v>348</v>
      </c>
      <c r="Q732">
        <v>27</v>
      </c>
      <c r="R732">
        <v>3</v>
      </c>
      <c r="S732" t="s">
        <v>1478</v>
      </c>
      <c r="T732">
        <v>1</v>
      </c>
      <c r="U732">
        <v>4.3727790000000002E-2</v>
      </c>
      <c r="V732">
        <v>30</v>
      </c>
    </row>
    <row r="733" spans="1:22">
      <c r="A733">
        <v>36695</v>
      </c>
      <c r="B733" t="s">
        <v>2087</v>
      </c>
      <c r="C733">
        <v>-2.9999999999999997E-8</v>
      </c>
      <c r="D733">
        <v>0.27029334999999999</v>
      </c>
      <c r="E733">
        <v>682</v>
      </c>
      <c r="F733">
        <v>2</v>
      </c>
      <c r="G733">
        <v>0</v>
      </c>
      <c r="H733">
        <v>7</v>
      </c>
      <c r="I733">
        <v>97291</v>
      </c>
      <c r="J733">
        <v>1</v>
      </c>
      <c r="K733">
        <v>0</v>
      </c>
      <c r="L733">
        <v>0</v>
      </c>
      <c r="M733">
        <v>0</v>
      </c>
      <c r="N733">
        <v>1</v>
      </c>
      <c r="O733">
        <v>1</v>
      </c>
      <c r="P733">
        <v>348</v>
      </c>
      <c r="Q733">
        <v>27</v>
      </c>
      <c r="R733">
        <v>3</v>
      </c>
      <c r="S733" t="s">
        <v>1478</v>
      </c>
      <c r="T733">
        <v>1</v>
      </c>
      <c r="U733">
        <v>0.27029338000000003</v>
      </c>
      <c r="V733">
        <v>184</v>
      </c>
    </row>
    <row r="734" spans="1:22">
      <c r="A734">
        <v>36726</v>
      </c>
      <c r="B734" t="s">
        <v>2088</v>
      </c>
      <c r="C734">
        <v>-2.9999999999999997E-8</v>
      </c>
      <c r="D734">
        <v>0.40706662999999998</v>
      </c>
      <c r="E734">
        <v>682</v>
      </c>
      <c r="F734">
        <v>2</v>
      </c>
      <c r="G734">
        <v>0</v>
      </c>
      <c r="H734">
        <v>7</v>
      </c>
      <c r="I734">
        <v>97291</v>
      </c>
      <c r="J734">
        <v>1</v>
      </c>
      <c r="K734">
        <v>0</v>
      </c>
      <c r="L734">
        <v>0</v>
      </c>
      <c r="M734">
        <v>0</v>
      </c>
      <c r="N734">
        <v>1</v>
      </c>
      <c r="O734">
        <v>1</v>
      </c>
      <c r="P734">
        <v>348</v>
      </c>
      <c r="Q734">
        <v>27</v>
      </c>
      <c r="R734">
        <v>3</v>
      </c>
      <c r="S734" t="s">
        <v>1478</v>
      </c>
      <c r="T734">
        <v>1</v>
      </c>
      <c r="U734">
        <v>0.40706666000000002</v>
      </c>
      <c r="V734">
        <v>278</v>
      </c>
    </row>
    <row r="735" spans="1:22">
      <c r="A735">
        <v>36766</v>
      </c>
      <c r="B735" t="s">
        <v>2089</v>
      </c>
      <c r="C735">
        <v>-2.9999999999999997E-8</v>
      </c>
      <c r="D735">
        <v>0.18273655</v>
      </c>
      <c r="E735">
        <v>682</v>
      </c>
      <c r="F735">
        <v>2</v>
      </c>
      <c r="G735">
        <v>0</v>
      </c>
      <c r="H735">
        <v>7</v>
      </c>
      <c r="I735">
        <v>97291</v>
      </c>
      <c r="J735">
        <v>1</v>
      </c>
      <c r="K735">
        <v>0</v>
      </c>
      <c r="L735">
        <v>0</v>
      </c>
      <c r="M735">
        <v>0</v>
      </c>
      <c r="N735">
        <v>1</v>
      </c>
      <c r="O735">
        <v>1</v>
      </c>
      <c r="P735">
        <v>348</v>
      </c>
      <c r="Q735">
        <v>27</v>
      </c>
      <c r="R735">
        <v>3</v>
      </c>
      <c r="S735" t="s">
        <v>1478</v>
      </c>
      <c r="T735">
        <v>1</v>
      </c>
      <c r="U735">
        <v>0.18273658000000001</v>
      </c>
      <c r="V735">
        <v>125</v>
      </c>
    </row>
    <row r="736" spans="1:22">
      <c r="A736">
        <v>36767</v>
      </c>
      <c r="B736" t="s">
        <v>2089</v>
      </c>
      <c r="C736">
        <v>0.18273655</v>
      </c>
      <c r="D736">
        <v>0.23682407</v>
      </c>
      <c r="E736">
        <v>682</v>
      </c>
      <c r="F736">
        <v>0</v>
      </c>
      <c r="G736">
        <v>0</v>
      </c>
      <c r="H736">
        <v>7</v>
      </c>
      <c r="I736">
        <v>97291</v>
      </c>
      <c r="J736">
        <v>1</v>
      </c>
      <c r="K736">
        <v>0</v>
      </c>
      <c r="L736">
        <v>0</v>
      </c>
      <c r="M736">
        <v>0</v>
      </c>
      <c r="N736">
        <v>1</v>
      </c>
      <c r="O736">
        <v>1</v>
      </c>
      <c r="P736">
        <v>348</v>
      </c>
      <c r="Q736">
        <v>27</v>
      </c>
      <c r="R736">
        <v>3</v>
      </c>
      <c r="S736" t="s">
        <v>1478</v>
      </c>
      <c r="T736">
        <v>1</v>
      </c>
      <c r="U736">
        <v>5.408752E-2</v>
      </c>
      <c r="V736">
        <v>37</v>
      </c>
    </row>
    <row r="737" spans="1:22">
      <c r="A737">
        <v>36783</v>
      </c>
      <c r="B737" t="s">
        <v>2090</v>
      </c>
      <c r="C737">
        <v>-2.9999999999999997E-8</v>
      </c>
      <c r="D737">
        <v>0.13577582999999999</v>
      </c>
      <c r="E737">
        <v>682</v>
      </c>
      <c r="F737">
        <v>0</v>
      </c>
      <c r="G737">
        <v>0</v>
      </c>
      <c r="H737">
        <v>7</v>
      </c>
      <c r="I737">
        <v>97291</v>
      </c>
      <c r="J737">
        <v>1</v>
      </c>
      <c r="K737">
        <v>0</v>
      </c>
      <c r="L737">
        <v>0</v>
      </c>
      <c r="M737">
        <v>0</v>
      </c>
      <c r="N737">
        <v>1</v>
      </c>
      <c r="O737">
        <v>1</v>
      </c>
      <c r="P737">
        <v>348</v>
      </c>
      <c r="Q737">
        <v>27</v>
      </c>
      <c r="R737">
        <v>3</v>
      </c>
      <c r="S737" t="s">
        <v>1478</v>
      </c>
      <c r="T737">
        <v>1</v>
      </c>
      <c r="U737">
        <v>0.13577586</v>
      </c>
      <c r="V737">
        <v>93</v>
      </c>
    </row>
    <row r="738" spans="1:22">
      <c r="A738">
        <v>36842</v>
      </c>
      <c r="B738" t="s">
        <v>2091</v>
      </c>
      <c r="C738">
        <v>-2.9999999999999997E-8</v>
      </c>
      <c r="D738">
        <v>0.95976618999999996</v>
      </c>
      <c r="E738">
        <v>682</v>
      </c>
      <c r="F738">
        <v>2</v>
      </c>
      <c r="G738">
        <v>0</v>
      </c>
      <c r="H738">
        <v>7</v>
      </c>
      <c r="I738">
        <v>97291</v>
      </c>
      <c r="J738">
        <v>1</v>
      </c>
      <c r="K738">
        <v>0</v>
      </c>
      <c r="L738">
        <v>0</v>
      </c>
      <c r="M738">
        <v>0</v>
      </c>
      <c r="N738">
        <v>1</v>
      </c>
      <c r="O738">
        <v>1</v>
      </c>
      <c r="P738">
        <v>348</v>
      </c>
      <c r="Q738">
        <v>27</v>
      </c>
      <c r="R738">
        <v>3</v>
      </c>
      <c r="S738" t="s">
        <v>1478</v>
      </c>
      <c r="T738">
        <v>1</v>
      </c>
      <c r="U738">
        <v>0.95976622</v>
      </c>
      <c r="V738">
        <v>655</v>
      </c>
    </row>
    <row r="739" spans="1:22">
      <c r="A739">
        <v>36846</v>
      </c>
      <c r="B739" t="s">
        <v>2092</v>
      </c>
      <c r="C739">
        <v>-2.9999999999999997E-8</v>
      </c>
      <c r="D739">
        <v>4.9831420000000001E-2</v>
      </c>
      <c r="E739">
        <v>682</v>
      </c>
      <c r="F739">
        <v>0</v>
      </c>
      <c r="G739">
        <v>0</v>
      </c>
      <c r="H739">
        <v>7</v>
      </c>
      <c r="I739">
        <v>97291</v>
      </c>
      <c r="J739">
        <v>1</v>
      </c>
      <c r="K739">
        <v>0</v>
      </c>
      <c r="L739">
        <v>0</v>
      </c>
      <c r="M739">
        <v>0</v>
      </c>
      <c r="N739">
        <v>1</v>
      </c>
      <c r="O739">
        <v>1</v>
      </c>
      <c r="P739">
        <v>348</v>
      </c>
      <c r="Q739">
        <v>27</v>
      </c>
      <c r="R739">
        <v>3</v>
      </c>
      <c r="S739" t="s">
        <v>1478</v>
      </c>
      <c r="T739">
        <v>1</v>
      </c>
      <c r="U739">
        <v>4.9831449999999999E-2</v>
      </c>
      <c r="V739">
        <v>34</v>
      </c>
    </row>
    <row r="740" spans="1:22">
      <c r="A740">
        <v>36857</v>
      </c>
      <c r="B740" t="s">
        <v>2093</v>
      </c>
      <c r="C740">
        <v>-2.9999999999999997E-8</v>
      </c>
      <c r="D740">
        <v>0.19485730000000001</v>
      </c>
      <c r="E740">
        <v>682</v>
      </c>
      <c r="F740">
        <v>2</v>
      </c>
      <c r="G740">
        <v>0</v>
      </c>
      <c r="H740">
        <v>7</v>
      </c>
      <c r="I740">
        <v>97291</v>
      </c>
      <c r="J740">
        <v>1</v>
      </c>
      <c r="K740">
        <v>0</v>
      </c>
      <c r="L740">
        <v>0</v>
      </c>
      <c r="M740">
        <v>0</v>
      </c>
      <c r="N740">
        <v>1</v>
      </c>
      <c r="O740">
        <v>1</v>
      </c>
      <c r="P740">
        <v>348</v>
      </c>
      <c r="Q740">
        <v>27</v>
      </c>
      <c r="R740">
        <v>3</v>
      </c>
      <c r="S740" t="s">
        <v>1478</v>
      </c>
      <c r="T740">
        <v>1</v>
      </c>
      <c r="U740">
        <v>0.19485733</v>
      </c>
      <c r="V740">
        <v>133</v>
      </c>
    </row>
    <row r="741" spans="1:22">
      <c r="A741">
        <v>36976</v>
      </c>
      <c r="B741" t="s">
        <v>2094</v>
      </c>
      <c r="C741">
        <v>-2.9999999999999997E-8</v>
      </c>
      <c r="D741">
        <v>0.15667318999999999</v>
      </c>
      <c r="E741">
        <v>682</v>
      </c>
      <c r="F741">
        <v>2</v>
      </c>
      <c r="G741">
        <v>0</v>
      </c>
      <c r="H741">
        <v>7</v>
      </c>
      <c r="I741">
        <v>97291</v>
      </c>
      <c r="J741">
        <v>1</v>
      </c>
      <c r="K741">
        <v>0</v>
      </c>
      <c r="L741">
        <v>0</v>
      </c>
      <c r="M741">
        <v>0</v>
      </c>
      <c r="N741">
        <v>1</v>
      </c>
      <c r="O741">
        <v>1</v>
      </c>
      <c r="P741">
        <v>348</v>
      </c>
      <c r="Q741">
        <v>27</v>
      </c>
      <c r="R741">
        <v>3</v>
      </c>
      <c r="S741" t="s">
        <v>1478</v>
      </c>
      <c r="T741">
        <v>1</v>
      </c>
      <c r="U741">
        <v>0.15667322</v>
      </c>
      <c r="V741">
        <v>107</v>
      </c>
    </row>
    <row r="742" spans="1:22">
      <c r="A742">
        <v>37005</v>
      </c>
      <c r="B742" t="s">
        <v>2095</v>
      </c>
      <c r="C742">
        <v>9.6074519999999997E-2</v>
      </c>
      <c r="D742">
        <v>0.43214034000000001</v>
      </c>
      <c r="E742">
        <v>682</v>
      </c>
      <c r="F742">
        <v>0</v>
      </c>
      <c r="G742">
        <v>0</v>
      </c>
      <c r="H742">
        <v>7</v>
      </c>
      <c r="I742">
        <v>97291</v>
      </c>
      <c r="J742">
        <v>1</v>
      </c>
      <c r="K742">
        <v>0</v>
      </c>
      <c r="L742">
        <v>0</v>
      </c>
      <c r="M742">
        <v>0</v>
      </c>
      <c r="N742">
        <v>1</v>
      </c>
      <c r="O742">
        <v>1</v>
      </c>
      <c r="P742">
        <v>348</v>
      </c>
      <c r="Q742">
        <v>27</v>
      </c>
      <c r="R742">
        <v>3</v>
      </c>
      <c r="S742" t="s">
        <v>1478</v>
      </c>
      <c r="T742">
        <v>1</v>
      </c>
      <c r="U742">
        <v>0.33606582000000002</v>
      </c>
      <c r="V742">
        <v>229</v>
      </c>
    </row>
    <row r="743" spans="1:22">
      <c r="A743">
        <v>37193</v>
      </c>
      <c r="B743" t="s">
        <v>2096</v>
      </c>
      <c r="C743">
        <v>-2.9999999999999997E-8</v>
      </c>
      <c r="D743">
        <v>0.21968327000000001</v>
      </c>
      <c r="E743">
        <v>682</v>
      </c>
      <c r="F743">
        <v>2</v>
      </c>
      <c r="G743">
        <v>0</v>
      </c>
      <c r="H743">
        <v>7</v>
      </c>
      <c r="I743">
        <v>97291</v>
      </c>
      <c r="J743">
        <v>1</v>
      </c>
      <c r="K743">
        <v>0</v>
      </c>
      <c r="L743">
        <v>0</v>
      </c>
      <c r="M743">
        <v>0</v>
      </c>
      <c r="N743">
        <v>1</v>
      </c>
      <c r="O743">
        <v>1</v>
      </c>
      <c r="P743">
        <v>348</v>
      </c>
      <c r="Q743">
        <v>27</v>
      </c>
      <c r="R743">
        <v>3</v>
      </c>
      <c r="S743" t="s">
        <v>1478</v>
      </c>
      <c r="T743">
        <v>1</v>
      </c>
      <c r="U743">
        <v>0.2196833</v>
      </c>
      <c r="V743">
        <v>150</v>
      </c>
    </row>
    <row r="744" spans="1:22">
      <c r="A744">
        <v>37283</v>
      </c>
      <c r="B744" t="s">
        <v>2097</v>
      </c>
      <c r="C744">
        <v>-2.9999999999999997E-8</v>
      </c>
      <c r="D744">
        <v>0.14825530000000001</v>
      </c>
      <c r="E744">
        <v>682</v>
      </c>
      <c r="F744">
        <v>2</v>
      </c>
      <c r="G744">
        <v>0</v>
      </c>
      <c r="H744">
        <v>7</v>
      </c>
      <c r="I744">
        <v>97291</v>
      </c>
      <c r="J744">
        <v>1</v>
      </c>
      <c r="K744">
        <v>0</v>
      </c>
      <c r="L744">
        <v>0</v>
      </c>
      <c r="M744">
        <v>0</v>
      </c>
      <c r="N744">
        <v>1</v>
      </c>
      <c r="O744">
        <v>1</v>
      </c>
      <c r="P744">
        <v>348</v>
      </c>
      <c r="Q744">
        <v>27</v>
      </c>
      <c r="R744">
        <v>3</v>
      </c>
      <c r="S744" t="s">
        <v>1478</v>
      </c>
      <c r="T744">
        <v>1</v>
      </c>
      <c r="U744">
        <v>0.14825532999999999</v>
      </c>
      <c r="V744">
        <v>101</v>
      </c>
    </row>
    <row r="745" spans="1:22">
      <c r="A745">
        <v>37300</v>
      </c>
      <c r="B745" t="s">
        <v>2098</v>
      </c>
      <c r="C745">
        <v>-2.9999999999999997E-8</v>
      </c>
      <c r="D745">
        <v>0.10415823</v>
      </c>
      <c r="E745">
        <v>682</v>
      </c>
      <c r="F745">
        <v>0</v>
      </c>
      <c r="G745">
        <v>0</v>
      </c>
      <c r="H745">
        <v>7</v>
      </c>
      <c r="I745">
        <v>97291</v>
      </c>
      <c r="J745">
        <v>1</v>
      </c>
      <c r="K745">
        <v>0</v>
      </c>
      <c r="L745">
        <v>0</v>
      </c>
      <c r="M745">
        <v>0</v>
      </c>
      <c r="N745">
        <v>1</v>
      </c>
      <c r="O745">
        <v>1</v>
      </c>
      <c r="P745">
        <v>348</v>
      </c>
      <c r="Q745">
        <v>27</v>
      </c>
      <c r="R745">
        <v>3</v>
      </c>
      <c r="S745" t="s">
        <v>1478</v>
      </c>
      <c r="T745">
        <v>1</v>
      </c>
      <c r="U745">
        <v>0.10415826</v>
      </c>
      <c r="V745">
        <v>71</v>
      </c>
    </row>
    <row r="746" spans="1:22">
      <c r="A746">
        <v>37332</v>
      </c>
      <c r="B746" t="s">
        <v>2099</v>
      </c>
      <c r="C746">
        <v>-2.9999999999999997E-8</v>
      </c>
      <c r="D746">
        <v>0.10141855</v>
      </c>
      <c r="E746">
        <v>682</v>
      </c>
      <c r="F746">
        <v>0</v>
      </c>
      <c r="G746">
        <v>0</v>
      </c>
      <c r="H746">
        <v>7</v>
      </c>
      <c r="I746">
        <v>97291</v>
      </c>
      <c r="J746">
        <v>1</v>
      </c>
      <c r="K746">
        <v>0</v>
      </c>
      <c r="L746">
        <v>0</v>
      </c>
      <c r="M746">
        <v>0</v>
      </c>
      <c r="N746">
        <v>1</v>
      </c>
      <c r="O746">
        <v>1</v>
      </c>
      <c r="P746">
        <v>348</v>
      </c>
      <c r="Q746">
        <v>27</v>
      </c>
      <c r="R746">
        <v>3</v>
      </c>
      <c r="S746" t="s">
        <v>1478</v>
      </c>
      <c r="T746">
        <v>1</v>
      </c>
      <c r="U746">
        <v>0.10141857999999999</v>
      </c>
      <c r="V746">
        <v>69</v>
      </c>
    </row>
    <row r="747" spans="1:22">
      <c r="A747">
        <v>37409</v>
      </c>
      <c r="B747" t="s">
        <v>2100</v>
      </c>
      <c r="C747">
        <v>-2.9999999999999997E-8</v>
      </c>
      <c r="D747">
        <v>0.28388532</v>
      </c>
      <c r="E747">
        <v>682</v>
      </c>
      <c r="F747">
        <v>2</v>
      </c>
      <c r="G747">
        <v>0</v>
      </c>
      <c r="H747">
        <v>7</v>
      </c>
      <c r="I747">
        <v>97291</v>
      </c>
      <c r="J747">
        <v>1</v>
      </c>
      <c r="K747">
        <v>0</v>
      </c>
      <c r="L747">
        <v>0</v>
      </c>
      <c r="M747">
        <v>0</v>
      </c>
      <c r="N747">
        <v>1</v>
      </c>
      <c r="O747">
        <v>1</v>
      </c>
      <c r="P747">
        <v>348</v>
      </c>
      <c r="Q747">
        <v>27</v>
      </c>
      <c r="R747">
        <v>3</v>
      </c>
      <c r="S747" t="s">
        <v>1478</v>
      </c>
      <c r="T747">
        <v>1</v>
      </c>
      <c r="U747">
        <v>0.28388534999999998</v>
      </c>
      <c r="V747">
        <v>194</v>
      </c>
    </row>
    <row r="748" spans="1:22">
      <c r="A748">
        <v>37430</v>
      </c>
      <c r="B748" t="s">
        <v>2101</v>
      </c>
      <c r="C748">
        <v>-2.9999999999999997E-8</v>
      </c>
      <c r="D748">
        <v>9.7117300000000004E-2</v>
      </c>
      <c r="E748">
        <v>682</v>
      </c>
      <c r="F748">
        <v>0</v>
      </c>
      <c r="G748">
        <v>0</v>
      </c>
      <c r="H748">
        <v>7</v>
      </c>
      <c r="I748">
        <v>97291</v>
      </c>
      <c r="J748">
        <v>1</v>
      </c>
      <c r="K748">
        <v>0</v>
      </c>
      <c r="L748">
        <v>0</v>
      </c>
      <c r="M748">
        <v>0</v>
      </c>
      <c r="N748">
        <v>1</v>
      </c>
      <c r="O748">
        <v>1</v>
      </c>
      <c r="P748">
        <v>348</v>
      </c>
      <c r="Q748">
        <v>27</v>
      </c>
      <c r="R748">
        <v>3</v>
      </c>
      <c r="S748" t="s">
        <v>1478</v>
      </c>
      <c r="T748">
        <v>1</v>
      </c>
      <c r="U748">
        <v>9.7117330000000002E-2</v>
      </c>
      <c r="V748">
        <v>66</v>
      </c>
    </row>
    <row r="749" spans="1:22">
      <c r="A749">
        <v>37573</v>
      </c>
      <c r="B749" t="s">
        <v>2102</v>
      </c>
      <c r="C749">
        <v>-2.9999999999999997E-8</v>
      </c>
      <c r="D749">
        <v>0.31844008000000001</v>
      </c>
      <c r="E749">
        <v>682</v>
      </c>
      <c r="F749">
        <v>0</v>
      </c>
      <c r="G749">
        <v>0</v>
      </c>
      <c r="H749">
        <v>7</v>
      </c>
      <c r="I749">
        <v>97291</v>
      </c>
      <c r="J749">
        <v>1</v>
      </c>
      <c r="K749">
        <v>0</v>
      </c>
      <c r="L749">
        <v>0</v>
      </c>
      <c r="M749">
        <v>0</v>
      </c>
      <c r="N749">
        <v>1</v>
      </c>
      <c r="O749">
        <v>1</v>
      </c>
      <c r="P749">
        <v>348</v>
      </c>
      <c r="Q749">
        <v>27</v>
      </c>
      <c r="R749">
        <v>3</v>
      </c>
      <c r="S749" t="s">
        <v>1478</v>
      </c>
      <c r="T749">
        <v>1</v>
      </c>
      <c r="U749">
        <v>0.31844011</v>
      </c>
      <c r="V749">
        <v>217</v>
      </c>
    </row>
    <row r="750" spans="1:22">
      <c r="A750">
        <v>37574</v>
      </c>
      <c r="B750" t="s">
        <v>2102</v>
      </c>
      <c r="C750">
        <v>0.31844008000000001</v>
      </c>
      <c r="D750">
        <v>0.64838156000000002</v>
      </c>
      <c r="E750">
        <v>682</v>
      </c>
      <c r="F750">
        <v>2</v>
      </c>
      <c r="G750">
        <v>0</v>
      </c>
      <c r="H750">
        <v>7</v>
      </c>
      <c r="I750">
        <v>97291</v>
      </c>
      <c r="J750">
        <v>1</v>
      </c>
      <c r="K750">
        <v>0</v>
      </c>
      <c r="L750">
        <v>0</v>
      </c>
      <c r="M750">
        <v>0</v>
      </c>
      <c r="N750">
        <v>1</v>
      </c>
      <c r="O750">
        <v>1</v>
      </c>
      <c r="P750">
        <v>348</v>
      </c>
      <c r="Q750">
        <v>27</v>
      </c>
      <c r="R750">
        <v>3</v>
      </c>
      <c r="S750" t="s">
        <v>1478</v>
      </c>
      <c r="T750">
        <v>1</v>
      </c>
      <c r="U750">
        <v>0.32994148000000001</v>
      </c>
      <c r="V750">
        <v>225</v>
      </c>
    </row>
    <row r="751" spans="1:22">
      <c r="A751">
        <v>37619</v>
      </c>
      <c r="B751" t="s">
        <v>2103</v>
      </c>
      <c r="C751">
        <v>-2.9999999999999997E-8</v>
      </c>
      <c r="D751">
        <v>8.7483950000000005E-2</v>
      </c>
      <c r="E751">
        <v>682</v>
      </c>
      <c r="F751">
        <v>0</v>
      </c>
      <c r="G751">
        <v>0</v>
      </c>
      <c r="H751">
        <v>7</v>
      </c>
      <c r="I751">
        <v>97291</v>
      </c>
      <c r="J751">
        <v>1</v>
      </c>
      <c r="K751">
        <v>0</v>
      </c>
      <c r="L751">
        <v>0</v>
      </c>
      <c r="M751">
        <v>0</v>
      </c>
      <c r="N751">
        <v>1</v>
      </c>
      <c r="O751">
        <v>1</v>
      </c>
      <c r="P751">
        <v>348</v>
      </c>
      <c r="Q751">
        <v>27</v>
      </c>
      <c r="R751">
        <v>3</v>
      </c>
      <c r="S751" t="s">
        <v>1478</v>
      </c>
      <c r="T751">
        <v>1</v>
      </c>
      <c r="U751">
        <v>8.7483980000000003E-2</v>
      </c>
      <c r="V751">
        <v>60</v>
      </c>
    </row>
    <row r="752" spans="1:22">
      <c r="A752">
        <v>37620</v>
      </c>
      <c r="B752" t="s">
        <v>2103</v>
      </c>
      <c r="C752">
        <v>8.7483950000000005E-2</v>
      </c>
      <c r="D752">
        <v>0.12953814999999999</v>
      </c>
      <c r="E752">
        <v>682</v>
      </c>
      <c r="F752">
        <v>2</v>
      </c>
      <c r="G752">
        <v>0</v>
      </c>
      <c r="H752">
        <v>7</v>
      </c>
      <c r="I752">
        <v>97291</v>
      </c>
      <c r="J752">
        <v>1</v>
      </c>
      <c r="K752">
        <v>0</v>
      </c>
      <c r="L752">
        <v>0</v>
      </c>
      <c r="M752">
        <v>0</v>
      </c>
      <c r="N752">
        <v>1</v>
      </c>
      <c r="O752">
        <v>1</v>
      </c>
      <c r="P752">
        <v>348</v>
      </c>
      <c r="Q752">
        <v>27</v>
      </c>
      <c r="R752">
        <v>3</v>
      </c>
      <c r="S752" t="s">
        <v>1478</v>
      </c>
      <c r="T752">
        <v>1</v>
      </c>
      <c r="U752">
        <v>4.20542E-2</v>
      </c>
      <c r="V752">
        <v>29</v>
      </c>
    </row>
    <row r="753" spans="1:22">
      <c r="A753">
        <v>37652</v>
      </c>
      <c r="B753" t="s">
        <v>2104</v>
      </c>
      <c r="C753">
        <v>-2.9999999999999997E-8</v>
      </c>
      <c r="D753">
        <v>4.505899E-2</v>
      </c>
      <c r="E753">
        <v>682</v>
      </c>
      <c r="F753">
        <v>0</v>
      </c>
      <c r="G753">
        <v>0</v>
      </c>
      <c r="H753">
        <v>7</v>
      </c>
      <c r="I753">
        <v>97291</v>
      </c>
      <c r="J753">
        <v>1</v>
      </c>
      <c r="K753">
        <v>0</v>
      </c>
      <c r="L753">
        <v>0</v>
      </c>
      <c r="M753">
        <v>0</v>
      </c>
      <c r="N753">
        <v>1</v>
      </c>
      <c r="O753">
        <v>1</v>
      </c>
      <c r="P753">
        <v>348</v>
      </c>
      <c r="Q753">
        <v>27</v>
      </c>
      <c r="R753">
        <v>3</v>
      </c>
      <c r="S753" t="s">
        <v>1478</v>
      </c>
      <c r="T753">
        <v>1</v>
      </c>
      <c r="U753">
        <v>4.5059019999999998E-2</v>
      </c>
      <c r="V753">
        <v>31</v>
      </c>
    </row>
    <row r="754" spans="1:22">
      <c r="A754">
        <v>37653</v>
      </c>
      <c r="B754" t="s">
        <v>2104</v>
      </c>
      <c r="C754">
        <v>4.505899E-2</v>
      </c>
      <c r="D754">
        <v>9.9052989999999994E-2</v>
      </c>
      <c r="E754">
        <v>682</v>
      </c>
      <c r="F754">
        <v>2</v>
      </c>
      <c r="G754">
        <v>0</v>
      </c>
      <c r="H754">
        <v>7</v>
      </c>
      <c r="I754">
        <v>97291</v>
      </c>
      <c r="J754">
        <v>1</v>
      </c>
      <c r="K754">
        <v>0</v>
      </c>
      <c r="L754">
        <v>0</v>
      </c>
      <c r="M754">
        <v>0</v>
      </c>
      <c r="N754">
        <v>1</v>
      </c>
      <c r="O754">
        <v>1</v>
      </c>
      <c r="P754">
        <v>348</v>
      </c>
      <c r="Q754">
        <v>27</v>
      </c>
      <c r="R754">
        <v>3</v>
      </c>
      <c r="S754" t="s">
        <v>1478</v>
      </c>
      <c r="T754">
        <v>1</v>
      </c>
      <c r="U754">
        <v>5.3994E-2</v>
      </c>
      <c r="V754">
        <v>37</v>
      </c>
    </row>
    <row r="755" spans="1:22">
      <c r="A755">
        <v>37668</v>
      </c>
      <c r="B755" t="s">
        <v>2105</v>
      </c>
      <c r="C755">
        <v>-2.9999999999999997E-8</v>
      </c>
      <c r="D755">
        <v>0.21801899</v>
      </c>
      <c r="E755">
        <v>682</v>
      </c>
      <c r="F755">
        <v>2</v>
      </c>
      <c r="G755">
        <v>0</v>
      </c>
      <c r="H755">
        <v>7</v>
      </c>
      <c r="I755">
        <v>97291</v>
      </c>
      <c r="J755">
        <v>1</v>
      </c>
      <c r="K755">
        <v>0</v>
      </c>
      <c r="L755">
        <v>0</v>
      </c>
      <c r="M755">
        <v>0</v>
      </c>
      <c r="N755">
        <v>1</v>
      </c>
      <c r="O755">
        <v>1</v>
      </c>
      <c r="P755">
        <v>348</v>
      </c>
      <c r="Q755">
        <v>27</v>
      </c>
      <c r="R755">
        <v>3</v>
      </c>
      <c r="S755" t="s">
        <v>1478</v>
      </c>
      <c r="T755">
        <v>1</v>
      </c>
      <c r="U755">
        <v>0.21801902000000001</v>
      </c>
      <c r="V755">
        <v>149</v>
      </c>
    </row>
    <row r="756" spans="1:22">
      <c r="A756">
        <v>37814</v>
      </c>
      <c r="B756" t="s">
        <v>2106</v>
      </c>
      <c r="C756">
        <v>-2.9999999999999997E-8</v>
      </c>
      <c r="D756">
        <v>0.52189940999999995</v>
      </c>
      <c r="E756">
        <v>682</v>
      </c>
      <c r="F756">
        <v>2</v>
      </c>
      <c r="G756">
        <v>0</v>
      </c>
      <c r="H756">
        <v>7</v>
      </c>
      <c r="I756">
        <v>97291</v>
      </c>
      <c r="J756">
        <v>1</v>
      </c>
      <c r="K756">
        <v>0</v>
      </c>
      <c r="L756">
        <v>0</v>
      </c>
      <c r="M756">
        <v>0</v>
      </c>
      <c r="N756">
        <v>1</v>
      </c>
      <c r="O756">
        <v>1</v>
      </c>
      <c r="P756">
        <v>348</v>
      </c>
      <c r="Q756">
        <v>27</v>
      </c>
      <c r="R756">
        <v>3</v>
      </c>
      <c r="S756" t="s">
        <v>1478</v>
      </c>
      <c r="T756">
        <v>1</v>
      </c>
      <c r="U756">
        <v>0.52189943999999999</v>
      </c>
      <c r="V756">
        <v>356</v>
      </c>
    </row>
    <row r="757" spans="1:22">
      <c r="A757">
        <v>37816</v>
      </c>
      <c r="B757" t="s">
        <v>2107</v>
      </c>
      <c r="C757">
        <v>-2.9999999999999997E-8</v>
      </c>
      <c r="D757">
        <v>5.1679620000000002E-2</v>
      </c>
      <c r="E757">
        <v>682</v>
      </c>
      <c r="F757">
        <v>0</v>
      </c>
      <c r="G757">
        <v>0</v>
      </c>
      <c r="H757">
        <v>7</v>
      </c>
      <c r="I757">
        <v>97291</v>
      </c>
      <c r="J757">
        <v>1</v>
      </c>
      <c r="K757">
        <v>0</v>
      </c>
      <c r="L757">
        <v>0</v>
      </c>
      <c r="M757">
        <v>0</v>
      </c>
      <c r="N757">
        <v>1</v>
      </c>
      <c r="O757">
        <v>1</v>
      </c>
      <c r="P757">
        <v>348</v>
      </c>
      <c r="Q757">
        <v>27</v>
      </c>
      <c r="R757">
        <v>3</v>
      </c>
      <c r="S757" t="s">
        <v>1478</v>
      </c>
      <c r="T757">
        <v>1</v>
      </c>
      <c r="U757">
        <v>5.1679650000000001E-2</v>
      </c>
      <c r="V757">
        <v>35</v>
      </c>
    </row>
    <row r="758" spans="1:22">
      <c r="A758">
        <v>38060</v>
      </c>
      <c r="B758" t="s">
        <v>2108</v>
      </c>
      <c r="C758">
        <v>-2.9999999999999997E-8</v>
      </c>
      <c r="D758">
        <v>6.1335840000000003E-2</v>
      </c>
      <c r="E758">
        <v>682</v>
      </c>
      <c r="F758">
        <v>0</v>
      </c>
      <c r="G758">
        <v>0</v>
      </c>
      <c r="H758">
        <v>7</v>
      </c>
      <c r="I758">
        <v>97291</v>
      </c>
      <c r="J758">
        <v>1</v>
      </c>
      <c r="K758">
        <v>0</v>
      </c>
      <c r="L758">
        <v>0</v>
      </c>
      <c r="M758">
        <v>0</v>
      </c>
      <c r="N758">
        <v>1</v>
      </c>
      <c r="O758">
        <v>1</v>
      </c>
      <c r="P758">
        <v>348</v>
      </c>
      <c r="Q758">
        <v>27</v>
      </c>
      <c r="R758">
        <v>3</v>
      </c>
      <c r="S758" t="s">
        <v>1478</v>
      </c>
      <c r="T758">
        <v>1</v>
      </c>
      <c r="U758">
        <v>6.1335870000000001E-2</v>
      </c>
      <c r="V758">
        <v>42</v>
      </c>
    </row>
    <row r="759" spans="1:22">
      <c r="A759">
        <v>38110</v>
      </c>
      <c r="B759" t="s">
        <v>2109</v>
      </c>
      <c r="C759">
        <v>-2.9999999999999997E-8</v>
      </c>
      <c r="D759">
        <v>0.16270638000000001</v>
      </c>
      <c r="E759">
        <v>682</v>
      </c>
      <c r="F759">
        <v>0</v>
      </c>
      <c r="G759">
        <v>0</v>
      </c>
      <c r="H759">
        <v>7</v>
      </c>
      <c r="I759">
        <v>97291</v>
      </c>
      <c r="J759">
        <v>1</v>
      </c>
      <c r="K759">
        <v>0</v>
      </c>
      <c r="L759">
        <v>0</v>
      </c>
      <c r="M759">
        <v>0</v>
      </c>
      <c r="N759">
        <v>1</v>
      </c>
      <c r="O759">
        <v>1</v>
      </c>
      <c r="P759">
        <v>348</v>
      </c>
      <c r="Q759">
        <v>27</v>
      </c>
      <c r="R759">
        <v>3</v>
      </c>
      <c r="S759" t="s">
        <v>1478</v>
      </c>
      <c r="T759">
        <v>1</v>
      </c>
      <c r="U759">
        <v>0.16270641</v>
      </c>
      <c r="V759">
        <v>111</v>
      </c>
    </row>
    <row r="760" spans="1:22">
      <c r="A760">
        <v>38120</v>
      </c>
      <c r="B760" t="s">
        <v>2110</v>
      </c>
      <c r="C760">
        <v>-2.9999999999999997E-8</v>
      </c>
      <c r="D760">
        <v>5.595514E-2</v>
      </c>
      <c r="E760">
        <v>682</v>
      </c>
      <c r="F760">
        <v>0</v>
      </c>
      <c r="G760">
        <v>0</v>
      </c>
      <c r="H760">
        <v>7</v>
      </c>
      <c r="I760">
        <v>97291</v>
      </c>
      <c r="J760">
        <v>1</v>
      </c>
      <c r="K760">
        <v>0</v>
      </c>
      <c r="L760">
        <v>0</v>
      </c>
      <c r="M760">
        <v>0</v>
      </c>
      <c r="N760">
        <v>1</v>
      </c>
      <c r="O760">
        <v>1</v>
      </c>
      <c r="P760">
        <v>348</v>
      </c>
      <c r="Q760">
        <v>27</v>
      </c>
      <c r="R760">
        <v>3</v>
      </c>
      <c r="S760" t="s">
        <v>1478</v>
      </c>
      <c r="T760">
        <v>1</v>
      </c>
      <c r="U760">
        <v>5.5955169999999999E-2</v>
      </c>
      <c r="V760">
        <v>38</v>
      </c>
    </row>
    <row r="761" spans="1:22">
      <c r="A761">
        <v>38192</v>
      </c>
      <c r="B761" t="s">
        <v>2111</v>
      </c>
      <c r="C761">
        <v>-2.9999999999999997E-8</v>
      </c>
      <c r="D761">
        <v>0.32630246000000002</v>
      </c>
      <c r="E761">
        <v>682</v>
      </c>
      <c r="F761">
        <v>2</v>
      </c>
      <c r="G761">
        <v>0</v>
      </c>
      <c r="H761">
        <v>7</v>
      </c>
      <c r="I761">
        <v>97291</v>
      </c>
      <c r="J761">
        <v>1</v>
      </c>
      <c r="K761">
        <v>0</v>
      </c>
      <c r="L761">
        <v>0</v>
      </c>
      <c r="M761">
        <v>0</v>
      </c>
      <c r="N761">
        <v>1</v>
      </c>
      <c r="O761">
        <v>1</v>
      </c>
      <c r="P761">
        <v>348</v>
      </c>
      <c r="Q761">
        <v>27</v>
      </c>
      <c r="R761">
        <v>3</v>
      </c>
      <c r="S761" t="s">
        <v>1478</v>
      </c>
      <c r="T761">
        <v>1</v>
      </c>
      <c r="U761">
        <v>0.32630249</v>
      </c>
      <c r="V761">
        <v>223</v>
      </c>
    </row>
    <row r="762" spans="1:22">
      <c r="A762">
        <v>38266</v>
      </c>
      <c r="B762" t="s">
        <v>2112</v>
      </c>
      <c r="C762">
        <v>-2.9999999999999997E-8</v>
      </c>
      <c r="D762">
        <v>0.15894565999999999</v>
      </c>
      <c r="E762">
        <v>682</v>
      </c>
      <c r="F762">
        <v>2</v>
      </c>
      <c r="G762">
        <v>0</v>
      </c>
      <c r="H762">
        <v>7</v>
      </c>
      <c r="I762">
        <v>97291</v>
      </c>
      <c r="J762">
        <v>1</v>
      </c>
      <c r="K762">
        <v>0</v>
      </c>
      <c r="L762">
        <v>0</v>
      </c>
      <c r="M762">
        <v>0</v>
      </c>
      <c r="N762">
        <v>1</v>
      </c>
      <c r="O762">
        <v>1</v>
      </c>
      <c r="P762">
        <v>348</v>
      </c>
      <c r="Q762">
        <v>27</v>
      </c>
      <c r="R762">
        <v>3</v>
      </c>
      <c r="S762" t="s">
        <v>1478</v>
      </c>
      <c r="T762">
        <v>1</v>
      </c>
      <c r="U762">
        <v>0.15894569</v>
      </c>
      <c r="V762">
        <v>108</v>
      </c>
    </row>
    <row r="763" spans="1:22">
      <c r="A763">
        <v>38298</v>
      </c>
      <c r="B763" t="s">
        <v>2113</v>
      </c>
      <c r="C763">
        <v>-2.9999999999999997E-8</v>
      </c>
      <c r="D763">
        <v>5.1476559999999998E-2</v>
      </c>
      <c r="E763">
        <v>682</v>
      </c>
      <c r="F763">
        <v>0</v>
      </c>
      <c r="G763">
        <v>0</v>
      </c>
      <c r="H763">
        <v>7</v>
      </c>
      <c r="I763">
        <v>97291</v>
      </c>
      <c r="J763">
        <v>1</v>
      </c>
      <c r="K763">
        <v>0</v>
      </c>
      <c r="L763">
        <v>0</v>
      </c>
      <c r="M763">
        <v>0</v>
      </c>
      <c r="N763">
        <v>1</v>
      </c>
      <c r="O763">
        <v>1</v>
      </c>
      <c r="P763">
        <v>348</v>
      </c>
      <c r="Q763">
        <v>27</v>
      </c>
      <c r="R763">
        <v>3</v>
      </c>
      <c r="S763" t="s">
        <v>1478</v>
      </c>
      <c r="T763">
        <v>1</v>
      </c>
      <c r="U763">
        <v>5.1476590000000003E-2</v>
      </c>
      <c r="V763">
        <v>35</v>
      </c>
    </row>
    <row r="764" spans="1:22">
      <c r="A764">
        <v>38466</v>
      </c>
      <c r="B764" t="s">
        <v>2114</v>
      </c>
      <c r="C764">
        <v>-2.9999999999999997E-8</v>
      </c>
      <c r="D764">
        <v>0.12845007</v>
      </c>
      <c r="E764">
        <v>682</v>
      </c>
      <c r="F764">
        <v>2</v>
      </c>
      <c r="G764">
        <v>0</v>
      </c>
      <c r="H764">
        <v>7</v>
      </c>
      <c r="I764">
        <v>97291</v>
      </c>
      <c r="J764">
        <v>1</v>
      </c>
      <c r="K764">
        <v>0</v>
      </c>
      <c r="L764">
        <v>0</v>
      </c>
      <c r="M764">
        <v>0</v>
      </c>
      <c r="N764">
        <v>1</v>
      </c>
      <c r="O764">
        <v>1</v>
      </c>
      <c r="P764">
        <v>348</v>
      </c>
      <c r="Q764">
        <v>27</v>
      </c>
      <c r="R764">
        <v>3</v>
      </c>
      <c r="S764" t="s">
        <v>1478</v>
      </c>
      <c r="T764">
        <v>1</v>
      </c>
      <c r="U764">
        <v>0.12845010000000001</v>
      </c>
      <c r="V764">
        <v>88</v>
      </c>
    </row>
    <row r="765" spans="1:22">
      <c r="A765">
        <v>38516</v>
      </c>
      <c r="B765" t="s">
        <v>2115</v>
      </c>
      <c r="C765">
        <v>-2.9999999999999997E-8</v>
      </c>
      <c r="D765">
        <v>0.10522090000000001</v>
      </c>
      <c r="E765">
        <v>682</v>
      </c>
      <c r="F765">
        <v>0</v>
      </c>
      <c r="G765">
        <v>0</v>
      </c>
      <c r="H765">
        <v>7</v>
      </c>
      <c r="I765">
        <v>97291</v>
      </c>
      <c r="J765">
        <v>1</v>
      </c>
      <c r="K765">
        <v>0</v>
      </c>
      <c r="L765">
        <v>0</v>
      </c>
      <c r="M765">
        <v>0</v>
      </c>
      <c r="N765">
        <v>1</v>
      </c>
      <c r="O765">
        <v>1</v>
      </c>
      <c r="P765">
        <v>348</v>
      </c>
      <c r="Q765">
        <v>27</v>
      </c>
      <c r="R765">
        <v>3</v>
      </c>
      <c r="S765" t="s">
        <v>1478</v>
      </c>
      <c r="T765">
        <v>1</v>
      </c>
      <c r="U765">
        <v>0.10522093</v>
      </c>
      <c r="V765">
        <v>72</v>
      </c>
    </row>
    <row r="766" spans="1:22">
      <c r="A766">
        <v>38517</v>
      </c>
      <c r="B766" t="s">
        <v>2115</v>
      </c>
      <c r="C766">
        <v>0.10522090000000001</v>
      </c>
      <c r="D766">
        <v>0.46500279999999999</v>
      </c>
      <c r="E766">
        <v>682</v>
      </c>
      <c r="F766">
        <v>2</v>
      </c>
      <c r="G766">
        <v>0</v>
      </c>
      <c r="H766">
        <v>7</v>
      </c>
      <c r="I766">
        <v>97291</v>
      </c>
      <c r="J766">
        <v>1</v>
      </c>
      <c r="K766">
        <v>0</v>
      </c>
      <c r="L766">
        <v>0</v>
      </c>
      <c r="M766">
        <v>0</v>
      </c>
      <c r="N766">
        <v>1</v>
      </c>
      <c r="O766">
        <v>1</v>
      </c>
      <c r="P766">
        <v>348</v>
      </c>
      <c r="Q766">
        <v>27</v>
      </c>
      <c r="R766">
        <v>3</v>
      </c>
      <c r="S766" t="s">
        <v>1478</v>
      </c>
      <c r="T766">
        <v>1</v>
      </c>
      <c r="U766">
        <v>0.35978189999999999</v>
      </c>
      <c r="V766">
        <v>245</v>
      </c>
    </row>
    <row r="767" spans="1:22">
      <c r="A767">
        <v>38520</v>
      </c>
      <c r="B767" t="s">
        <v>2116</v>
      </c>
      <c r="C767">
        <v>-2.9999999999999997E-8</v>
      </c>
      <c r="D767">
        <v>7.9509850000000007E-2</v>
      </c>
      <c r="E767">
        <v>682</v>
      </c>
      <c r="F767">
        <v>0</v>
      </c>
      <c r="G767">
        <v>0</v>
      </c>
      <c r="H767">
        <v>7</v>
      </c>
      <c r="I767">
        <v>97291</v>
      </c>
      <c r="J767">
        <v>1</v>
      </c>
      <c r="K767">
        <v>0</v>
      </c>
      <c r="L767">
        <v>0</v>
      </c>
      <c r="M767">
        <v>0</v>
      </c>
      <c r="N767">
        <v>1</v>
      </c>
      <c r="O767">
        <v>1</v>
      </c>
      <c r="P767">
        <v>348</v>
      </c>
      <c r="Q767">
        <v>27</v>
      </c>
      <c r="R767">
        <v>3</v>
      </c>
      <c r="S767" t="s">
        <v>1478</v>
      </c>
      <c r="T767">
        <v>1</v>
      </c>
      <c r="U767">
        <v>7.9509880000000005E-2</v>
      </c>
      <c r="V767">
        <v>54</v>
      </c>
    </row>
    <row r="768" spans="1:22">
      <c r="A768">
        <v>38529</v>
      </c>
      <c r="B768" t="s">
        <v>2117</v>
      </c>
      <c r="C768">
        <v>-2.9999999999999997E-8</v>
      </c>
      <c r="D768">
        <v>4.3266020000000002E-2</v>
      </c>
      <c r="E768">
        <v>682</v>
      </c>
      <c r="F768">
        <v>0</v>
      </c>
      <c r="G768">
        <v>0</v>
      </c>
      <c r="H768">
        <v>7</v>
      </c>
      <c r="I768">
        <v>97291</v>
      </c>
      <c r="J768">
        <v>1</v>
      </c>
      <c r="K768">
        <v>0</v>
      </c>
      <c r="L768">
        <v>0</v>
      </c>
      <c r="M768">
        <v>0</v>
      </c>
      <c r="N768">
        <v>1</v>
      </c>
      <c r="O768">
        <v>1</v>
      </c>
      <c r="P768">
        <v>348</v>
      </c>
      <c r="Q768">
        <v>27</v>
      </c>
      <c r="R768">
        <v>3</v>
      </c>
      <c r="S768" t="s">
        <v>1478</v>
      </c>
      <c r="T768">
        <v>1</v>
      </c>
      <c r="U768">
        <v>4.326605E-2</v>
      </c>
      <c r="V768">
        <v>30</v>
      </c>
    </row>
    <row r="769" spans="1:22">
      <c r="A769">
        <v>38733</v>
      </c>
      <c r="B769" t="s">
        <v>2118</v>
      </c>
      <c r="C769">
        <v>-2.9999999999999997E-8</v>
      </c>
      <c r="D769">
        <v>0.13639298</v>
      </c>
      <c r="E769">
        <v>682</v>
      </c>
      <c r="F769">
        <v>2</v>
      </c>
      <c r="G769">
        <v>0</v>
      </c>
      <c r="H769">
        <v>7</v>
      </c>
      <c r="I769">
        <v>97291</v>
      </c>
      <c r="J769">
        <v>1</v>
      </c>
      <c r="K769">
        <v>0</v>
      </c>
      <c r="L769">
        <v>0</v>
      </c>
      <c r="M769">
        <v>0</v>
      </c>
      <c r="N769">
        <v>1</v>
      </c>
      <c r="O769">
        <v>1</v>
      </c>
      <c r="P769">
        <v>348</v>
      </c>
      <c r="Q769">
        <v>27</v>
      </c>
      <c r="R769">
        <v>3</v>
      </c>
      <c r="S769" t="s">
        <v>1478</v>
      </c>
      <c r="T769">
        <v>1</v>
      </c>
      <c r="U769">
        <v>0.13639301000000001</v>
      </c>
      <c r="V769">
        <v>93</v>
      </c>
    </row>
    <row r="770" spans="1:22">
      <c r="A770">
        <v>38790</v>
      </c>
      <c r="B770" t="s">
        <v>2119</v>
      </c>
      <c r="C770">
        <v>-2.9999999999999997E-8</v>
      </c>
      <c r="D770">
        <v>0.24217562000000001</v>
      </c>
      <c r="E770">
        <v>682</v>
      </c>
      <c r="F770">
        <v>2</v>
      </c>
      <c r="G770">
        <v>0</v>
      </c>
      <c r="H770">
        <v>7</v>
      </c>
      <c r="I770">
        <v>97291</v>
      </c>
      <c r="J770">
        <v>1</v>
      </c>
      <c r="K770">
        <v>0</v>
      </c>
      <c r="L770">
        <v>0</v>
      </c>
      <c r="M770">
        <v>0</v>
      </c>
      <c r="N770">
        <v>1</v>
      </c>
      <c r="O770">
        <v>1</v>
      </c>
      <c r="P770">
        <v>348</v>
      </c>
      <c r="Q770">
        <v>27</v>
      </c>
      <c r="R770">
        <v>3</v>
      </c>
      <c r="S770" t="s">
        <v>1478</v>
      </c>
      <c r="T770">
        <v>1</v>
      </c>
      <c r="U770">
        <v>0.24217564999999999</v>
      </c>
      <c r="V770">
        <v>165</v>
      </c>
    </row>
    <row r="771" spans="1:22">
      <c r="A771">
        <v>38792</v>
      </c>
      <c r="B771" t="s">
        <v>2120</v>
      </c>
      <c r="C771">
        <v>-2.9999999999999997E-8</v>
      </c>
      <c r="D771">
        <v>4.5871990000000001E-2</v>
      </c>
      <c r="E771">
        <v>682</v>
      </c>
      <c r="F771">
        <v>0</v>
      </c>
      <c r="G771">
        <v>0</v>
      </c>
      <c r="H771">
        <v>7</v>
      </c>
      <c r="I771">
        <v>97291</v>
      </c>
      <c r="J771">
        <v>1</v>
      </c>
      <c r="K771">
        <v>0</v>
      </c>
      <c r="L771">
        <v>0</v>
      </c>
      <c r="M771">
        <v>0</v>
      </c>
      <c r="N771">
        <v>1</v>
      </c>
      <c r="O771">
        <v>1</v>
      </c>
      <c r="P771">
        <v>348</v>
      </c>
      <c r="Q771">
        <v>27</v>
      </c>
      <c r="R771">
        <v>3</v>
      </c>
      <c r="S771" t="s">
        <v>1478</v>
      </c>
      <c r="T771">
        <v>1</v>
      </c>
      <c r="U771">
        <v>4.5872019999999999E-2</v>
      </c>
      <c r="V771">
        <v>31</v>
      </c>
    </row>
    <row r="772" spans="1:22">
      <c r="A772">
        <v>38829</v>
      </c>
      <c r="B772" t="s">
        <v>2121</v>
      </c>
      <c r="C772">
        <v>-2.9999999999999997E-8</v>
      </c>
      <c r="D772">
        <v>4.0211249999999997E-2</v>
      </c>
      <c r="E772">
        <v>682</v>
      </c>
      <c r="F772">
        <v>0</v>
      </c>
      <c r="G772">
        <v>0</v>
      </c>
      <c r="H772">
        <v>7</v>
      </c>
      <c r="I772">
        <v>97291</v>
      </c>
      <c r="J772">
        <v>1</v>
      </c>
      <c r="K772">
        <v>0</v>
      </c>
      <c r="L772">
        <v>0</v>
      </c>
      <c r="M772">
        <v>0</v>
      </c>
      <c r="N772">
        <v>1</v>
      </c>
      <c r="O772">
        <v>1</v>
      </c>
      <c r="P772">
        <v>348</v>
      </c>
      <c r="Q772">
        <v>27</v>
      </c>
      <c r="R772">
        <v>3</v>
      </c>
      <c r="S772" t="s">
        <v>1478</v>
      </c>
      <c r="T772">
        <v>1</v>
      </c>
      <c r="U772">
        <v>4.0211280000000002E-2</v>
      </c>
      <c r="V772">
        <v>27</v>
      </c>
    </row>
    <row r="773" spans="1:22">
      <c r="A773">
        <v>38836</v>
      </c>
      <c r="B773" t="s">
        <v>2122</v>
      </c>
      <c r="C773">
        <v>-2.9999999999999997E-8</v>
      </c>
      <c r="D773">
        <v>8.9518070000000005E-2</v>
      </c>
      <c r="E773">
        <v>682</v>
      </c>
      <c r="F773">
        <v>2</v>
      </c>
      <c r="G773">
        <v>0</v>
      </c>
      <c r="H773">
        <v>7</v>
      </c>
      <c r="I773">
        <v>97291</v>
      </c>
      <c r="J773">
        <v>1</v>
      </c>
      <c r="K773">
        <v>0</v>
      </c>
      <c r="L773">
        <v>0</v>
      </c>
      <c r="M773">
        <v>0</v>
      </c>
      <c r="N773">
        <v>1</v>
      </c>
      <c r="O773">
        <v>1</v>
      </c>
      <c r="P773">
        <v>348</v>
      </c>
      <c r="Q773">
        <v>27</v>
      </c>
      <c r="R773">
        <v>3</v>
      </c>
      <c r="S773" t="s">
        <v>1478</v>
      </c>
      <c r="T773">
        <v>1</v>
      </c>
      <c r="U773">
        <v>8.9518100000000003E-2</v>
      </c>
      <c r="V773">
        <v>61</v>
      </c>
    </row>
    <row r="774" spans="1:22">
      <c r="A774">
        <v>39059</v>
      </c>
      <c r="B774" t="s">
        <v>2123</v>
      </c>
      <c r="C774">
        <v>-2.9999999999999997E-8</v>
      </c>
      <c r="D774">
        <v>0.15021609999999999</v>
      </c>
      <c r="E774">
        <v>682</v>
      </c>
      <c r="F774">
        <v>2</v>
      </c>
      <c r="G774">
        <v>0</v>
      </c>
      <c r="H774">
        <v>7</v>
      </c>
      <c r="I774">
        <v>97291</v>
      </c>
      <c r="J774">
        <v>1</v>
      </c>
      <c r="K774">
        <v>0</v>
      </c>
      <c r="L774">
        <v>0</v>
      </c>
      <c r="M774">
        <v>0</v>
      </c>
      <c r="N774">
        <v>1</v>
      </c>
      <c r="O774">
        <v>1</v>
      </c>
      <c r="P774">
        <v>348</v>
      </c>
      <c r="Q774">
        <v>27</v>
      </c>
      <c r="R774">
        <v>3</v>
      </c>
      <c r="S774" t="s">
        <v>1478</v>
      </c>
      <c r="T774">
        <v>1</v>
      </c>
      <c r="U774">
        <v>0.15021613</v>
      </c>
      <c r="V774">
        <v>102</v>
      </c>
    </row>
    <row r="775" spans="1:22">
      <c r="A775">
        <v>39250</v>
      </c>
      <c r="B775" t="s">
        <v>2124</v>
      </c>
      <c r="C775">
        <v>-2.9999999999999997E-8</v>
      </c>
      <c r="D775">
        <v>0.11077122</v>
      </c>
      <c r="E775">
        <v>682</v>
      </c>
      <c r="F775">
        <v>2</v>
      </c>
      <c r="G775">
        <v>0</v>
      </c>
      <c r="H775">
        <v>7</v>
      </c>
      <c r="I775">
        <v>97291</v>
      </c>
      <c r="J775">
        <v>1</v>
      </c>
      <c r="K775">
        <v>0</v>
      </c>
      <c r="L775">
        <v>0</v>
      </c>
      <c r="M775">
        <v>0</v>
      </c>
      <c r="N775">
        <v>1</v>
      </c>
      <c r="O775">
        <v>1</v>
      </c>
      <c r="P775">
        <v>348</v>
      </c>
      <c r="Q775">
        <v>27</v>
      </c>
      <c r="R775">
        <v>3</v>
      </c>
      <c r="S775" t="s">
        <v>1478</v>
      </c>
      <c r="T775">
        <v>1</v>
      </c>
      <c r="U775">
        <v>0.11077125</v>
      </c>
      <c r="V775">
        <v>76</v>
      </c>
    </row>
    <row r="776" spans="1:22">
      <c r="A776">
        <v>39378</v>
      </c>
      <c r="B776" t="s">
        <v>2125</v>
      </c>
      <c r="C776">
        <v>-2.9999999999999997E-8</v>
      </c>
      <c r="D776">
        <v>0.15755988000000001</v>
      </c>
      <c r="E776">
        <v>682</v>
      </c>
      <c r="F776">
        <v>2</v>
      </c>
      <c r="G776">
        <v>0</v>
      </c>
      <c r="H776">
        <v>7</v>
      </c>
      <c r="I776">
        <v>97291</v>
      </c>
      <c r="J776">
        <v>1</v>
      </c>
      <c r="K776">
        <v>0</v>
      </c>
      <c r="L776">
        <v>0</v>
      </c>
      <c r="M776">
        <v>0</v>
      </c>
      <c r="N776">
        <v>1</v>
      </c>
      <c r="O776">
        <v>1</v>
      </c>
      <c r="P776">
        <v>348</v>
      </c>
      <c r="Q776">
        <v>27</v>
      </c>
      <c r="R776">
        <v>3</v>
      </c>
      <c r="S776" t="s">
        <v>1478</v>
      </c>
      <c r="T776">
        <v>1</v>
      </c>
      <c r="U776">
        <v>0.15755991</v>
      </c>
      <c r="V776">
        <v>107</v>
      </c>
    </row>
    <row r="777" spans="1:22">
      <c r="A777">
        <v>39387</v>
      </c>
      <c r="B777" t="s">
        <v>2126</v>
      </c>
      <c r="C777">
        <v>-2.9999999999999997E-8</v>
      </c>
      <c r="D777">
        <v>0.28393727000000002</v>
      </c>
      <c r="E777">
        <v>682</v>
      </c>
      <c r="F777">
        <v>2</v>
      </c>
      <c r="G777">
        <v>0</v>
      </c>
      <c r="H777">
        <v>7</v>
      </c>
      <c r="I777">
        <v>97291</v>
      </c>
      <c r="J777">
        <v>1</v>
      </c>
      <c r="K777">
        <v>0</v>
      </c>
      <c r="L777">
        <v>0</v>
      </c>
      <c r="M777">
        <v>0</v>
      </c>
      <c r="N777">
        <v>1</v>
      </c>
      <c r="O777">
        <v>1</v>
      </c>
      <c r="P777">
        <v>348</v>
      </c>
      <c r="Q777">
        <v>27</v>
      </c>
      <c r="R777">
        <v>3</v>
      </c>
      <c r="S777" t="s">
        <v>1478</v>
      </c>
      <c r="T777">
        <v>1</v>
      </c>
      <c r="U777">
        <v>0.2839373</v>
      </c>
      <c r="V777">
        <v>194</v>
      </c>
    </row>
    <row r="778" spans="1:22">
      <c r="A778">
        <v>39398</v>
      </c>
      <c r="B778" t="s">
        <v>2127</v>
      </c>
      <c r="C778">
        <v>-2.9999999999999997E-8</v>
      </c>
      <c r="D778">
        <v>0.18497447</v>
      </c>
      <c r="E778">
        <v>682</v>
      </c>
      <c r="F778">
        <v>2</v>
      </c>
      <c r="G778">
        <v>0</v>
      </c>
      <c r="H778">
        <v>7</v>
      </c>
      <c r="I778">
        <v>97291</v>
      </c>
      <c r="J778">
        <v>1</v>
      </c>
      <c r="K778">
        <v>0</v>
      </c>
      <c r="L778">
        <v>0</v>
      </c>
      <c r="M778">
        <v>0</v>
      </c>
      <c r="N778">
        <v>1</v>
      </c>
      <c r="O778">
        <v>1</v>
      </c>
      <c r="P778">
        <v>348</v>
      </c>
      <c r="Q778">
        <v>27</v>
      </c>
      <c r="R778">
        <v>3</v>
      </c>
      <c r="S778" t="s">
        <v>1478</v>
      </c>
      <c r="T778">
        <v>1</v>
      </c>
      <c r="U778">
        <v>0.18497449999999999</v>
      </c>
      <c r="V778">
        <v>126</v>
      </c>
    </row>
    <row r="779" spans="1:22">
      <c r="A779">
        <v>39415</v>
      </c>
      <c r="B779" t="s">
        <v>2128</v>
      </c>
      <c r="C779">
        <v>-2.9999999999999997E-8</v>
      </c>
      <c r="D779">
        <v>0.11448377999999999</v>
      </c>
      <c r="E779">
        <v>682</v>
      </c>
      <c r="F779">
        <v>2</v>
      </c>
      <c r="G779">
        <v>0</v>
      </c>
      <c r="H779">
        <v>7</v>
      </c>
      <c r="I779">
        <v>97291</v>
      </c>
      <c r="J779">
        <v>1</v>
      </c>
      <c r="K779">
        <v>0</v>
      </c>
      <c r="L779">
        <v>0</v>
      </c>
      <c r="M779">
        <v>0</v>
      </c>
      <c r="N779">
        <v>1</v>
      </c>
      <c r="O779">
        <v>1</v>
      </c>
      <c r="P779">
        <v>348</v>
      </c>
      <c r="Q779">
        <v>27</v>
      </c>
      <c r="R779">
        <v>3</v>
      </c>
      <c r="S779" t="s">
        <v>1478</v>
      </c>
      <c r="T779">
        <v>1</v>
      </c>
      <c r="U779">
        <v>0.11448381000000001</v>
      </c>
      <c r="V779">
        <v>78</v>
      </c>
    </row>
    <row r="780" spans="1:22">
      <c r="A780">
        <v>39447</v>
      </c>
      <c r="B780" t="s">
        <v>2129</v>
      </c>
      <c r="C780">
        <v>-2.9999999999999997E-8</v>
      </c>
      <c r="D780">
        <v>5.5414930000000001E-2</v>
      </c>
      <c r="E780">
        <v>682</v>
      </c>
      <c r="F780">
        <v>2</v>
      </c>
      <c r="G780">
        <v>0</v>
      </c>
      <c r="H780">
        <v>7</v>
      </c>
      <c r="I780">
        <v>97291</v>
      </c>
      <c r="J780">
        <v>1</v>
      </c>
      <c r="K780">
        <v>0</v>
      </c>
      <c r="L780">
        <v>0</v>
      </c>
      <c r="M780">
        <v>0</v>
      </c>
      <c r="N780">
        <v>1</v>
      </c>
      <c r="O780">
        <v>1</v>
      </c>
      <c r="P780">
        <v>348</v>
      </c>
      <c r="Q780">
        <v>27</v>
      </c>
      <c r="R780">
        <v>3</v>
      </c>
      <c r="S780" t="s">
        <v>1478</v>
      </c>
      <c r="T780">
        <v>1</v>
      </c>
      <c r="U780">
        <v>5.5414959999999999E-2</v>
      </c>
      <c r="V780">
        <v>38</v>
      </c>
    </row>
    <row r="781" spans="1:22">
      <c r="A781">
        <v>39481</v>
      </c>
      <c r="B781" t="s">
        <v>2130</v>
      </c>
      <c r="C781">
        <v>-2.9999999999999997E-8</v>
      </c>
      <c r="D781">
        <v>0.48317091000000001</v>
      </c>
      <c r="E781">
        <v>682</v>
      </c>
      <c r="F781">
        <v>2</v>
      </c>
      <c r="G781">
        <v>0</v>
      </c>
      <c r="H781">
        <v>7</v>
      </c>
      <c r="I781">
        <v>97291</v>
      </c>
      <c r="J781">
        <v>1</v>
      </c>
      <c r="K781">
        <v>0</v>
      </c>
      <c r="L781">
        <v>0</v>
      </c>
      <c r="M781">
        <v>0</v>
      </c>
      <c r="N781">
        <v>1</v>
      </c>
      <c r="O781">
        <v>1</v>
      </c>
      <c r="P781">
        <v>348</v>
      </c>
      <c r="Q781">
        <v>27</v>
      </c>
      <c r="R781">
        <v>3</v>
      </c>
      <c r="S781" t="s">
        <v>1478</v>
      </c>
      <c r="T781">
        <v>1</v>
      </c>
      <c r="U781">
        <v>0.48317093999999999</v>
      </c>
      <c r="V781">
        <v>330</v>
      </c>
    </row>
    <row r="782" spans="1:22">
      <c r="A782">
        <v>39495</v>
      </c>
      <c r="B782" t="s">
        <v>2131</v>
      </c>
      <c r="C782">
        <v>-2.9999999999999997E-8</v>
      </c>
      <c r="D782">
        <v>5.1467609999999997E-2</v>
      </c>
      <c r="E782">
        <v>682</v>
      </c>
      <c r="F782">
        <v>2</v>
      </c>
      <c r="G782">
        <v>0</v>
      </c>
      <c r="H782">
        <v>7</v>
      </c>
      <c r="I782">
        <v>97291</v>
      </c>
      <c r="J782">
        <v>1</v>
      </c>
      <c r="K782">
        <v>0</v>
      </c>
      <c r="L782">
        <v>0</v>
      </c>
      <c r="M782">
        <v>0</v>
      </c>
      <c r="N782">
        <v>1</v>
      </c>
      <c r="O782">
        <v>1</v>
      </c>
      <c r="P782">
        <v>348</v>
      </c>
      <c r="Q782">
        <v>27</v>
      </c>
      <c r="R782">
        <v>3</v>
      </c>
      <c r="S782" t="s">
        <v>1478</v>
      </c>
      <c r="T782">
        <v>1</v>
      </c>
      <c r="U782">
        <v>5.1467640000000002E-2</v>
      </c>
      <c r="V782">
        <v>35</v>
      </c>
    </row>
    <row r="783" spans="1:22">
      <c r="A783">
        <v>39508</v>
      </c>
      <c r="B783" t="s">
        <v>2132</v>
      </c>
      <c r="C783">
        <v>-2.9999999999999997E-8</v>
      </c>
      <c r="D783">
        <v>2.0848490000000001E-2</v>
      </c>
      <c r="E783">
        <v>682</v>
      </c>
      <c r="F783">
        <v>0</v>
      </c>
      <c r="G783">
        <v>0</v>
      </c>
      <c r="H783">
        <v>7</v>
      </c>
      <c r="I783">
        <v>97291</v>
      </c>
      <c r="J783">
        <v>1</v>
      </c>
      <c r="K783">
        <v>0</v>
      </c>
      <c r="L783">
        <v>0</v>
      </c>
      <c r="M783">
        <v>0</v>
      </c>
      <c r="N783">
        <v>1</v>
      </c>
      <c r="O783">
        <v>1</v>
      </c>
      <c r="P783">
        <v>348</v>
      </c>
      <c r="Q783">
        <v>27</v>
      </c>
      <c r="R783">
        <v>3</v>
      </c>
      <c r="S783" t="s">
        <v>1478</v>
      </c>
      <c r="T783">
        <v>1</v>
      </c>
      <c r="U783">
        <v>2.0848519999999999E-2</v>
      </c>
      <c r="V783">
        <v>14</v>
      </c>
    </row>
    <row r="784" spans="1:22">
      <c r="A784">
        <v>39641</v>
      </c>
      <c r="B784" t="s">
        <v>2133</v>
      </c>
      <c r="C784">
        <v>-2.9999999999999997E-8</v>
      </c>
      <c r="D784">
        <v>0.11465248</v>
      </c>
      <c r="E784">
        <v>682</v>
      </c>
      <c r="F784">
        <v>2</v>
      </c>
      <c r="G784">
        <v>0</v>
      </c>
      <c r="H784">
        <v>7</v>
      </c>
      <c r="I784">
        <v>97291</v>
      </c>
      <c r="J784">
        <v>1</v>
      </c>
      <c r="K784">
        <v>0</v>
      </c>
      <c r="L784">
        <v>0</v>
      </c>
      <c r="M784">
        <v>0</v>
      </c>
      <c r="N784">
        <v>1</v>
      </c>
      <c r="O784">
        <v>1</v>
      </c>
      <c r="P784">
        <v>348</v>
      </c>
      <c r="Q784">
        <v>27</v>
      </c>
      <c r="R784">
        <v>3</v>
      </c>
      <c r="S784" t="s">
        <v>1478</v>
      </c>
      <c r="T784">
        <v>1</v>
      </c>
      <c r="U784">
        <v>0.11465251</v>
      </c>
      <c r="V784">
        <v>78</v>
      </c>
    </row>
    <row r="785" spans="1:22">
      <c r="A785">
        <v>39660</v>
      </c>
      <c r="B785" t="s">
        <v>2134</v>
      </c>
      <c r="C785">
        <v>-2.9999999999999997E-8</v>
      </c>
      <c r="D785">
        <v>0.32991820999999999</v>
      </c>
      <c r="E785">
        <v>682</v>
      </c>
      <c r="F785">
        <v>2</v>
      </c>
      <c r="G785">
        <v>0</v>
      </c>
      <c r="H785">
        <v>7</v>
      </c>
      <c r="I785">
        <v>97291</v>
      </c>
      <c r="J785">
        <v>1</v>
      </c>
      <c r="K785">
        <v>0</v>
      </c>
      <c r="L785">
        <v>0</v>
      </c>
      <c r="M785">
        <v>0</v>
      </c>
      <c r="N785">
        <v>1</v>
      </c>
      <c r="O785">
        <v>1</v>
      </c>
      <c r="P785">
        <v>348</v>
      </c>
      <c r="Q785">
        <v>27</v>
      </c>
      <c r="R785">
        <v>3</v>
      </c>
      <c r="S785" t="s">
        <v>1478</v>
      </c>
      <c r="T785">
        <v>1</v>
      </c>
      <c r="U785">
        <v>0.32991823999999997</v>
      </c>
      <c r="V785">
        <v>225</v>
      </c>
    </row>
    <row r="786" spans="1:22">
      <c r="A786">
        <v>39675</v>
      </c>
      <c r="B786" t="s">
        <v>2135</v>
      </c>
      <c r="C786">
        <v>-2.9999999999999997E-8</v>
      </c>
      <c r="D786">
        <v>0.11618012</v>
      </c>
      <c r="E786">
        <v>682</v>
      </c>
      <c r="F786">
        <v>2</v>
      </c>
      <c r="G786">
        <v>0</v>
      </c>
      <c r="H786">
        <v>7</v>
      </c>
      <c r="I786">
        <v>97291</v>
      </c>
      <c r="J786">
        <v>1</v>
      </c>
      <c r="K786">
        <v>0</v>
      </c>
      <c r="L786">
        <v>0</v>
      </c>
      <c r="M786">
        <v>0</v>
      </c>
      <c r="N786">
        <v>1</v>
      </c>
      <c r="O786">
        <v>1</v>
      </c>
      <c r="P786">
        <v>348</v>
      </c>
      <c r="Q786">
        <v>27</v>
      </c>
      <c r="R786">
        <v>3</v>
      </c>
      <c r="S786" t="s">
        <v>1478</v>
      </c>
      <c r="T786">
        <v>1</v>
      </c>
      <c r="U786">
        <v>0.11618015</v>
      </c>
      <c r="V786">
        <v>79</v>
      </c>
    </row>
    <row r="787" spans="1:22">
      <c r="A787">
        <v>39682</v>
      </c>
      <c r="B787" t="s">
        <v>2136</v>
      </c>
      <c r="C787">
        <v>-2.9999999999999997E-8</v>
      </c>
      <c r="D787">
        <v>0.14355023</v>
      </c>
      <c r="E787">
        <v>682</v>
      </c>
      <c r="F787">
        <v>2</v>
      </c>
      <c r="G787">
        <v>0</v>
      </c>
      <c r="H787">
        <v>7</v>
      </c>
      <c r="I787">
        <v>97291</v>
      </c>
      <c r="J787">
        <v>1</v>
      </c>
      <c r="K787">
        <v>0</v>
      </c>
      <c r="L787">
        <v>0</v>
      </c>
      <c r="M787">
        <v>0</v>
      </c>
      <c r="N787">
        <v>1</v>
      </c>
      <c r="O787">
        <v>1</v>
      </c>
      <c r="P787">
        <v>348</v>
      </c>
      <c r="Q787">
        <v>27</v>
      </c>
      <c r="R787">
        <v>3</v>
      </c>
      <c r="S787" t="s">
        <v>1478</v>
      </c>
      <c r="T787">
        <v>1</v>
      </c>
      <c r="U787">
        <v>0.14355026000000001</v>
      </c>
      <c r="V787">
        <v>98</v>
      </c>
    </row>
    <row r="788" spans="1:22">
      <c r="A788">
        <v>39772</v>
      </c>
      <c r="B788" t="s">
        <v>2137</v>
      </c>
      <c r="C788">
        <v>-2.9999999999999997E-8</v>
      </c>
      <c r="D788">
        <v>0.24139288</v>
      </c>
      <c r="E788">
        <v>682</v>
      </c>
      <c r="F788">
        <v>2</v>
      </c>
      <c r="G788">
        <v>0</v>
      </c>
      <c r="H788">
        <v>7</v>
      </c>
      <c r="I788">
        <v>97291</v>
      </c>
      <c r="J788">
        <v>1</v>
      </c>
      <c r="K788">
        <v>0</v>
      </c>
      <c r="L788">
        <v>0</v>
      </c>
      <c r="M788">
        <v>0</v>
      </c>
      <c r="N788">
        <v>1</v>
      </c>
      <c r="O788">
        <v>1</v>
      </c>
      <c r="P788">
        <v>348</v>
      </c>
      <c r="Q788">
        <v>27</v>
      </c>
      <c r="R788">
        <v>3</v>
      </c>
      <c r="S788" t="s">
        <v>1478</v>
      </c>
      <c r="T788">
        <v>1</v>
      </c>
      <c r="U788">
        <v>0.24139290999999999</v>
      </c>
      <c r="V788">
        <v>165</v>
      </c>
    </row>
    <row r="789" spans="1:22">
      <c r="A789">
        <v>40043</v>
      </c>
      <c r="B789" t="s">
        <v>2138</v>
      </c>
      <c r="C789">
        <v>-2.9999999999999997E-8</v>
      </c>
      <c r="D789">
        <v>7.0033650000000003E-2</v>
      </c>
      <c r="E789">
        <v>682</v>
      </c>
      <c r="F789">
        <v>0</v>
      </c>
      <c r="G789">
        <v>0</v>
      </c>
      <c r="H789">
        <v>7</v>
      </c>
      <c r="I789">
        <v>97291</v>
      </c>
      <c r="J789">
        <v>1</v>
      </c>
      <c r="K789">
        <v>0</v>
      </c>
      <c r="L789">
        <v>0</v>
      </c>
      <c r="M789">
        <v>0</v>
      </c>
      <c r="N789">
        <v>1</v>
      </c>
      <c r="O789">
        <v>1</v>
      </c>
      <c r="P789">
        <v>348</v>
      </c>
      <c r="Q789">
        <v>27</v>
      </c>
      <c r="R789">
        <v>3</v>
      </c>
      <c r="S789" t="s">
        <v>1478</v>
      </c>
      <c r="T789">
        <v>1</v>
      </c>
      <c r="U789">
        <v>7.0033680000000001E-2</v>
      </c>
      <c r="V789">
        <v>48</v>
      </c>
    </row>
    <row r="790" spans="1:22">
      <c r="A790">
        <v>40098</v>
      </c>
      <c r="B790" t="s">
        <v>2139</v>
      </c>
      <c r="C790">
        <v>-2.9999999999999997E-8</v>
      </c>
      <c r="D790">
        <v>6.369052E-2</v>
      </c>
      <c r="E790">
        <v>682</v>
      </c>
      <c r="F790">
        <v>2</v>
      </c>
      <c r="G790">
        <v>0</v>
      </c>
      <c r="H790">
        <v>7</v>
      </c>
      <c r="I790">
        <v>97291</v>
      </c>
      <c r="J790">
        <v>1</v>
      </c>
      <c r="K790">
        <v>0</v>
      </c>
      <c r="L790">
        <v>0</v>
      </c>
      <c r="M790">
        <v>0</v>
      </c>
      <c r="N790">
        <v>1</v>
      </c>
      <c r="O790">
        <v>1</v>
      </c>
      <c r="P790">
        <v>348</v>
      </c>
      <c r="Q790">
        <v>27</v>
      </c>
      <c r="R790">
        <v>3</v>
      </c>
      <c r="S790" t="s">
        <v>1478</v>
      </c>
      <c r="T790">
        <v>1</v>
      </c>
      <c r="U790">
        <v>6.3690549999999999E-2</v>
      </c>
      <c r="V790">
        <v>43</v>
      </c>
    </row>
    <row r="791" spans="1:22">
      <c r="A791">
        <v>40123</v>
      </c>
      <c r="B791" t="s">
        <v>2140</v>
      </c>
      <c r="C791">
        <v>-2.9999999999999997E-8</v>
      </c>
      <c r="D791">
        <v>0.25583612999999999</v>
      </c>
      <c r="E791">
        <v>682</v>
      </c>
      <c r="F791">
        <v>2</v>
      </c>
      <c r="G791">
        <v>0</v>
      </c>
      <c r="H791">
        <v>7</v>
      </c>
      <c r="I791">
        <v>97291</v>
      </c>
      <c r="J791">
        <v>1</v>
      </c>
      <c r="K791">
        <v>0</v>
      </c>
      <c r="L791">
        <v>0</v>
      </c>
      <c r="M791">
        <v>0</v>
      </c>
      <c r="N791">
        <v>1</v>
      </c>
      <c r="O791">
        <v>1</v>
      </c>
      <c r="P791">
        <v>348</v>
      </c>
      <c r="Q791">
        <v>27</v>
      </c>
      <c r="R791">
        <v>3</v>
      </c>
      <c r="S791" t="s">
        <v>1478</v>
      </c>
      <c r="T791">
        <v>1</v>
      </c>
      <c r="U791">
        <v>0.25583615999999998</v>
      </c>
      <c r="V791">
        <v>174</v>
      </c>
    </row>
    <row r="792" spans="1:22">
      <c r="A792">
        <v>40161</v>
      </c>
      <c r="B792" t="s">
        <v>2141</v>
      </c>
      <c r="C792">
        <v>-2.9999999999999997E-8</v>
      </c>
      <c r="D792">
        <v>7.5671150000000006E-2</v>
      </c>
      <c r="E792">
        <v>682</v>
      </c>
      <c r="F792">
        <v>0</v>
      </c>
      <c r="G792">
        <v>0</v>
      </c>
      <c r="H792">
        <v>7</v>
      </c>
      <c r="I792">
        <v>97291</v>
      </c>
      <c r="J792">
        <v>1</v>
      </c>
      <c r="K792">
        <v>0</v>
      </c>
      <c r="L792">
        <v>0</v>
      </c>
      <c r="M792">
        <v>0</v>
      </c>
      <c r="N792">
        <v>1</v>
      </c>
      <c r="O792">
        <v>1</v>
      </c>
      <c r="P792">
        <v>348</v>
      </c>
      <c r="Q792">
        <v>27</v>
      </c>
      <c r="R792">
        <v>3</v>
      </c>
      <c r="S792" t="s">
        <v>1478</v>
      </c>
      <c r="T792">
        <v>1</v>
      </c>
      <c r="U792">
        <v>7.5671180000000005E-2</v>
      </c>
      <c r="V792">
        <v>52</v>
      </c>
    </row>
    <row r="793" spans="1:22">
      <c r="A793">
        <v>40244</v>
      </c>
      <c r="B793" t="s">
        <v>2142</v>
      </c>
      <c r="C793">
        <v>-2.9999999999999997E-8</v>
      </c>
      <c r="D793">
        <v>7.9960409999999996E-2</v>
      </c>
      <c r="E793">
        <v>682</v>
      </c>
      <c r="F793">
        <v>2</v>
      </c>
      <c r="G793">
        <v>0</v>
      </c>
      <c r="H793">
        <v>7</v>
      </c>
      <c r="I793">
        <v>97291</v>
      </c>
      <c r="J793">
        <v>1</v>
      </c>
      <c r="K793">
        <v>0</v>
      </c>
      <c r="L793">
        <v>0</v>
      </c>
      <c r="M793">
        <v>0</v>
      </c>
      <c r="N793">
        <v>1</v>
      </c>
      <c r="O793">
        <v>1</v>
      </c>
      <c r="P793">
        <v>348</v>
      </c>
      <c r="Q793">
        <v>27</v>
      </c>
      <c r="R793">
        <v>3</v>
      </c>
      <c r="S793" t="s">
        <v>1478</v>
      </c>
      <c r="T793">
        <v>1</v>
      </c>
      <c r="U793">
        <v>7.9960439999999994E-2</v>
      </c>
      <c r="V793">
        <v>55</v>
      </c>
    </row>
    <row r="794" spans="1:22">
      <c r="A794">
        <v>40300</v>
      </c>
      <c r="B794" t="s">
        <v>2143</v>
      </c>
      <c r="C794">
        <v>-2.9999999999999997E-8</v>
      </c>
      <c r="D794">
        <v>3.7257249999999999E-2</v>
      </c>
      <c r="E794">
        <v>682</v>
      </c>
      <c r="F794">
        <v>0</v>
      </c>
      <c r="G794">
        <v>0</v>
      </c>
      <c r="H794">
        <v>7</v>
      </c>
      <c r="I794">
        <v>97291</v>
      </c>
      <c r="J794">
        <v>1</v>
      </c>
      <c r="K794">
        <v>0</v>
      </c>
      <c r="L794">
        <v>0</v>
      </c>
      <c r="M794">
        <v>0</v>
      </c>
      <c r="N794">
        <v>1</v>
      </c>
      <c r="O794">
        <v>1</v>
      </c>
      <c r="P794">
        <v>348</v>
      </c>
      <c r="Q794">
        <v>27</v>
      </c>
      <c r="R794">
        <v>3</v>
      </c>
      <c r="S794" t="s">
        <v>1478</v>
      </c>
      <c r="T794">
        <v>1</v>
      </c>
      <c r="U794">
        <v>3.7257279999999997E-2</v>
      </c>
      <c r="V794">
        <v>25</v>
      </c>
    </row>
    <row r="795" spans="1:22">
      <c r="A795">
        <v>40301</v>
      </c>
      <c r="B795" t="s">
        <v>2143</v>
      </c>
      <c r="C795">
        <v>3.7257249999999999E-2</v>
      </c>
      <c r="D795">
        <v>0.37707752</v>
      </c>
      <c r="E795">
        <v>682</v>
      </c>
      <c r="F795">
        <v>2</v>
      </c>
      <c r="G795">
        <v>0</v>
      </c>
      <c r="H795">
        <v>7</v>
      </c>
      <c r="I795">
        <v>97291</v>
      </c>
      <c r="J795">
        <v>1</v>
      </c>
      <c r="K795">
        <v>0</v>
      </c>
      <c r="L795">
        <v>0</v>
      </c>
      <c r="M795">
        <v>0</v>
      </c>
      <c r="N795">
        <v>1</v>
      </c>
      <c r="O795">
        <v>1</v>
      </c>
      <c r="P795">
        <v>348</v>
      </c>
      <c r="Q795">
        <v>27</v>
      </c>
      <c r="R795">
        <v>3</v>
      </c>
      <c r="S795" t="s">
        <v>1478</v>
      </c>
      <c r="T795">
        <v>1</v>
      </c>
      <c r="U795">
        <v>0.33982026999999998</v>
      </c>
      <c r="V795">
        <v>232</v>
      </c>
    </row>
    <row r="796" spans="1:22">
      <c r="A796">
        <v>40370</v>
      </c>
      <c r="B796" t="s">
        <v>2144</v>
      </c>
      <c r="C796">
        <v>-2.9999999999999997E-8</v>
      </c>
      <c r="D796">
        <v>0.12106819000000001</v>
      </c>
      <c r="E796">
        <v>682</v>
      </c>
      <c r="F796">
        <v>0</v>
      </c>
      <c r="G796">
        <v>0</v>
      </c>
      <c r="H796">
        <v>7</v>
      </c>
      <c r="I796">
        <v>97291</v>
      </c>
      <c r="J796">
        <v>1</v>
      </c>
      <c r="K796">
        <v>0</v>
      </c>
      <c r="L796">
        <v>0</v>
      </c>
      <c r="M796">
        <v>0</v>
      </c>
      <c r="N796">
        <v>1</v>
      </c>
      <c r="O796">
        <v>1</v>
      </c>
      <c r="P796">
        <v>348</v>
      </c>
      <c r="Q796">
        <v>27</v>
      </c>
      <c r="R796">
        <v>3</v>
      </c>
      <c r="S796" t="s">
        <v>1478</v>
      </c>
      <c r="T796">
        <v>1</v>
      </c>
      <c r="U796">
        <v>0.12106822</v>
      </c>
      <c r="V796">
        <v>83</v>
      </c>
    </row>
    <row r="797" spans="1:22">
      <c r="A797">
        <v>40401</v>
      </c>
      <c r="B797" t="s">
        <v>2145</v>
      </c>
      <c r="C797">
        <v>-2.9999999999999997E-8</v>
      </c>
      <c r="D797">
        <v>0.18517164</v>
      </c>
      <c r="E797">
        <v>682</v>
      </c>
      <c r="F797">
        <v>2</v>
      </c>
      <c r="G797">
        <v>0</v>
      </c>
      <c r="H797">
        <v>7</v>
      </c>
      <c r="I797">
        <v>97291</v>
      </c>
      <c r="J797">
        <v>1</v>
      </c>
      <c r="K797">
        <v>0</v>
      </c>
      <c r="L797">
        <v>0</v>
      </c>
      <c r="M797">
        <v>0</v>
      </c>
      <c r="N797">
        <v>1</v>
      </c>
      <c r="O797">
        <v>1</v>
      </c>
      <c r="P797">
        <v>348</v>
      </c>
      <c r="Q797">
        <v>27</v>
      </c>
      <c r="R797">
        <v>3</v>
      </c>
      <c r="S797" t="s">
        <v>1478</v>
      </c>
      <c r="T797">
        <v>1</v>
      </c>
      <c r="U797">
        <v>0.18517167000000001</v>
      </c>
      <c r="V797">
        <v>126</v>
      </c>
    </row>
    <row r="798" spans="1:22">
      <c r="A798">
        <v>40550</v>
      </c>
      <c r="B798" t="s">
        <v>2146</v>
      </c>
      <c r="C798">
        <v>-2.9999999999999997E-8</v>
      </c>
      <c r="D798">
        <v>8.0365290000000006E-2</v>
      </c>
      <c r="E798">
        <v>682</v>
      </c>
      <c r="F798">
        <v>0</v>
      </c>
      <c r="G798">
        <v>0</v>
      </c>
      <c r="H798">
        <v>7</v>
      </c>
      <c r="I798">
        <v>97291</v>
      </c>
      <c r="J798">
        <v>1</v>
      </c>
      <c r="K798">
        <v>0</v>
      </c>
      <c r="L798">
        <v>0</v>
      </c>
      <c r="M798">
        <v>0</v>
      </c>
      <c r="N798">
        <v>1</v>
      </c>
      <c r="O798">
        <v>1</v>
      </c>
      <c r="P798">
        <v>348</v>
      </c>
      <c r="Q798">
        <v>27</v>
      </c>
      <c r="R798">
        <v>3</v>
      </c>
      <c r="S798" t="s">
        <v>1478</v>
      </c>
      <c r="T798">
        <v>1</v>
      </c>
      <c r="U798">
        <v>8.0365320000000004E-2</v>
      </c>
      <c r="V798">
        <v>55</v>
      </c>
    </row>
    <row r="799" spans="1:22">
      <c r="A799">
        <v>40556</v>
      </c>
      <c r="B799" t="s">
        <v>2147</v>
      </c>
      <c r="C799">
        <v>-2.9999999999999997E-8</v>
      </c>
      <c r="D799">
        <v>0.24413404999999999</v>
      </c>
      <c r="E799">
        <v>682</v>
      </c>
      <c r="F799">
        <v>2</v>
      </c>
      <c r="G799">
        <v>0</v>
      </c>
      <c r="H799">
        <v>7</v>
      </c>
      <c r="I799">
        <v>97291</v>
      </c>
      <c r="J799">
        <v>1</v>
      </c>
      <c r="K799">
        <v>0</v>
      </c>
      <c r="L799">
        <v>0</v>
      </c>
      <c r="M799">
        <v>0</v>
      </c>
      <c r="N799">
        <v>1</v>
      </c>
      <c r="O799">
        <v>1</v>
      </c>
      <c r="P799">
        <v>348</v>
      </c>
      <c r="Q799">
        <v>27</v>
      </c>
      <c r="R799">
        <v>3</v>
      </c>
      <c r="S799" t="s">
        <v>1478</v>
      </c>
      <c r="T799">
        <v>1</v>
      </c>
      <c r="U799">
        <v>0.24413408</v>
      </c>
      <c r="V799">
        <v>166</v>
      </c>
    </row>
    <row r="800" spans="1:22">
      <c r="A800">
        <v>40577</v>
      </c>
      <c r="B800" t="s">
        <v>2148</v>
      </c>
      <c r="C800">
        <v>-2.9999999999999997E-8</v>
      </c>
      <c r="D800">
        <v>0.1560868</v>
      </c>
      <c r="E800">
        <v>682</v>
      </c>
      <c r="F800">
        <v>2</v>
      </c>
      <c r="G800">
        <v>0</v>
      </c>
      <c r="H800">
        <v>7</v>
      </c>
      <c r="I800">
        <v>97291</v>
      </c>
      <c r="J800">
        <v>1</v>
      </c>
      <c r="K800">
        <v>0</v>
      </c>
      <c r="L800">
        <v>0</v>
      </c>
      <c r="M800">
        <v>0</v>
      </c>
      <c r="N800">
        <v>1</v>
      </c>
      <c r="O800">
        <v>1</v>
      </c>
      <c r="P800">
        <v>348</v>
      </c>
      <c r="Q800">
        <v>27</v>
      </c>
      <c r="R800">
        <v>3</v>
      </c>
      <c r="S800" t="s">
        <v>1478</v>
      </c>
      <c r="T800">
        <v>1</v>
      </c>
      <c r="U800">
        <v>0.15608683000000001</v>
      </c>
      <c r="V800">
        <v>106</v>
      </c>
    </row>
    <row r="801" spans="1:22">
      <c r="A801">
        <v>40578</v>
      </c>
      <c r="B801" t="s">
        <v>2148</v>
      </c>
      <c r="C801">
        <v>0.1560868</v>
      </c>
      <c r="D801">
        <v>0.18974336</v>
      </c>
      <c r="E801">
        <v>682</v>
      </c>
      <c r="F801">
        <v>0</v>
      </c>
      <c r="G801">
        <v>0</v>
      </c>
      <c r="H801">
        <v>7</v>
      </c>
      <c r="I801">
        <v>97291</v>
      </c>
      <c r="J801">
        <v>1</v>
      </c>
      <c r="K801">
        <v>0</v>
      </c>
      <c r="L801">
        <v>0</v>
      </c>
      <c r="M801">
        <v>0</v>
      </c>
      <c r="N801">
        <v>1</v>
      </c>
      <c r="O801">
        <v>1</v>
      </c>
      <c r="P801">
        <v>348</v>
      </c>
      <c r="Q801">
        <v>27</v>
      </c>
      <c r="R801">
        <v>3</v>
      </c>
      <c r="S801" t="s">
        <v>1478</v>
      </c>
      <c r="T801">
        <v>1</v>
      </c>
      <c r="U801">
        <v>3.3656560000000002E-2</v>
      </c>
      <c r="V801">
        <v>23</v>
      </c>
    </row>
    <row r="802" spans="1:22">
      <c r="A802">
        <v>40610</v>
      </c>
      <c r="B802" t="s">
        <v>2149</v>
      </c>
      <c r="C802">
        <v>-2.9999999999999997E-8</v>
      </c>
      <c r="D802">
        <v>8.6831329999999998E-2</v>
      </c>
      <c r="E802">
        <v>682</v>
      </c>
      <c r="F802">
        <v>0</v>
      </c>
      <c r="G802">
        <v>0</v>
      </c>
      <c r="H802">
        <v>7</v>
      </c>
      <c r="I802">
        <v>97291</v>
      </c>
      <c r="J802">
        <v>1</v>
      </c>
      <c r="K802">
        <v>0</v>
      </c>
      <c r="L802">
        <v>0</v>
      </c>
      <c r="M802">
        <v>0</v>
      </c>
      <c r="N802">
        <v>1</v>
      </c>
      <c r="O802">
        <v>1</v>
      </c>
      <c r="P802">
        <v>348</v>
      </c>
      <c r="Q802">
        <v>27</v>
      </c>
      <c r="R802">
        <v>3</v>
      </c>
      <c r="S802" t="s">
        <v>1478</v>
      </c>
      <c r="T802">
        <v>1</v>
      </c>
      <c r="U802">
        <v>8.6831359999999996E-2</v>
      </c>
      <c r="V802">
        <v>59</v>
      </c>
    </row>
    <row r="803" spans="1:22">
      <c r="A803">
        <v>40631</v>
      </c>
      <c r="B803" t="s">
        <v>2150</v>
      </c>
      <c r="C803">
        <v>-2.9999999999999997E-8</v>
      </c>
      <c r="D803">
        <v>9.2014799999999994E-2</v>
      </c>
      <c r="E803">
        <v>682</v>
      </c>
      <c r="F803">
        <v>2</v>
      </c>
      <c r="G803">
        <v>0</v>
      </c>
      <c r="H803">
        <v>7</v>
      </c>
      <c r="I803">
        <v>97291</v>
      </c>
      <c r="J803">
        <v>1</v>
      </c>
      <c r="K803">
        <v>0</v>
      </c>
      <c r="L803">
        <v>0</v>
      </c>
      <c r="M803">
        <v>0</v>
      </c>
      <c r="N803">
        <v>1</v>
      </c>
      <c r="O803">
        <v>1</v>
      </c>
      <c r="P803">
        <v>348</v>
      </c>
      <c r="Q803">
        <v>27</v>
      </c>
      <c r="R803">
        <v>3</v>
      </c>
      <c r="S803" t="s">
        <v>1478</v>
      </c>
      <c r="T803">
        <v>1</v>
      </c>
      <c r="U803">
        <v>9.2014830000000006E-2</v>
      </c>
      <c r="V803">
        <v>63</v>
      </c>
    </row>
    <row r="804" spans="1:22">
      <c r="A804">
        <v>40659</v>
      </c>
      <c r="B804" t="s">
        <v>2151</v>
      </c>
      <c r="C804">
        <v>-2.9999999999999997E-8</v>
      </c>
      <c r="D804">
        <v>0.11896964</v>
      </c>
      <c r="E804">
        <v>682</v>
      </c>
      <c r="F804">
        <v>2</v>
      </c>
      <c r="G804">
        <v>0</v>
      </c>
      <c r="H804">
        <v>7</v>
      </c>
      <c r="I804">
        <v>97291</v>
      </c>
      <c r="J804">
        <v>1</v>
      </c>
      <c r="K804">
        <v>0</v>
      </c>
      <c r="L804">
        <v>0</v>
      </c>
      <c r="M804">
        <v>0</v>
      </c>
      <c r="N804">
        <v>1</v>
      </c>
      <c r="O804">
        <v>1</v>
      </c>
      <c r="P804">
        <v>348</v>
      </c>
      <c r="Q804">
        <v>27</v>
      </c>
      <c r="R804">
        <v>3</v>
      </c>
      <c r="S804" t="s">
        <v>1478</v>
      </c>
      <c r="T804">
        <v>1</v>
      </c>
      <c r="U804">
        <v>0.11896967</v>
      </c>
      <c r="V804">
        <v>81</v>
      </c>
    </row>
    <row r="805" spans="1:22">
      <c r="A805">
        <v>40678</v>
      </c>
      <c r="B805" t="s">
        <v>2152</v>
      </c>
      <c r="C805">
        <v>-2.9999999999999997E-8</v>
      </c>
      <c r="D805">
        <v>0.15385074000000001</v>
      </c>
      <c r="E805">
        <v>682</v>
      </c>
      <c r="F805">
        <v>2</v>
      </c>
      <c r="G805">
        <v>0</v>
      </c>
      <c r="H805">
        <v>7</v>
      </c>
      <c r="I805">
        <v>97291</v>
      </c>
      <c r="J805">
        <v>1</v>
      </c>
      <c r="K805">
        <v>0</v>
      </c>
      <c r="L805">
        <v>0</v>
      </c>
      <c r="M805">
        <v>0</v>
      </c>
      <c r="N805">
        <v>1</v>
      </c>
      <c r="O805">
        <v>1</v>
      </c>
      <c r="P805">
        <v>348</v>
      </c>
      <c r="Q805">
        <v>27</v>
      </c>
      <c r="R805">
        <v>3</v>
      </c>
      <c r="S805" t="s">
        <v>1478</v>
      </c>
      <c r="T805">
        <v>1</v>
      </c>
      <c r="U805">
        <v>0.15385077</v>
      </c>
      <c r="V805">
        <v>105</v>
      </c>
    </row>
    <row r="806" spans="1:22">
      <c r="A806">
        <v>40684</v>
      </c>
      <c r="B806" t="s">
        <v>2153</v>
      </c>
      <c r="C806">
        <v>-2.9999999999999997E-8</v>
      </c>
      <c r="D806">
        <v>0.21014661000000001</v>
      </c>
      <c r="E806">
        <v>682</v>
      </c>
      <c r="F806">
        <v>0</v>
      </c>
      <c r="G806">
        <v>0</v>
      </c>
      <c r="H806">
        <v>7</v>
      </c>
      <c r="I806">
        <v>97291</v>
      </c>
      <c r="J806">
        <v>1</v>
      </c>
      <c r="K806">
        <v>0</v>
      </c>
      <c r="L806">
        <v>0</v>
      </c>
      <c r="M806">
        <v>0</v>
      </c>
      <c r="N806">
        <v>1</v>
      </c>
      <c r="O806">
        <v>1</v>
      </c>
      <c r="P806">
        <v>348</v>
      </c>
      <c r="Q806">
        <v>27</v>
      </c>
      <c r="R806">
        <v>3</v>
      </c>
      <c r="S806" t="s">
        <v>1478</v>
      </c>
      <c r="T806">
        <v>1</v>
      </c>
      <c r="U806">
        <v>0.21014664</v>
      </c>
      <c r="V806">
        <v>143</v>
      </c>
    </row>
    <row r="807" spans="1:22">
      <c r="A807">
        <v>40795</v>
      </c>
      <c r="B807" t="s">
        <v>2154</v>
      </c>
      <c r="C807">
        <v>-2.9999999999999997E-8</v>
      </c>
      <c r="D807">
        <v>0.26654686999999999</v>
      </c>
      <c r="E807">
        <v>682</v>
      </c>
      <c r="F807">
        <v>2</v>
      </c>
      <c r="G807">
        <v>0</v>
      </c>
      <c r="H807">
        <v>7</v>
      </c>
      <c r="I807">
        <v>97291</v>
      </c>
      <c r="J807">
        <v>1</v>
      </c>
      <c r="K807">
        <v>0</v>
      </c>
      <c r="L807">
        <v>0</v>
      </c>
      <c r="M807">
        <v>0</v>
      </c>
      <c r="N807">
        <v>1</v>
      </c>
      <c r="O807">
        <v>1</v>
      </c>
      <c r="P807">
        <v>348</v>
      </c>
      <c r="Q807">
        <v>27</v>
      </c>
      <c r="R807">
        <v>3</v>
      </c>
      <c r="S807" t="s">
        <v>1478</v>
      </c>
      <c r="T807">
        <v>1</v>
      </c>
      <c r="U807">
        <v>0.26654689999999998</v>
      </c>
      <c r="V807">
        <v>182</v>
      </c>
    </row>
    <row r="808" spans="1:22">
      <c r="A808">
        <v>40836</v>
      </c>
      <c r="B808" t="s">
        <v>2155</v>
      </c>
      <c r="C808">
        <v>-2.9999999999999997E-8</v>
      </c>
      <c r="D808">
        <v>5.8204690000000003E-2</v>
      </c>
      <c r="E808">
        <v>682</v>
      </c>
      <c r="F808">
        <v>2</v>
      </c>
      <c r="G808">
        <v>0</v>
      </c>
      <c r="H808">
        <v>7</v>
      </c>
      <c r="I808">
        <v>97291</v>
      </c>
      <c r="J808">
        <v>1</v>
      </c>
      <c r="K808">
        <v>0</v>
      </c>
      <c r="L808">
        <v>0</v>
      </c>
      <c r="M808">
        <v>0</v>
      </c>
      <c r="N808">
        <v>1</v>
      </c>
      <c r="O808">
        <v>1</v>
      </c>
      <c r="P808">
        <v>348</v>
      </c>
      <c r="Q808">
        <v>27</v>
      </c>
      <c r="R808">
        <v>3</v>
      </c>
      <c r="S808" t="s">
        <v>1478</v>
      </c>
      <c r="T808">
        <v>1</v>
      </c>
      <c r="U808">
        <v>5.8204720000000001E-2</v>
      </c>
      <c r="V808">
        <v>40</v>
      </c>
    </row>
    <row r="809" spans="1:22">
      <c r="A809">
        <v>40992</v>
      </c>
      <c r="B809" t="s">
        <v>2156</v>
      </c>
      <c r="C809">
        <v>-2.9999999999999997E-8</v>
      </c>
      <c r="D809">
        <v>0.47750494999999998</v>
      </c>
      <c r="E809">
        <v>682</v>
      </c>
      <c r="F809">
        <v>0</v>
      </c>
      <c r="G809">
        <v>0</v>
      </c>
      <c r="H809">
        <v>7</v>
      </c>
      <c r="I809">
        <v>97291</v>
      </c>
      <c r="J809">
        <v>1</v>
      </c>
      <c r="K809">
        <v>0</v>
      </c>
      <c r="L809">
        <v>0</v>
      </c>
      <c r="M809">
        <v>0</v>
      </c>
      <c r="N809">
        <v>1</v>
      </c>
      <c r="O809">
        <v>1</v>
      </c>
      <c r="P809">
        <v>348</v>
      </c>
      <c r="Q809">
        <v>27</v>
      </c>
      <c r="R809">
        <v>3</v>
      </c>
      <c r="S809" t="s">
        <v>1478</v>
      </c>
      <c r="T809">
        <v>1</v>
      </c>
      <c r="U809">
        <v>0.47750498000000002</v>
      </c>
      <c r="V809">
        <v>326</v>
      </c>
    </row>
    <row r="810" spans="1:22">
      <c r="A810">
        <v>41006</v>
      </c>
      <c r="B810" t="s">
        <v>2157</v>
      </c>
      <c r="C810">
        <v>-2.9999999999999997E-8</v>
      </c>
      <c r="D810">
        <v>6.8839559999999994E-2</v>
      </c>
      <c r="E810">
        <v>682</v>
      </c>
      <c r="F810">
        <v>0</v>
      </c>
      <c r="G810">
        <v>0</v>
      </c>
      <c r="H810">
        <v>7</v>
      </c>
      <c r="I810">
        <v>97291</v>
      </c>
      <c r="J810">
        <v>1</v>
      </c>
      <c r="K810">
        <v>0</v>
      </c>
      <c r="L810">
        <v>0</v>
      </c>
      <c r="M810">
        <v>0</v>
      </c>
      <c r="N810">
        <v>1</v>
      </c>
      <c r="O810">
        <v>1</v>
      </c>
      <c r="P810">
        <v>348</v>
      </c>
      <c r="Q810">
        <v>27</v>
      </c>
      <c r="R810">
        <v>3</v>
      </c>
      <c r="S810" t="s">
        <v>1478</v>
      </c>
      <c r="T810">
        <v>1</v>
      </c>
      <c r="U810">
        <v>6.8839590000000006E-2</v>
      </c>
      <c r="V810">
        <v>47</v>
      </c>
    </row>
    <row r="811" spans="1:22">
      <c r="A811">
        <v>41036</v>
      </c>
      <c r="B811" t="s">
        <v>2158</v>
      </c>
      <c r="C811">
        <v>-2.9999999999999997E-8</v>
      </c>
      <c r="D811">
        <v>8.4816909999999995E-2</v>
      </c>
      <c r="E811">
        <v>682</v>
      </c>
      <c r="F811">
        <v>2</v>
      </c>
      <c r="G811">
        <v>0</v>
      </c>
      <c r="H811">
        <v>7</v>
      </c>
      <c r="I811">
        <v>97291</v>
      </c>
      <c r="J811">
        <v>1</v>
      </c>
      <c r="K811">
        <v>0</v>
      </c>
      <c r="L811">
        <v>0</v>
      </c>
      <c r="M811">
        <v>0</v>
      </c>
      <c r="N811">
        <v>1</v>
      </c>
      <c r="O811">
        <v>1</v>
      </c>
      <c r="P811">
        <v>348</v>
      </c>
      <c r="Q811">
        <v>27</v>
      </c>
      <c r="R811">
        <v>3</v>
      </c>
      <c r="S811" t="s">
        <v>1478</v>
      </c>
      <c r="T811">
        <v>1</v>
      </c>
      <c r="U811">
        <v>8.4816939999999993E-2</v>
      </c>
      <c r="V811">
        <v>58</v>
      </c>
    </row>
    <row r="812" spans="1:22">
      <c r="A812">
        <v>41082</v>
      </c>
      <c r="B812" t="s">
        <v>2159</v>
      </c>
      <c r="C812">
        <v>-2.9999999999999997E-8</v>
      </c>
      <c r="D812">
        <v>0.15442358</v>
      </c>
      <c r="E812">
        <v>682</v>
      </c>
      <c r="F812">
        <v>2</v>
      </c>
      <c r="G812">
        <v>0</v>
      </c>
      <c r="H812">
        <v>7</v>
      </c>
      <c r="I812">
        <v>97291</v>
      </c>
      <c r="J812">
        <v>1</v>
      </c>
      <c r="K812">
        <v>0</v>
      </c>
      <c r="L812">
        <v>0</v>
      </c>
      <c r="M812">
        <v>0</v>
      </c>
      <c r="N812">
        <v>1</v>
      </c>
      <c r="O812">
        <v>1</v>
      </c>
      <c r="P812">
        <v>348</v>
      </c>
      <c r="Q812">
        <v>27</v>
      </c>
      <c r="R812">
        <v>3</v>
      </c>
      <c r="S812" t="s">
        <v>1478</v>
      </c>
      <c r="T812">
        <v>1</v>
      </c>
      <c r="U812">
        <v>0.15442360999999999</v>
      </c>
      <c r="V812">
        <v>105</v>
      </c>
    </row>
    <row r="813" spans="1:22">
      <c r="A813">
        <v>41174</v>
      </c>
      <c r="B813" t="s">
        <v>2160</v>
      </c>
      <c r="C813">
        <v>-2.9999999999999997E-8</v>
      </c>
      <c r="D813">
        <v>4.2277299999999997E-2</v>
      </c>
      <c r="E813">
        <v>682</v>
      </c>
      <c r="F813">
        <v>0</v>
      </c>
      <c r="G813">
        <v>0</v>
      </c>
      <c r="H813">
        <v>7</v>
      </c>
      <c r="I813">
        <v>97291</v>
      </c>
      <c r="J813">
        <v>1</v>
      </c>
      <c r="K813">
        <v>0</v>
      </c>
      <c r="L813">
        <v>0</v>
      </c>
      <c r="M813">
        <v>0</v>
      </c>
      <c r="N813">
        <v>1</v>
      </c>
      <c r="O813">
        <v>1</v>
      </c>
      <c r="P813">
        <v>348</v>
      </c>
      <c r="Q813">
        <v>27</v>
      </c>
      <c r="R813">
        <v>3</v>
      </c>
      <c r="S813" t="s">
        <v>1478</v>
      </c>
      <c r="T813">
        <v>1</v>
      </c>
      <c r="U813">
        <v>4.2277330000000002E-2</v>
      </c>
      <c r="V813">
        <v>29</v>
      </c>
    </row>
    <row r="814" spans="1:22">
      <c r="A814">
        <v>41175</v>
      </c>
      <c r="B814" t="s">
        <v>2160</v>
      </c>
      <c r="C814">
        <v>4.2277299999999997E-2</v>
      </c>
      <c r="D814">
        <v>0.14646669000000001</v>
      </c>
      <c r="E814">
        <v>682</v>
      </c>
      <c r="F814">
        <v>2</v>
      </c>
      <c r="G814">
        <v>0</v>
      </c>
      <c r="H814">
        <v>7</v>
      </c>
      <c r="I814">
        <v>97291</v>
      </c>
      <c r="J814">
        <v>1</v>
      </c>
      <c r="K814">
        <v>0</v>
      </c>
      <c r="L814">
        <v>0</v>
      </c>
      <c r="M814">
        <v>0</v>
      </c>
      <c r="N814">
        <v>1</v>
      </c>
      <c r="O814">
        <v>1</v>
      </c>
      <c r="P814">
        <v>348</v>
      </c>
      <c r="Q814">
        <v>27</v>
      </c>
      <c r="R814">
        <v>3</v>
      </c>
      <c r="S814" t="s">
        <v>1478</v>
      </c>
      <c r="T814">
        <v>1</v>
      </c>
      <c r="U814">
        <v>0.10418939000000001</v>
      </c>
      <c r="V814">
        <v>71</v>
      </c>
    </row>
    <row r="815" spans="1:22">
      <c r="A815">
        <v>41319</v>
      </c>
      <c r="B815" t="s">
        <v>2161</v>
      </c>
      <c r="C815">
        <v>-2.9999999999999997E-8</v>
      </c>
      <c r="D815">
        <v>0.18582786000000001</v>
      </c>
      <c r="E815">
        <v>682</v>
      </c>
      <c r="F815">
        <v>2</v>
      </c>
      <c r="G815">
        <v>0</v>
      </c>
      <c r="H815">
        <v>7</v>
      </c>
      <c r="I815">
        <v>97291</v>
      </c>
      <c r="J815">
        <v>1</v>
      </c>
      <c r="K815">
        <v>0</v>
      </c>
      <c r="L815">
        <v>0</v>
      </c>
      <c r="M815">
        <v>0</v>
      </c>
      <c r="N815">
        <v>1</v>
      </c>
      <c r="O815">
        <v>1</v>
      </c>
      <c r="P815">
        <v>348</v>
      </c>
      <c r="Q815">
        <v>27</v>
      </c>
      <c r="R815">
        <v>3</v>
      </c>
      <c r="S815" t="s">
        <v>1478</v>
      </c>
      <c r="T815">
        <v>1</v>
      </c>
      <c r="U815">
        <v>0.18582789</v>
      </c>
      <c r="V815">
        <v>127</v>
      </c>
    </row>
    <row r="816" spans="1:22">
      <c r="A816">
        <v>41320</v>
      </c>
      <c r="B816" t="s">
        <v>2162</v>
      </c>
      <c r="C816">
        <v>-2.9999999999999997E-8</v>
      </c>
      <c r="D816">
        <v>0.41269904000000002</v>
      </c>
      <c r="E816">
        <v>682</v>
      </c>
      <c r="F816">
        <v>2</v>
      </c>
      <c r="G816">
        <v>0</v>
      </c>
      <c r="H816">
        <v>7</v>
      </c>
      <c r="I816">
        <v>97291</v>
      </c>
      <c r="J816">
        <v>1</v>
      </c>
      <c r="K816">
        <v>0</v>
      </c>
      <c r="L816">
        <v>0</v>
      </c>
      <c r="M816">
        <v>0</v>
      </c>
      <c r="N816">
        <v>1</v>
      </c>
      <c r="O816">
        <v>1</v>
      </c>
      <c r="P816">
        <v>348</v>
      </c>
      <c r="Q816">
        <v>27</v>
      </c>
      <c r="R816">
        <v>3</v>
      </c>
      <c r="S816" t="s">
        <v>1478</v>
      </c>
      <c r="T816">
        <v>1</v>
      </c>
      <c r="U816">
        <v>0.41269907</v>
      </c>
      <c r="V816">
        <v>281</v>
      </c>
    </row>
    <row r="817" spans="1:22">
      <c r="A817">
        <v>41513</v>
      </c>
      <c r="B817" t="s">
        <v>2163</v>
      </c>
      <c r="C817">
        <v>-2.9999999999999997E-8</v>
      </c>
      <c r="D817">
        <v>0.1219529</v>
      </c>
      <c r="E817">
        <v>682</v>
      </c>
      <c r="F817">
        <v>2</v>
      </c>
      <c r="G817">
        <v>0</v>
      </c>
      <c r="H817">
        <v>7</v>
      </c>
      <c r="I817">
        <v>97291</v>
      </c>
      <c r="J817">
        <v>1</v>
      </c>
      <c r="K817">
        <v>0</v>
      </c>
      <c r="L817">
        <v>0</v>
      </c>
      <c r="M817">
        <v>0</v>
      </c>
      <c r="N817">
        <v>1</v>
      </c>
      <c r="O817">
        <v>1</v>
      </c>
      <c r="P817">
        <v>348</v>
      </c>
      <c r="Q817">
        <v>27</v>
      </c>
      <c r="R817">
        <v>3</v>
      </c>
      <c r="S817" t="s">
        <v>1478</v>
      </c>
      <c r="T817">
        <v>1</v>
      </c>
      <c r="U817">
        <v>0.12195293</v>
      </c>
      <c r="V817">
        <v>83</v>
      </c>
    </row>
    <row r="818" spans="1:22">
      <c r="A818">
        <v>41678</v>
      </c>
      <c r="B818" t="s">
        <v>2164</v>
      </c>
      <c r="C818">
        <v>-2.9999999999999997E-8</v>
      </c>
      <c r="D818">
        <v>4.5037920000000002E-2</v>
      </c>
      <c r="E818">
        <v>682</v>
      </c>
      <c r="F818">
        <v>0</v>
      </c>
      <c r="G818">
        <v>0</v>
      </c>
      <c r="H818">
        <v>7</v>
      </c>
      <c r="I818">
        <v>97291</v>
      </c>
      <c r="J818">
        <v>1</v>
      </c>
      <c r="K818">
        <v>0</v>
      </c>
      <c r="L818">
        <v>0</v>
      </c>
      <c r="M818">
        <v>0</v>
      </c>
      <c r="N818">
        <v>1</v>
      </c>
      <c r="O818">
        <v>1</v>
      </c>
      <c r="P818">
        <v>348</v>
      </c>
      <c r="Q818">
        <v>27</v>
      </c>
      <c r="R818">
        <v>3</v>
      </c>
      <c r="S818" t="s">
        <v>1478</v>
      </c>
      <c r="T818">
        <v>1</v>
      </c>
      <c r="U818">
        <v>4.503795E-2</v>
      </c>
      <c r="V818">
        <v>31</v>
      </c>
    </row>
    <row r="819" spans="1:22">
      <c r="A819">
        <v>41679</v>
      </c>
      <c r="B819" t="s">
        <v>2164</v>
      </c>
      <c r="C819">
        <v>4.5037920000000002E-2</v>
      </c>
      <c r="D819">
        <v>0.44373236999999999</v>
      </c>
      <c r="E819">
        <v>682</v>
      </c>
      <c r="F819">
        <v>2</v>
      </c>
      <c r="G819">
        <v>0</v>
      </c>
      <c r="H819">
        <v>7</v>
      </c>
      <c r="I819">
        <v>97291</v>
      </c>
      <c r="J819">
        <v>1</v>
      </c>
      <c r="K819">
        <v>0</v>
      </c>
      <c r="L819">
        <v>0</v>
      </c>
      <c r="M819">
        <v>0</v>
      </c>
      <c r="N819">
        <v>1</v>
      </c>
      <c r="O819">
        <v>1</v>
      </c>
      <c r="P819">
        <v>348</v>
      </c>
      <c r="Q819">
        <v>27</v>
      </c>
      <c r="R819">
        <v>3</v>
      </c>
      <c r="S819" t="s">
        <v>1478</v>
      </c>
      <c r="T819">
        <v>1</v>
      </c>
      <c r="U819">
        <v>0.39869444999999998</v>
      </c>
      <c r="V819">
        <v>272</v>
      </c>
    </row>
    <row r="820" spans="1:22">
      <c r="A820">
        <v>41686</v>
      </c>
      <c r="B820" t="s">
        <v>2165</v>
      </c>
      <c r="C820">
        <v>-2.9999999999999997E-8</v>
      </c>
      <c r="D820">
        <v>0.17037010999999999</v>
      </c>
      <c r="E820">
        <v>682</v>
      </c>
      <c r="F820">
        <v>0</v>
      </c>
      <c r="G820">
        <v>0</v>
      </c>
      <c r="H820">
        <v>7</v>
      </c>
      <c r="I820">
        <v>97291</v>
      </c>
      <c r="J820">
        <v>1</v>
      </c>
      <c r="K820">
        <v>0</v>
      </c>
      <c r="L820">
        <v>0</v>
      </c>
      <c r="M820">
        <v>0</v>
      </c>
      <c r="N820">
        <v>1</v>
      </c>
      <c r="O820">
        <v>1</v>
      </c>
      <c r="P820">
        <v>348</v>
      </c>
      <c r="Q820">
        <v>27</v>
      </c>
      <c r="R820">
        <v>3</v>
      </c>
      <c r="S820" t="s">
        <v>1478</v>
      </c>
      <c r="T820">
        <v>1</v>
      </c>
      <c r="U820">
        <v>0.17037014</v>
      </c>
      <c r="V820">
        <v>116</v>
      </c>
    </row>
    <row r="821" spans="1:22">
      <c r="A821">
        <v>41698</v>
      </c>
      <c r="B821" t="s">
        <v>2166</v>
      </c>
      <c r="C821">
        <v>-2.9999999999999997E-8</v>
      </c>
      <c r="D821">
        <v>0.42539865999999998</v>
      </c>
      <c r="E821">
        <v>682</v>
      </c>
      <c r="F821">
        <v>2</v>
      </c>
      <c r="G821">
        <v>0</v>
      </c>
      <c r="H821">
        <v>7</v>
      </c>
      <c r="I821">
        <v>97291</v>
      </c>
      <c r="J821">
        <v>1</v>
      </c>
      <c r="K821">
        <v>0</v>
      </c>
      <c r="L821">
        <v>0</v>
      </c>
      <c r="M821">
        <v>0</v>
      </c>
      <c r="N821">
        <v>1</v>
      </c>
      <c r="O821">
        <v>1</v>
      </c>
      <c r="P821">
        <v>348</v>
      </c>
      <c r="Q821">
        <v>27</v>
      </c>
      <c r="R821">
        <v>3</v>
      </c>
      <c r="S821" t="s">
        <v>1478</v>
      </c>
      <c r="T821">
        <v>1</v>
      </c>
      <c r="U821">
        <v>0.42539869000000002</v>
      </c>
      <c r="V821">
        <v>290</v>
      </c>
    </row>
    <row r="822" spans="1:22">
      <c r="A822">
        <v>41910</v>
      </c>
      <c r="B822" t="s">
        <v>2167</v>
      </c>
      <c r="C822">
        <v>-2.9999999999999997E-8</v>
      </c>
      <c r="D822">
        <v>0.10336151</v>
      </c>
      <c r="E822">
        <v>682</v>
      </c>
      <c r="F822">
        <v>2</v>
      </c>
      <c r="G822">
        <v>0</v>
      </c>
      <c r="H822">
        <v>7</v>
      </c>
      <c r="I822">
        <v>97291</v>
      </c>
      <c r="J822">
        <v>1</v>
      </c>
      <c r="K822">
        <v>0</v>
      </c>
      <c r="L822">
        <v>0</v>
      </c>
      <c r="M822">
        <v>0</v>
      </c>
      <c r="N822">
        <v>1</v>
      </c>
      <c r="O822">
        <v>1</v>
      </c>
      <c r="P822">
        <v>348</v>
      </c>
      <c r="Q822">
        <v>27</v>
      </c>
      <c r="R822">
        <v>3</v>
      </c>
      <c r="S822" t="s">
        <v>1478</v>
      </c>
      <c r="T822">
        <v>1</v>
      </c>
      <c r="U822">
        <v>0.10336154</v>
      </c>
      <c r="V822">
        <v>70</v>
      </c>
    </row>
    <row r="823" spans="1:22">
      <c r="A823">
        <v>41913</v>
      </c>
      <c r="B823" t="s">
        <v>2168</v>
      </c>
      <c r="C823">
        <v>-2.9999999999999997E-8</v>
      </c>
      <c r="D823">
        <v>0.16693499000000001</v>
      </c>
      <c r="E823">
        <v>682</v>
      </c>
      <c r="F823">
        <v>2</v>
      </c>
      <c r="G823">
        <v>0</v>
      </c>
      <c r="H823">
        <v>7</v>
      </c>
      <c r="I823">
        <v>97291</v>
      </c>
      <c r="J823">
        <v>1</v>
      </c>
      <c r="K823">
        <v>0</v>
      </c>
      <c r="L823">
        <v>0</v>
      </c>
      <c r="M823">
        <v>0</v>
      </c>
      <c r="N823">
        <v>1</v>
      </c>
      <c r="O823">
        <v>1</v>
      </c>
      <c r="P823">
        <v>348</v>
      </c>
      <c r="Q823">
        <v>27</v>
      </c>
      <c r="R823">
        <v>3</v>
      </c>
      <c r="S823" t="s">
        <v>1478</v>
      </c>
      <c r="T823">
        <v>1</v>
      </c>
      <c r="U823">
        <v>0.16693501999999999</v>
      </c>
      <c r="V823">
        <v>114</v>
      </c>
    </row>
    <row r="824" spans="1:22">
      <c r="A824">
        <v>42023</v>
      </c>
      <c r="B824" t="s">
        <v>2169</v>
      </c>
      <c r="C824">
        <v>-2.9999999999999997E-8</v>
      </c>
      <c r="D824">
        <v>0.10241541</v>
      </c>
      <c r="E824">
        <v>682</v>
      </c>
      <c r="F824">
        <v>2</v>
      </c>
      <c r="G824">
        <v>0</v>
      </c>
      <c r="H824">
        <v>7</v>
      </c>
      <c r="I824">
        <v>97291</v>
      </c>
      <c r="J824">
        <v>1</v>
      </c>
      <c r="K824">
        <v>0</v>
      </c>
      <c r="L824">
        <v>0</v>
      </c>
      <c r="M824">
        <v>0</v>
      </c>
      <c r="N824">
        <v>1</v>
      </c>
      <c r="O824">
        <v>1</v>
      </c>
      <c r="P824">
        <v>348</v>
      </c>
      <c r="Q824">
        <v>27</v>
      </c>
      <c r="R824">
        <v>3</v>
      </c>
      <c r="S824" t="s">
        <v>1478</v>
      </c>
      <c r="T824">
        <v>1</v>
      </c>
      <c r="U824">
        <v>0.10241544</v>
      </c>
      <c r="V824">
        <v>70</v>
      </c>
    </row>
    <row r="825" spans="1:22">
      <c r="A825">
        <v>42170</v>
      </c>
      <c r="B825" t="s">
        <v>2170</v>
      </c>
      <c r="C825">
        <v>-2.9999999999999997E-8</v>
      </c>
      <c r="D825">
        <v>0.31043615000000002</v>
      </c>
      <c r="E825">
        <v>682</v>
      </c>
      <c r="F825">
        <v>0</v>
      </c>
      <c r="G825">
        <v>0</v>
      </c>
      <c r="H825">
        <v>7</v>
      </c>
      <c r="I825">
        <v>97291</v>
      </c>
      <c r="J825">
        <v>1</v>
      </c>
      <c r="K825">
        <v>0</v>
      </c>
      <c r="L825">
        <v>0</v>
      </c>
      <c r="M825">
        <v>0</v>
      </c>
      <c r="N825">
        <v>1</v>
      </c>
      <c r="O825">
        <v>1</v>
      </c>
      <c r="P825">
        <v>348</v>
      </c>
      <c r="Q825">
        <v>27</v>
      </c>
      <c r="R825">
        <v>3</v>
      </c>
      <c r="S825" t="s">
        <v>1478</v>
      </c>
      <c r="T825">
        <v>1</v>
      </c>
      <c r="U825">
        <v>0.31043618000000001</v>
      </c>
      <c r="V825">
        <v>212</v>
      </c>
    </row>
    <row r="826" spans="1:22">
      <c r="A826">
        <v>42181</v>
      </c>
      <c r="B826" t="s">
        <v>2171</v>
      </c>
      <c r="C826">
        <v>-2.9999999999999997E-8</v>
      </c>
      <c r="D826">
        <v>0.56275454000000003</v>
      </c>
      <c r="E826">
        <v>682</v>
      </c>
      <c r="F826">
        <v>2</v>
      </c>
      <c r="G826">
        <v>0</v>
      </c>
      <c r="H826">
        <v>7</v>
      </c>
      <c r="I826">
        <v>97291</v>
      </c>
      <c r="J826">
        <v>1</v>
      </c>
      <c r="K826">
        <v>0</v>
      </c>
      <c r="L826">
        <v>0</v>
      </c>
      <c r="M826">
        <v>0</v>
      </c>
      <c r="N826">
        <v>1</v>
      </c>
      <c r="O826">
        <v>1</v>
      </c>
      <c r="P826">
        <v>348</v>
      </c>
      <c r="Q826">
        <v>27</v>
      </c>
      <c r="R826">
        <v>3</v>
      </c>
      <c r="S826" t="s">
        <v>1478</v>
      </c>
      <c r="T826">
        <v>1</v>
      </c>
      <c r="U826">
        <v>0.56275456999999995</v>
      </c>
      <c r="V826">
        <v>384</v>
      </c>
    </row>
    <row r="827" spans="1:22">
      <c r="A827">
        <v>42183</v>
      </c>
      <c r="B827" t="s">
        <v>2172</v>
      </c>
      <c r="C827">
        <v>-2.9999999999999997E-8</v>
      </c>
      <c r="D827">
        <v>9.1914629999999997E-2</v>
      </c>
      <c r="E827">
        <v>682</v>
      </c>
      <c r="F827">
        <v>2</v>
      </c>
      <c r="G827">
        <v>0</v>
      </c>
      <c r="H827">
        <v>7</v>
      </c>
      <c r="I827">
        <v>97291</v>
      </c>
      <c r="J827">
        <v>1</v>
      </c>
      <c r="K827">
        <v>0</v>
      </c>
      <c r="L827">
        <v>0</v>
      </c>
      <c r="M827">
        <v>0</v>
      </c>
      <c r="N827">
        <v>1</v>
      </c>
      <c r="O827">
        <v>1</v>
      </c>
      <c r="P827">
        <v>348</v>
      </c>
      <c r="Q827">
        <v>27</v>
      </c>
      <c r="R827">
        <v>3</v>
      </c>
      <c r="S827" t="s">
        <v>1478</v>
      </c>
      <c r="T827">
        <v>1</v>
      </c>
      <c r="U827">
        <v>9.1914659999999995E-2</v>
      </c>
      <c r="V827">
        <v>63</v>
      </c>
    </row>
    <row r="828" spans="1:22">
      <c r="A828">
        <v>42435</v>
      </c>
      <c r="B828" t="s">
        <v>2173</v>
      </c>
      <c r="C828">
        <v>-2.9999999999999997E-8</v>
      </c>
      <c r="D828">
        <v>0.26190094000000003</v>
      </c>
      <c r="E828">
        <v>682</v>
      </c>
      <c r="F828">
        <v>0</v>
      </c>
      <c r="G828">
        <v>0</v>
      </c>
      <c r="H828">
        <v>7</v>
      </c>
      <c r="I828">
        <v>97291</v>
      </c>
      <c r="J828">
        <v>1</v>
      </c>
      <c r="K828">
        <v>0</v>
      </c>
      <c r="L828">
        <v>0</v>
      </c>
      <c r="M828">
        <v>0</v>
      </c>
      <c r="N828">
        <v>1</v>
      </c>
      <c r="O828">
        <v>1</v>
      </c>
      <c r="P828">
        <v>348</v>
      </c>
      <c r="Q828">
        <v>27</v>
      </c>
      <c r="R828">
        <v>3</v>
      </c>
      <c r="S828" t="s">
        <v>1478</v>
      </c>
      <c r="T828">
        <v>1</v>
      </c>
      <c r="U828">
        <v>0.26190097000000001</v>
      </c>
      <c r="V828">
        <v>179</v>
      </c>
    </row>
    <row r="829" spans="1:22">
      <c r="A829">
        <v>42621</v>
      </c>
      <c r="B829" t="s">
        <v>2174</v>
      </c>
      <c r="C829">
        <v>-2.9999999999999997E-8</v>
      </c>
      <c r="D829">
        <v>0.85453756999999997</v>
      </c>
      <c r="E829">
        <v>682</v>
      </c>
      <c r="F829">
        <v>2</v>
      </c>
      <c r="G829">
        <v>0</v>
      </c>
      <c r="H829">
        <v>7</v>
      </c>
      <c r="I829">
        <v>97291</v>
      </c>
      <c r="J829">
        <v>1</v>
      </c>
      <c r="K829">
        <v>0</v>
      </c>
      <c r="L829">
        <v>0</v>
      </c>
      <c r="M829">
        <v>0</v>
      </c>
      <c r="N829">
        <v>1</v>
      </c>
      <c r="O829">
        <v>1</v>
      </c>
      <c r="P829">
        <v>348</v>
      </c>
      <c r="Q829">
        <v>27</v>
      </c>
      <c r="R829">
        <v>3</v>
      </c>
      <c r="S829" t="s">
        <v>1478</v>
      </c>
      <c r="T829">
        <v>1</v>
      </c>
      <c r="U829">
        <v>0.85453760000000001</v>
      </c>
      <c r="V829">
        <v>583</v>
      </c>
    </row>
    <row r="830" spans="1:22">
      <c r="A830">
        <v>42677</v>
      </c>
      <c r="B830" t="s">
        <v>2175</v>
      </c>
      <c r="C830">
        <v>-2.9999999999999997E-8</v>
      </c>
      <c r="D830">
        <v>0.22013928999999999</v>
      </c>
      <c r="E830">
        <v>682</v>
      </c>
      <c r="F830">
        <v>2</v>
      </c>
      <c r="G830">
        <v>0</v>
      </c>
      <c r="H830">
        <v>7</v>
      </c>
      <c r="I830">
        <v>97291</v>
      </c>
      <c r="J830">
        <v>1</v>
      </c>
      <c r="K830">
        <v>0</v>
      </c>
      <c r="L830">
        <v>0</v>
      </c>
      <c r="M830">
        <v>0</v>
      </c>
      <c r="N830">
        <v>1</v>
      </c>
      <c r="O830">
        <v>1</v>
      </c>
      <c r="P830">
        <v>348</v>
      </c>
      <c r="Q830">
        <v>27</v>
      </c>
      <c r="R830">
        <v>3</v>
      </c>
      <c r="S830" t="s">
        <v>1478</v>
      </c>
      <c r="T830">
        <v>1</v>
      </c>
      <c r="U830">
        <v>0.22013932</v>
      </c>
      <c r="V830">
        <v>150</v>
      </c>
    </row>
    <row r="831" spans="1:22">
      <c r="A831">
        <v>42801</v>
      </c>
      <c r="B831" t="s">
        <v>2176</v>
      </c>
      <c r="C831">
        <v>-2.9999999999999997E-8</v>
      </c>
      <c r="D831">
        <v>7.7976370000000003E-2</v>
      </c>
      <c r="E831">
        <v>682</v>
      </c>
      <c r="F831">
        <v>2</v>
      </c>
      <c r="G831">
        <v>0</v>
      </c>
      <c r="H831">
        <v>7</v>
      </c>
      <c r="I831">
        <v>97291</v>
      </c>
      <c r="J831">
        <v>1</v>
      </c>
      <c r="K831">
        <v>0</v>
      </c>
      <c r="L831">
        <v>0</v>
      </c>
      <c r="M831">
        <v>0</v>
      </c>
      <c r="N831">
        <v>1</v>
      </c>
      <c r="O831">
        <v>1</v>
      </c>
      <c r="P831">
        <v>348</v>
      </c>
      <c r="Q831">
        <v>27</v>
      </c>
      <c r="R831">
        <v>3</v>
      </c>
      <c r="S831" t="s">
        <v>1478</v>
      </c>
      <c r="T831">
        <v>1</v>
      </c>
      <c r="U831">
        <v>7.7976400000000001E-2</v>
      </c>
      <c r="V831">
        <v>53</v>
      </c>
    </row>
    <row r="832" spans="1:22">
      <c r="A832">
        <v>42826</v>
      </c>
      <c r="B832" t="s">
        <v>2177</v>
      </c>
      <c r="C832">
        <v>-2.9999999999999997E-8</v>
      </c>
      <c r="D832">
        <v>0.18401097999999999</v>
      </c>
      <c r="E832">
        <v>682</v>
      </c>
      <c r="F832">
        <v>2</v>
      </c>
      <c r="G832">
        <v>0</v>
      </c>
      <c r="H832">
        <v>7</v>
      </c>
      <c r="I832">
        <v>97291</v>
      </c>
      <c r="J832">
        <v>1</v>
      </c>
      <c r="K832">
        <v>0</v>
      </c>
      <c r="L832">
        <v>0</v>
      </c>
      <c r="M832">
        <v>0</v>
      </c>
      <c r="N832">
        <v>1</v>
      </c>
      <c r="O832">
        <v>1</v>
      </c>
      <c r="P832">
        <v>348</v>
      </c>
      <c r="Q832">
        <v>27</v>
      </c>
      <c r="R832">
        <v>3</v>
      </c>
      <c r="S832" t="s">
        <v>1478</v>
      </c>
      <c r="T832">
        <v>1</v>
      </c>
      <c r="U832">
        <v>0.18401101</v>
      </c>
      <c r="V832">
        <v>125</v>
      </c>
    </row>
    <row r="833" spans="1:22">
      <c r="A833">
        <v>42828</v>
      </c>
      <c r="B833" t="s">
        <v>2178</v>
      </c>
      <c r="C833">
        <v>-2.9999999999999997E-8</v>
      </c>
      <c r="D833">
        <v>9.7246230000000003E-2</v>
      </c>
      <c r="E833">
        <v>682</v>
      </c>
      <c r="F833">
        <v>0</v>
      </c>
      <c r="G833">
        <v>0</v>
      </c>
      <c r="H833">
        <v>7</v>
      </c>
      <c r="I833">
        <v>97291</v>
      </c>
      <c r="J833">
        <v>1</v>
      </c>
      <c r="K833">
        <v>0</v>
      </c>
      <c r="L833">
        <v>0</v>
      </c>
      <c r="M833">
        <v>0</v>
      </c>
      <c r="N833">
        <v>1</v>
      </c>
      <c r="O833">
        <v>1</v>
      </c>
      <c r="P833">
        <v>348</v>
      </c>
      <c r="Q833">
        <v>27</v>
      </c>
      <c r="R833">
        <v>3</v>
      </c>
      <c r="S833" t="s">
        <v>1478</v>
      </c>
      <c r="T833">
        <v>1</v>
      </c>
      <c r="U833">
        <v>9.7246260000000001E-2</v>
      </c>
      <c r="V833">
        <v>66</v>
      </c>
    </row>
    <row r="834" spans="1:22">
      <c r="A834">
        <v>42829</v>
      </c>
      <c r="B834" t="s">
        <v>2178</v>
      </c>
      <c r="C834">
        <v>9.7246230000000003E-2</v>
      </c>
      <c r="D834">
        <v>0.12051573</v>
      </c>
      <c r="E834">
        <v>682</v>
      </c>
      <c r="F834">
        <v>0</v>
      </c>
      <c r="G834">
        <v>0</v>
      </c>
      <c r="H834">
        <v>7</v>
      </c>
      <c r="I834">
        <v>97291</v>
      </c>
      <c r="J834">
        <v>1</v>
      </c>
      <c r="K834">
        <v>0</v>
      </c>
      <c r="L834">
        <v>0</v>
      </c>
      <c r="M834">
        <v>0</v>
      </c>
      <c r="N834">
        <v>1</v>
      </c>
      <c r="O834">
        <v>1</v>
      </c>
      <c r="P834">
        <v>348</v>
      </c>
      <c r="Q834">
        <v>27</v>
      </c>
      <c r="R834">
        <v>3</v>
      </c>
      <c r="S834" t="s">
        <v>1478</v>
      </c>
      <c r="T834">
        <v>1</v>
      </c>
      <c r="U834">
        <v>2.3269499999999999E-2</v>
      </c>
      <c r="V834">
        <v>16</v>
      </c>
    </row>
    <row r="835" spans="1:22">
      <c r="A835">
        <v>42830</v>
      </c>
      <c r="B835" t="s">
        <v>2178</v>
      </c>
      <c r="C835">
        <v>0.12051573</v>
      </c>
      <c r="D835">
        <v>0.17608926</v>
      </c>
      <c r="E835">
        <v>682</v>
      </c>
      <c r="F835">
        <v>0</v>
      </c>
      <c r="G835">
        <v>0</v>
      </c>
      <c r="H835">
        <v>7</v>
      </c>
      <c r="I835">
        <v>97291</v>
      </c>
      <c r="J835">
        <v>1</v>
      </c>
      <c r="K835">
        <v>0</v>
      </c>
      <c r="L835">
        <v>0</v>
      </c>
      <c r="M835">
        <v>0</v>
      </c>
      <c r="N835">
        <v>1</v>
      </c>
      <c r="O835">
        <v>1</v>
      </c>
      <c r="P835">
        <v>348</v>
      </c>
      <c r="Q835">
        <v>27</v>
      </c>
      <c r="R835">
        <v>3</v>
      </c>
      <c r="S835" t="s">
        <v>1478</v>
      </c>
      <c r="T835">
        <v>1</v>
      </c>
      <c r="U835">
        <v>5.5573530000000003E-2</v>
      </c>
      <c r="V835">
        <v>38</v>
      </c>
    </row>
    <row r="836" spans="1:22">
      <c r="A836">
        <v>42986</v>
      </c>
      <c r="B836" t="s">
        <v>2179</v>
      </c>
      <c r="C836">
        <v>-2.9999999999999997E-8</v>
      </c>
      <c r="D836">
        <v>7.7054689999999995E-2</v>
      </c>
      <c r="E836">
        <v>682</v>
      </c>
      <c r="F836">
        <v>2</v>
      </c>
      <c r="G836">
        <v>0</v>
      </c>
      <c r="H836">
        <v>7</v>
      </c>
      <c r="I836">
        <v>97291</v>
      </c>
      <c r="J836">
        <v>1</v>
      </c>
      <c r="K836">
        <v>0</v>
      </c>
      <c r="L836">
        <v>0</v>
      </c>
      <c r="M836">
        <v>0</v>
      </c>
      <c r="N836">
        <v>1</v>
      </c>
      <c r="O836">
        <v>1</v>
      </c>
      <c r="P836">
        <v>348</v>
      </c>
      <c r="Q836">
        <v>27</v>
      </c>
      <c r="R836">
        <v>3</v>
      </c>
      <c r="S836" t="s">
        <v>1478</v>
      </c>
      <c r="T836">
        <v>1</v>
      </c>
      <c r="U836">
        <v>7.7054719999999993E-2</v>
      </c>
      <c r="V836">
        <v>53</v>
      </c>
    </row>
    <row r="837" spans="1:22">
      <c r="A837">
        <v>43120</v>
      </c>
      <c r="B837" t="s">
        <v>2180</v>
      </c>
      <c r="C837">
        <v>-2.9999999999999997E-8</v>
      </c>
      <c r="D837">
        <v>0.14172146999999999</v>
      </c>
      <c r="E837">
        <v>682</v>
      </c>
      <c r="F837">
        <v>0</v>
      </c>
      <c r="G837">
        <v>0</v>
      </c>
      <c r="H837">
        <v>7</v>
      </c>
      <c r="I837">
        <v>97291</v>
      </c>
      <c r="J837">
        <v>1</v>
      </c>
      <c r="K837">
        <v>0</v>
      </c>
      <c r="L837">
        <v>0</v>
      </c>
      <c r="M837">
        <v>0</v>
      </c>
      <c r="N837">
        <v>1</v>
      </c>
      <c r="O837">
        <v>1</v>
      </c>
      <c r="P837">
        <v>348</v>
      </c>
      <c r="Q837">
        <v>27</v>
      </c>
      <c r="R837">
        <v>3</v>
      </c>
      <c r="S837" t="s">
        <v>1478</v>
      </c>
      <c r="T837">
        <v>1</v>
      </c>
      <c r="U837">
        <v>0.1417215</v>
      </c>
      <c r="V837">
        <v>97</v>
      </c>
    </row>
    <row r="838" spans="1:22">
      <c r="A838">
        <v>43224</v>
      </c>
      <c r="B838" t="s">
        <v>2181</v>
      </c>
      <c r="C838">
        <v>-2.9999999999999997E-8</v>
      </c>
      <c r="D838">
        <v>0.22243177</v>
      </c>
      <c r="E838">
        <v>682</v>
      </c>
      <c r="F838">
        <v>2</v>
      </c>
      <c r="G838">
        <v>0</v>
      </c>
      <c r="H838">
        <v>7</v>
      </c>
      <c r="I838">
        <v>97291</v>
      </c>
      <c r="J838">
        <v>1</v>
      </c>
      <c r="K838">
        <v>0</v>
      </c>
      <c r="L838">
        <v>0</v>
      </c>
      <c r="M838">
        <v>0</v>
      </c>
      <c r="N838">
        <v>1</v>
      </c>
      <c r="O838">
        <v>1</v>
      </c>
      <c r="P838">
        <v>348</v>
      </c>
      <c r="Q838">
        <v>27</v>
      </c>
      <c r="R838">
        <v>3</v>
      </c>
      <c r="S838" t="s">
        <v>1478</v>
      </c>
      <c r="T838">
        <v>1</v>
      </c>
      <c r="U838">
        <v>0.22243180000000001</v>
      </c>
      <c r="V838">
        <v>152</v>
      </c>
    </row>
    <row r="839" spans="1:22">
      <c r="A839">
        <v>43424</v>
      </c>
      <c r="B839" t="s">
        <v>2182</v>
      </c>
      <c r="C839">
        <v>-2.9999999999999997E-8</v>
      </c>
      <c r="D839">
        <v>3.642542E-2</v>
      </c>
      <c r="E839">
        <v>682</v>
      </c>
      <c r="F839">
        <v>0</v>
      </c>
      <c r="G839">
        <v>0</v>
      </c>
      <c r="H839">
        <v>7</v>
      </c>
      <c r="I839">
        <v>97291</v>
      </c>
      <c r="J839">
        <v>1</v>
      </c>
      <c r="K839">
        <v>0</v>
      </c>
      <c r="L839">
        <v>0</v>
      </c>
      <c r="M839">
        <v>0</v>
      </c>
      <c r="N839">
        <v>1</v>
      </c>
      <c r="O839">
        <v>1</v>
      </c>
      <c r="P839">
        <v>348</v>
      </c>
      <c r="Q839">
        <v>27</v>
      </c>
      <c r="R839">
        <v>3</v>
      </c>
      <c r="S839" t="s">
        <v>1478</v>
      </c>
      <c r="T839">
        <v>1</v>
      </c>
      <c r="U839">
        <v>3.6425449999999998E-2</v>
      </c>
      <c r="V839">
        <v>25</v>
      </c>
    </row>
    <row r="840" spans="1:22">
      <c r="A840">
        <v>43535</v>
      </c>
      <c r="B840" t="s">
        <v>2183</v>
      </c>
      <c r="C840">
        <v>-2.9999999999999997E-8</v>
      </c>
      <c r="D840">
        <v>0.12390648</v>
      </c>
      <c r="E840">
        <v>682</v>
      </c>
      <c r="F840">
        <v>0</v>
      </c>
      <c r="G840">
        <v>0</v>
      </c>
      <c r="H840">
        <v>7</v>
      </c>
      <c r="I840">
        <v>97291</v>
      </c>
      <c r="J840">
        <v>1</v>
      </c>
      <c r="K840">
        <v>0</v>
      </c>
      <c r="L840">
        <v>0</v>
      </c>
      <c r="M840">
        <v>0</v>
      </c>
      <c r="N840">
        <v>1</v>
      </c>
      <c r="O840">
        <v>1</v>
      </c>
      <c r="P840">
        <v>348</v>
      </c>
      <c r="Q840">
        <v>27</v>
      </c>
      <c r="R840">
        <v>3</v>
      </c>
      <c r="S840" t="s">
        <v>1478</v>
      </c>
      <c r="T840">
        <v>1</v>
      </c>
      <c r="U840">
        <v>0.12390651</v>
      </c>
      <c r="V840">
        <v>85</v>
      </c>
    </row>
    <row r="841" spans="1:22">
      <c r="A841">
        <v>43545</v>
      </c>
      <c r="B841" t="s">
        <v>2184</v>
      </c>
      <c r="C841">
        <v>-2.9999999999999997E-8</v>
      </c>
      <c r="D841">
        <v>0.18974522999999999</v>
      </c>
      <c r="E841">
        <v>682</v>
      </c>
      <c r="F841">
        <v>2</v>
      </c>
      <c r="G841">
        <v>0</v>
      </c>
      <c r="H841">
        <v>7</v>
      </c>
      <c r="I841">
        <v>97291</v>
      </c>
      <c r="J841">
        <v>1</v>
      </c>
      <c r="K841">
        <v>0</v>
      </c>
      <c r="L841">
        <v>0</v>
      </c>
      <c r="M841">
        <v>0</v>
      </c>
      <c r="N841">
        <v>1</v>
      </c>
      <c r="O841">
        <v>1</v>
      </c>
      <c r="P841">
        <v>348</v>
      </c>
      <c r="Q841">
        <v>27</v>
      </c>
      <c r="R841">
        <v>3</v>
      </c>
      <c r="S841" t="s">
        <v>1478</v>
      </c>
      <c r="T841">
        <v>1</v>
      </c>
      <c r="U841">
        <v>0.18974526</v>
      </c>
      <c r="V841">
        <v>129</v>
      </c>
    </row>
    <row r="842" spans="1:22">
      <c r="A842">
        <v>43565</v>
      </c>
      <c r="B842" t="s">
        <v>2185</v>
      </c>
      <c r="C842">
        <v>-2.9999999999999997E-8</v>
      </c>
      <c r="D842">
        <v>6.073249E-2</v>
      </c>
      <c r="E842">
        <v>682</v>
      </c>
      <c r="F842">
        <v>2</v>
      </c>
      <c r="G842">
        <v>0</v>
      </c>
      <c r="H842">
        <v>7</v>
      </c>
      <c r="I842">
        <v>97291</v>
      </c>
      <c r="J842">
        <v>1</v>
      </c>
      <c r="K842">
        <v>0</v>
      </c>
      <c r="L842">
        <v>0</v>
      </c>
      <c r="M842">
        <v>0</v>
      </c>
      <c r="N842">
        <v>1</v>
      </c>
      <c r="O842">
        <v>1</v>
      </c>
      <c r="P842">
        <v>348</v>
      </c>
      <c r="Q842">
        <v>27</v>
      </c>
      <c r="R842">
        <v>3</v>
      </c>
      <c r="S842" t="s">
        <v>1478</v>
      </c>
      <c r="T842">
        <v>1</v>
      </c>
      <c r="U842">
        <v>6.0732519999999998E-2</v>
      </c>
      <c r="V842">
        <v>41</v>
      </c>
    </row>
    <row r="843" spans="1:22">
      <c r="A843">
        <v>43675</v>
      </c>
      <c r="B843" t="s">
        <v>2186</v>
      </c>
      <c r="C843">
        <v>-2.9999999999999997E-8</v>
      </c>
      <c r="D843">
        <v>1.725138E-2</v>
      </c>
      <c r="E843">
        <v>682</v>
      </c>
      <c r="F843">
        <v>2</v>
      </c>
      <c r="G843">
        <v>0</v>
      </c>
      <c r="H843">
        <v>7</v>
      </c>
      <c r="I843">
        <v>97291</v>
      </c>
      <c r="J843">
        <v>1</v>
      </c>
      <c r="K843">
        <v>0</v>
      </c>
      <c r="L843">
        <v>0</v>
      </c>
      <c r="M843">
        <v>0</v>
      </c>
      <c r="N843">
        <v>1</v>
      </c>
      <c r="O843">
        <v>1</v>
      </c>
      <c r="P843">
        <v>348</v>
      </c>
      <c r="Q843">
        <v>27</v>
      </c>
      <c r="R843">
        <v>3</v>
      </c>
      <c r="S843" t="s">
        <v>1478</v>
      </c>
      <c r="T843">
        <v>1</v>
      </c>
      <c r="U843">
        <v>1.7251409999999998E-2</v>
      </c>
      <c r="V843">
        <v>12</v>
      </c>
    </row>
    <row r="844" spans="1:22">
      <c r="A844">
        <v>43676</v>
      </c>
      <c r="B844" t="s">
        <v>2186</v>
      </c>
      <c r="C844">
        <v>1.725138E-2</v>
      </c>
      <c r="D844">
        <v>1.9278969999999999E-2</v>
      </c>
      <c r="E844">
        <v>682</v>
      </c>
      <c r="F844">
        <v>2</v>
      </c>
      <c r="G844">
        <v>0</v>
      </c>
      <c r="H844">
        <v>7</v>
      </c>
      <c r="I844">
        <v>97291</v>
      </c>
      <c r="J844">
        <v>1</v>
      </c>
      <c r="K844">
        <v>0</v>
      </c>
      <c r="L844">
        <v>0</v>
      </c>
      <c r="M844">
        <v>0</v>
      </c>
      <c r="N844">
        <v>1</v>
      </c>
      <c r="O844">
        <v>1</v>
      </c>
      <c r="P844">
        <v>348</v>
      </c>
      <c r="Q844">
        <v>27</v>
      </c>
      <c r="R844">
        <v>3</v>
      </c>
      <c r="S844" t="s">
        <v>1478</v>
      </c>
      <c r="T844">
        <v>1</v>
      </c>
      <c r="U844">
        <v>2.0275900000000001E-3</v>
      </c>
      <c r="V844">
        <v>1</v>
      </c>
    </row>
    <row r="845" spans="1:22">
      <c r="A845">
        <v>43677</v>
      </c>
      <c r="B845" t="s">
        <v>2186</v>
      </c>
      <c r="C845">
        <v>1.9278969999999999E-2</v>
      </c>
      <c r="D845">
        <v>3.9077000000000001E-2</v>
      </c>
      <c r="E845">
        <v>682</v>
      </c>
      <c r="F845">
        <v>2</v>
      </c>
      <c r="G845">
        <v>0</v>
      </c>
      <c r="H845">
        <v>7</v>
      </c>
      <c r="I845">
        <v>97291</v>
      </c>
      <c r="J845">
        <v>1</v>
      </c>
      <c r="K845">
        <v>0</v>
      </c>
      <c r="L845">
        <v>0</v>
      </c>
      <c r="M845">
        <v>0</v>
      </c>
      <c r="N845">
        <v>1</v>
      </c>
      <c r="O845">
        <v>1</v>
      </c>
      <c r="P845">
        <v>348</v>
      </c>
      <c r="Q845">
        <v>27</v>
      </c>
      <c r="R845">
        <v>3</v>
      </c>
      <c r="S845" t="s">
        <v>1478</v>
      </c>
      <c r="T845">
        <v>1</v>
      </c>
      <c r="U845">
        <v>1.9798030000000001E-2</v>
      </c>
      <c r="V845">
        <v>14</v>
      </c>
    </row>
    <row r="846" spans="1:22">
      <c r="A846">
        <v>43678</v>
      </c>
      <c r="B846" t="s">
        <v>2186</v>
      </c>
      <c r="C846">
        <v>3.9077000000000001E-2</v>
      </c>
      <c r="D846">
        <v>0.28675816999999998</v>
      </c>
      <c r="E846">
        <v>682</v>
      </c>
      <c r="F846">
        <v>2</v>
      </c>
      <c r="G846">
        <v>0</v>
      </c>
      <c r="H846">
        <v>7</v>
      </c>
      <c r="I846">
        <v>97291</v>
      </c>
      <c r="J846">
        <v>1</v>
      </c>
      <c r="K846">
        <v>0</v>
      </c>
      <c r="L846">
        <v>0</v>
      </c>
      <c r="M846">
        <v>0</v>
      </c>
      <c r="N846">
        <v>1</v>
      </c>
      <c r="O846">
        <v>1</v>
      </c>
      <c r="P846">
        <v>348</v>
      </c>
      <c r="Q846">
        <v>27</v>
      </c>
      <c r="R846">
        <v>3</v>
      </c>
      <c r="S846" t="s">
        <v>1478</v>
      </c>
      <c r="T846">
        <v>1</v>
      </c>
      <c r="U846">
        <v>0.24768117000000001</v>
      </c>
      <c r="V846">
        <v>169</v>
      </c>
    </row>
    <row r="847" spans="1:22">
      <c r="A847">
        <v>43679</v>
      </c>
      <c r="B847" t="s">
        <v>2186</v>
      </c>
      <c r="C847">
        <v>0.28675816999999998</v>
      </c>
      <c r="D847">
        <v>0.48503669999999999</v>
      </c>
      <c r="E847">
        <v>682</v>
      </c>
      <c r="F847">
        <v>0</v>
      </c>
      <c r="G847">
        <v>0</v>
      </c>
      <c r="H847">
        <v>7</v>
      </c>
      <c r="I847">
        <v>97291</v>
      </c>
      <c r="J847">
        <v>1</v>
      </c>
      <c r="K847">
        <v>0</v>
      </c>
      <c r="L847">
        <v>0</v>
      </c>
      <c r="M847">
        <v>0</v>
      </c>
      <c r="N847">
        <v>1</v>
      </c>
      <c r="O847">
        <v>1</v>
      </c>
      <c r="P847">
        <v>348</v>
      </c>
      <c r="Q847">
        <v>27</v>
      </c>
      <c r="R847">
        <v>3</v>
      </c>
      <c r="S847" t="s">
        <v>1478</v>
      </c>
      <c r="T847">
        <v>1</v>
      </c>
      <c r="U847">
        <v>0.19827853000000001</v>
      </c>
      <c r="V847">
        <v>135</v>
      </c>
    </row>
    <row r="848" spans="1:22">
      <c r="A848">
        <v>43843</v>
      </c>
      <c r="B848" t="s">
        <v>2187</v>
      </c>
      <c r="C848">
        <v>-2.9999999999999997E-8</v>
      </c>
      <c r="D848">
        <v>0.30551347000000001</v>
      </c>
      <c r="E848">
        <v>682</v>
      </c>
      <c r="F848">
        <v>2</v>
      </c>
      <c r="G848">
        <v>0</v>
      </c>
      <c r="H848">
        <v>7</v>
      </c>
      <c r="I848">
        <v>97291</v>
      </c>
      <c r="J848">
        <v>1</v>
      </c>
      <c r="K848">
        <v>0</v>
      </c>
      <c r="L848">
        <v>0</v>
      </c>
      <c r="M848">
        <v>0</v>
      </c>
      <c r="N848">
        <v>1</v>
      </c>
      <c r="O848">
        <v>1</v>
      </c>
      <c r="P848">
        <v>348</v>
      </c>
      <c r="Q848">
        <v>27</v>
      </c>
      <c r="R848">
        <v>3</v>
      </c>
      <c r="S848" t="s">
        <v>1478</v>
      </c>
      <c r="T848">
        <v>1</v>
      </c>
      <c r="U848">
        <v>0.30551349999999999</v>
      </c>
      <c r="V848">
        <v>208</v>
      </c>
    </row>
    <row r="849" spans="1:22">
      <c r="A849">
        <v>43902</v>
      </c>
      <c r="B849" t="s">
        <v>2188</v>
      </c>
      <c r="C849">
        <v>-2.9999999999999997E-8</v>
      </c>
      <c r="D849">
        <v>7.1937899999999999E-2</v>
      </c>
      <c r="E849">
        <v>682</v>
      </c>
      <c r="F849">
        <v>2</v>
      </c>
      <c r="G849">
        <v>0</v>
      </c>
      <c r="H849">
        <v>7</v>
      </c>
      <c r="I849">
        <v>97291</v>
      </c>
      <c r="J849">
        <v>1</v>
      </c>
      <c r="K849">
        <v>0</v>
      </c>
      <c r="L849">
        <v>0</v>
      </c>
      <c r="M849">
        <v>0</v>
      </c>
      <c r="N849">
        <v>1</v>
      </c>
      <c r="O849">
        <v>1</v>
      </c>
      <c r="P849">
        <v>348</v>
      </c>
      <c r="Q849">
        <v>27</v>
      </c>
      <c r="R849">
        <v>3</v>
      </c>
      <c r="S849" t="s">
        <v>1478</v>
      </c>
      <c r="T849">
        <v>1</v>
      </c>
      <c r="U849">
        <v>7.1937929999999997E-2</v>
      </c>
      <c r="V849">
        <v>49</v>
      </c>
    </row>
    <row r="850" spans="1:22">
      <c r="A850">
        <v>43971</v>
      </c>
      <c r="B850" t="s">
        <v>2189</v>
      </c>
      <c r="C850">
        <v>-2.9999999999999997E-8</v>
      </c>
      <c r="D850">
        <v>0.18493390000000001</v>
      </c>
      <c r="E850">
        <v>682</v>
      </c>
      <c r="F850">
        <v>2</v>
      </c>
      <c r="G850">
        <v>0</v>
      </c>
      <c r="H850">
        <v>7</v>
      </c>
      <c r="I850">
        <v>97291</v>
      </c>
      <c r="J850">
        <v>1</v>
      </c>
      <c r="K850">
        <v>0</v>
      </c>
      <c r="L850">
        <v>0</v>
      </c>
      <c r="M850">
        <v>0</v>
      </c>
      <c r="N850">
        <v>1</v>
      </c>
      <c r="O850">
        <v>1</v>
      </c>
      <c r="P850">
        <v>348</v>
      </c>
      <c r="Q850">
        <v>27</v>
      </c>
      <c r="R850">
        <v>3</v>
      </c>
      <c r="S850" t="s">
        <v>1478</v>
      </c>
      <c r="T850">
        <v>1</v>
      </c>
      <c r="U850">
        <v>0.18493393</v>
      </c>
      <c r="V850">
        <v>126</v>
      </c>
    </row>
    <row r="851" spans="1:22">
      <c r="A851">
        <v>44167</v>
      </c>
      <c r="B851" t="s">
        <v>2190</v>
      </c>
      <c r="C851">
        <v>-2.9999999999999997E-8</v>
      </c>
      <c r="D851">
        <v>9.1962970000000005E-2</v>
      </c>
      <c r="E851">
        <v>682</v>
      </c>
      <c r="F851">
        <v>2</v>
      </c>
      <c r="G851">
        <v>0</v>
      </c>
      <c r="H851">
        <v>7</v>
      </c>
      <c r="I851">
        <v>97291</v>
      </c>
      <c r="J851">
        <v>1</v>
      </c>
      <c r="K851">
        <v>0</v>
      </c>
      <c r="L851">
        <v>0</v>
      </c>
      <c r="M851">
        <v>0</v>
      </c>
      <c r="N851">
        <v>1</v>
      </c>
      <c r="O851">
        <v>1</v>
      </c>
      <c r="P851">
        <v>348</v>
      </c>
      <c r="Q851">
        <v>27</v>
      </c>
      <c r="R851">
        <v>3</v>
      </c>
      <c r="S851" t="s">
        <v>1478</v>
      </c>
      <c r="T851">
        <v>1</v>
      </c>
      <c r="U851">
        <v>9.1963000000000003E-2</v>
      </c>
      <c r="V851">
        <v>63</v>
      </c>
    </row>
    <row r="852" spans="1:22">
      <c r="A852">
        <v>44298</v>
      </c>
      <c r="B852" t="s">
        <v>2191</v>
      </c>
      <c r="C852">
        <v>-2.9999999999999997E-8</v>
      </c>
      <c r="D852">
        <v>0.11798738</v>
      </c>
      <c r="E852">
        <v>682</v>
      </c>
      <c r="F852">
        <v>2</v>
      </c>
      <c r="G852">
        <v>0</v>
      </c>
      <c r="H852">
        <v>7</v>
      </c>
      <c r="I852">
        <v>97291</v>
      </c>
      <c r="J852">
        <v>1</v>
      </c>
      <c r="K852">
        <v>0</v>
      </c>
      <c r="L852">
        <v>0</v>
      </c>
      <c r="M852">
        <v>0</v>
      </c>
      <c r="N852">
        <v>1</v>
      </c>
      <c r="O852">
        <v>1</v>
      </c>
      <c r="P852">
        <v>348</v>
      </c>
      <c r="Q852">
        <v>27</v>
      </c>
      <c r="R852">
        <v>3</v>
      </c>
      <c r="S852" t="s">
        <v>1478</v>
      </c>
      <c r="T852">
        <v>1</v>
      </c>
      <c r="U852">
        <v>0.11798741</v>
      </c>
      <c r="V852">
        <v>80</v>
      </c>
    </row>
    <row r="853" spans="1:22">
      <c r="A853">
        <v>44331</v>
      </c>
      <c r="B853" t="s">
        <v>2192</v>
      </c>
      <c r="C853">
        <v>-2.9999999999999997E-8</v>
      </c>
      <c r="D853">
        <v>0.30503905999999997</v>
      </c>
      <c r="E853">
        <v>682</v>
      </c>
      <c r="F853">
        <v>2</v>
      </c>
      <c r="G853">
        <v>0</v>
      </c>
      <c r="H853">
        <v>7</v>
      </c>
      <c r="I853">
        <v>97291</v>
      </c>
      <c r="J853">
        <v>1</v>
      </c>
      <c r="K853">
        <v>0</v>
      </c>
      <c r="L853">
        <v>0</v>
      </c>
      <c r="M853">
        <v>0</v>
      </c>
      <c r="N853">
        <v>1</v>
      </c>
      <c r="O853">
        <v>1</v>
      </c>
      <c r="P853">
        <v>348</v>
      </c>
      <c r="Q853">
        <v>27</v>
      </c>
      <c r="R853">
        <v>3</v>
      </c>
      <c r="S853" t="s">
        <v>1478</v>
      </c>
      <c r="T853">
        <v>1</v>
      </c>
      <c r="U853">
        <v>0.30503909000000001</v>
      </c>
      <c r="V853">
        <v>208</v>
      </c>
    </row>
    <row r="854" spans="1:22">
      <c r="A854">
        <v>44332</v>
      </c>
      <c r="B854" t="s">
        <v>2192</v>
      </c>
      <c r="C854">
        <v>0.30503905999999997</v>
      </c>
      <c r="D854">
        <v>0.32802869000000001</v>
      </c>
      <c r="E854">
        <v>682</v>
      </c>
      <c r="F854">
        <v>0</v>
      </c>
      <c r="G854">
        <v>0</v>
      </c>
      <c r="H854">
        <v>7</v>
      </c>
      <c r="I854">
        <v>97291</v>
      </c>
      <c r="J854">
        <v>1</v>
      </c>
      <c r="K854">
        <v>0</v>
      </c>
      <c r="L854">
        <v>0</v>
      </c>
      <c r="M854">
        <v>0</v>
      </c>
      <c r="N854">
        <v>1</v>
      </c>
      <c r="O854">
        <v>1</v>
      </c>
      <c r="P854">
        <v>348</v>
      </c>
      <c r="Q854">
        <v>27</v>
      </c>
      <c r="R854">
        <v>3</v>
      </c>
      <c r="S854" t="s">
        <v>1478</v>
      </c>
      <c r="T854">
        <v>1</v>
      </c>
      <c r="U854">
        <v>2.298963E-2</v>
      </c>
      <c r="V854">
        <v>16</v>
      </c>
    </row>
    <row r="855" spans="1:22">
      <c r="A855">
        <v>44417</v>
      </c>
      <c r="B855" t="s">
        <v>2193</v>
      </c>
      <c r="C855">
        <v>-2.9999999999999997E-8</v>
      </c>
      <c r="D855">
        <v>0.16491739999999999</v>
      </c>
      <c r="E855">
        <v>682</v>
      </c>
      <c r="F855">
        <v>2</v>
      </c>
      <c r="G855">
        <v>0</v>
      </c>
      <c r="H855">
        <v>7</v>
      </c>
      <c r="I855">
        <v>97291</v>
      </c>
      <c r="J855">
        <v>1</v>
      </c>
      <c r="K855">
        <v>0</v>
      </c>
      <c r="L855">
        <v>0</v>
      </c>
      <c r="M855">
        <v>0</v>
      </c>
      <c r="N855">
        <v>1</v>
      </c>
      <c r="O855">
        <v>1</v>
      </c>
      <c r="P855">
        <v>348</v>
      </c>
      <c r="Q855">
        <v>27</v>
      </c>
      <c r="R855">
        <v>3</v>
      </c>
      <c r="S855" t="s">
        <v>1478</v>
      </c>
      <c r="T855">
        <v>1</v>
      </c>
      <c r="U855">
        <v>0.16491743</v>
      </c>
      <c r="V855">
        <v>112</v>
      </c>
    </row>
    <row r="856" spans="1:22">
      <c r="A856">
        <v>44443</v>
      </c>
      <c r="B856" t="s">
        <v>2194</v>
      </c>
      <c r="C856">
        <v>-2.9999999999999997E-8</v>
      </c>
      <c r="D856">
        <v>0.12588244000000001</v>
      </c>
      <c r="E856">
        <v>682</v>
      </c>
      <c r="F856">
        <v>2</v>
      </c>
      <c r="G856">
        <v>0</v>
      </c>
      <c r="H856">
        <v>7</v>
      </c>
      <c r="I856">
        <v>97291</v>
      </c>
      <c r="J856">
        <v>1</v>
      </c>
      <c r="K856">
        <v>0</v>
      </c>
      <c r="L856">
        <v>0</v>
      </c>
      <c r="M856">
        <v>0</v>
      </c>
      <c r="N856">
        <v>1</v>
      </c>
      <c r="O856">
        <v>1</v>
      </c>
      <c r="P856">
        <v>348</v>
      </c>
      <c r="Q856">
        <v>27</v>
      </c>
      <c r="R856">
        <v>3</v>
      </c>
      <c r="S856" t="s">
        <v>1478</v>
      </c>
      <c r="T856">
        <v>1</v>
      </c>
      <c r="U856">
        <v>0.12588247</v>
      </c>
      <c r="V856">
        <v>86</v>
      </c>
    </row>
    <row r="857" spans="1:22">
      <c r="A857">
        <v>44494</v>
      </c>
      <c r="B857" t="s">
        <v>2195</v>
      </c>
      <c r="C857">
        <v>-2.9999999999999997E-8</v>
      </c>
      <c r="D857">
        <v>4.6870839999999997E-2</v>
      </c>
      <c r="E857">
        <v>682</v>
      </c>
      <c r="F857">
        <v>0</v>
      </c>
      <c r="G857">
        <v>0</v>
      </c>
      <c r="H857">
        <v>7</v>
      </c>
      <c r="I857">
        <v>97291</v>
      </c>
      <c r="J857">
        <v>1</v>
      </c>
      <c r="K857">
        <v>0</v>
      </c>
      <c r="L857">
        <v>0</v>
      </c>
      <c r="M857">
        <v>0</v>
      </c>
      <c r="N857">
        <v>1</v>
      </c>
      <c r="O857">
        <v>1</v>
      </c>
      <c r="P857">
        <v>348</v>
      </c>
      <c r="Q857">
        <v>27</v>
      </c>
      <c r="R857">
        <v>3</v>
      </c>
      <c r="S857" t="s">
        <v>1478</v>
      </c>
      <c r="T857">
        <v>1</v>
      </c>
      <c r="U857">
        <v>4.6870870000000002E-2</v>
      </c>
      <c r="V857">
        <v>32</v>
      </c>
    </row>
    <row r="858" spans="1:22">
      <c r="A858">
        <v>44495</v>
      </c>
      <c r="B858" t="s">
        <v>2195</v>
      </c>
      <c r="C858">
        <v>4.6870839999999997E-2</v>
      </c>
      <c r="D858">
        <v>6.1462969999999999E-2</v>
      </c>
      <c r="E858">
        <v>682</v>
      </c>
      <c r="F858">
        <v>0</v>
      </c>
      <c r="G858">
        <v>0</v>
      </c>
      <c r="H858">
        <v>7</v>
      </c>
      <c r="I858">
        <v>97291</v>
      </c>
      <c r="J858">
        <v>1</v>
      </c>
      <c r="K858">
        <v>0</v>
      </c>
      <c r="L858">
        <v>0</v>
      </c>
      <c r="M858">
        <v>0</v>
      </c>
      <c r="N858">
        <v>1</v>
      </c>
      <c r="O858">
        <v>1</v>
      </c>
      <c r="P858">
        <v>348</v>
      </c>
      <c r="Q858">
        <v>27</v>
      </c>
      <c r="R858">
        <v>3</v>
      </c>
      <c r="S858" t="s">
        <v>1478</v>
      </c>
      <c r="T858">
        <v>1</v>
      </c>
      <c r="U858">
        <v>1.459213E-2</v>
      </c>
      <c r="V858">
        <v>10</v>
      </c>
    </row>
    <row r="859" spans="1:22">
      <c r="A859">
        <v>44512</v>
      </c>
      <c r="B859" t="s">
        <v>2196</v>
      </c>
      <c r="C859">
        <v>-2.9999999999999997E-8</v>
      </c>
      <c r="D859">
        <v>0.23062353999999999</v>
      </c>
      <c r="E859">
        <v>682</v>
      </c>
      <c r="F859">
        <v>2</v>
      </c>
      <c r="G859">
        <v>0</v>
      </c>
      <c r="H859">
        <v>7</v>
      </c>
      <c r="I859">
        <v>97291</v>
      </c>
      <c r="J859">
        <v>1</v>
      </c>
      <c r="K859">
        <v>0</v>
      </c>
      <c r="L859">
        <v>0</v>
      </c>
      <c r="M859">
        <v>0</v>
      </c>
      <c r="N859">
        <v>1</v>
      </c>
      <c r="O859">
        <v>1</v>
      </c>
      <c r="P859">
        <v>348</v>
      </c>
      <c r="Q859">
        <v>27</v>
      </c>
      <c r="R859">
        <v>3</v>
      </c>
      <c r="S859" t="s">
        <v>1478</v>
      </c>
      <c r="T859">
        <v>1</v>
      </c>
      <c r="U859">
        <v>0.23062357</v>
      </c>
      <c r="V859">
        <v>157</v>
      </c>
    </row>
    <row r="860" spans="1:22">
      <c r="A860">
        <v>44556</v>
      </c>
      <c r="B860" t="s">
        <v>2197</v>
      </c>
      <c r="C860">
        <v>-2.9999999999999997E-8</v>
      </c>
      <c r="D860">
        <v>0.23682213999999999</v>
      </c>
      <c r="E860">
        <v>682</v>
      </c>
      <c r="F860">
        <v>2</v>
      </c>
      <c r="G860">
        <v>0</v>
      </c>
      <c r="H860">
        <v>7</v>
      </c>
      <c r="I860">
        <v>97291</v>
      </c>
      <c r="J860">
        <v>1</v>
      </c>
      <c r="K860">
        <v>0</v>
      </c>
      <c r="L860">
        <v>0</v>
      </c>
      <c r="M860">
        <v>0</v>
      </c>
      <c r="N860">
        <v>1</v>
      </c>
      <c r="O860">
        <v>1</v>
      </c>
      <c r="P860">
        <v>348</v>
      </c>
      <c r="Q860">
        <v>27</v>
      </c>
      <c r="R860">
        <v>3</v>
      </c>
      <c r="S860" t="s">
        <v>1478</v>
      </c>
      <c r="T860">
        <v>1</v>
      </c>
      <c r="U860">
        <v>0.23682217</v>
      </c>
      <c r="V860">
        <v>162</v>
      </c>
    </row>
    <row r="861" spans="1:22">
      <c r="A861">
        <v>44657</v>
      </c>
      <c r="B861" t="s">
        <v>2198</v>
      </c>
      <c r="C861">
        <v>-2.9999999999999997E-8</v>
      </c>
      <c r="D861">
        <v>0.28610921</v>
      </c>
      <c r="E861">
        <v>682</v>
      </c>
      <c r="F861">
        <v>2</v>
      </c>
      <c r="G861">
        <v>0</v>
      </c>
      <c r="H861">
        <v>7</v>
      </c>
      <c r="I861">
        <v>97291</v>
      </c>
      <c r="J861">
        <v>1</v>
      </c>
      <c r="K861">
        <v>0</v>
      </c>
      <c r="L861">
        <v>0</v>
      </c>
      <c r="M861">
        <v>0</v>
      </c>
      <c r="N861">
        <v>1</v>
      </c>
      <c r="O861">
        <v>1</v>
      </c>
      <c r="P861">
        <v>348</v>
      </c>
      <c r="Q861">
        <v>27</v>
      </c>
      <c r="R861">
        <v>3</v>
      </c>
      <c r="S861" t="s">
        <v>1478</v>
      </c>
      <c r="T861">
        <v>1</v>
      </c>
      <c r="U861">
        <v>0.28610923999999999</v>
      </c>
      <c r="V861">
        <v>195</v>
      </c>
    </row>
    <row r="862" spans="1:22">
      <c r="A862">
        <v>44688</v>
      </c>
      <c r="B862" t="s">
        <v>2199</v>
      </c>
      <c r="C862">
        <v>-2.9999999999999997E-8</v>
      </c>
      <c r="D862">
        <v>0.21263886000000001</v>
      </c>
      <c r="E862">
        <v>682</v>
      </c>
      <c r="F862">
        <v>2</v>
      </c>
      <c r="G862">
        <v>0</v>
      </c>
      <c r="H862">
        <v>7</v>
      </c>
      <c r="I862">
        <v>97291</v>
      </c>
      <c r="J862">
        <v>1</v>
      </c>
      <c r="K862">
        <v>0</v>
      </c>
      <c r="L862">
        <v>0</v>
      </c>
      <c r="M862">
        <v>0</v>
      </c>
      <c r="N862">
        <v>1</v>
      </c>
      <c r="O862">
        <v>1</v>
      </c>
      <c r="P862">
        <v>348</v>
      </c>
      <c r="Q862">
        <v>27</v>
      </c>
      <c r="R862">
        <v>3</v>
      </c>
      <c r="S862" t="s">
        <v>1478</v>
      </c>
      <c r="T862">
        <v>1</v>
      </c>
      <c r="U862">
        <v>0.21263889</v>
      </c>
      <c r="V862">
        <v>145</v>
      </c>
    </row>
    <row r="863" spans="1:22">
      <c r="A863">
        <v>44780</v>
      </c>
      <c r="B863" t="s">
        <v>2200</v>
      </c>
      <c r="C863">
        <v>-2.9999999999999997E-8</v>
      </c>
      <c r="D863">
        <v>0.27710573999999999</v>
      </c>
      <c r="E863">
        <v>682</v>
      </c>
      <c r="F863">
        <v>2</v>
      </c>
      <c r="G863">
        <v>0</v>
      </c>
      <c r="H863">
        <v>7</v>
      </c>
      <c r="I863">
        <v>97291</v>
      </c>
      <c r="J863">
        <v>1</v>
      </c>
      <c r="K863">
        <v>0</v>
      </c>
      <c r="L863">
        <v>0</v>
      </c>
      <c r="M863">
        <v>0</v>
      </c>
      <c r="N863">
        <v>1</v>
      </c>
      <c r="O863">
        <v>1</v>
      </c>
      <c r="P863">
        <v>348</v>
      </c>
      <c r="Q863">
        <v>27</v>
      </c>
      <c r="R863">
        <v>3</v>
      </c>
      <c r="S863" t="s">
        <v>1478</v>
      </c>
      <c r="T863">
        <v>1</v>
      </c>
      <c r="U863">
        <v>0.27710576999999997</v>
      </c>
      <c r="V863">
        <v>189</v>
      </c>
    </row>
    <row r="864" spans="1:22">
      <c r="A864">
        <v>44785</v>
      </c>
      <c r="B864" t="s">
        <v>2201</v>
      </c>
      <c r="C864">
        <v>-2.9999999999999997E-8</v>
      </c>
      <c r="D864">
        <v>3.0440269999999998E-2</v>
      </c>
      <c r="E864">
        <v>682</v>
      </c>
      <c r="F864">
        <v>0</v>
      </c>
      <c r="G864">
        <v>0</v>
      </c>
      <c r="H864">
        <v>7</v>
      </c>
      <c r="I864">
        <v>97291</v>
      </c>
      <c r="J864">
        <v>1</v>
      </c>
      <c r="K864">
        <v>0</v>
      </c>
      <c r="L864">
        <v>0</v>
      </c>
      <c r="M864">
        <v>0</v>
      </c>
      <c r="N864">
        <v>1</v>
      </c>
      <c r="O864">
        <v>1</v>
      </c>
      <c r="P864">
        <v>348</v>
      </c>
      <c r="Q864">
        <v>27</v>
      </c>
      <c r="R864">
        <v>3</v>
      </c>
      <c r="S864" t="s">
        <v>1478</v>
      </c>
      <c r="T864">
        <v>1</v>
      </c>
      <c r="U864">
        <v>3.04403E-2</v>
      </c>
      <c r="V864">
        <v>21</v>
      </c>
    </row>
    <row r="865" spans="1:22">
      <c r="A865">
        <v>44873</v>
      </c>
      <c r="B865" t="s">
        <v>2202</v>
      </c>
      <c r="C865">
        <v>-2.9999999999999997E-8</v>
      </c>
      <c r="D865">
        <v>9.4001749999999995E-2</v>
      </c>
      <c r="E865">
        <v>682</v>
      </c>
      <c r="F865">
        <v>2</v>
      </c>
      <c r="G865">
        <v>0</v>
      </c>
      <c r="H865">
        <v>7</v>
      </c>
      <c r="I865">
        <v>97291</v>
      </c>
      <c r="J865">
        <v>1</v>
      </c>
      <c r="K865">
        <v>0</v>
      </c>
      <c r="L865">
        <v>0</v>
      </c>
      <c r="M865">
        <v>0</v>
      </c>
      <c r="N865">
        <v>1</v>
      </c>
      <c r="O865">
        <v>1</v>
      </c>
      <c r="P865">
        <v>348</v>
      </c>
      <c r="Q865">
        <v>27</v>
      </c>
      <c r="R865">
        <v>3</v>
      </c>
      <c r="S865" t="s">
        <v>1478</v>
      </c>
      <c r="T865">
        <v>1</v>
      </c>
      <c r="U865">
        <v>9.4001779999999993E-2</v>
      </c>
      <c r="V865">
        <v>64</v>
      </c>
    </row>
    <row r="866" spans="1:22">
      <c r="A866">
        <v>44878</v>
      </c>
      <c r="B866" t="s">
        <v>2203</v>
      </c>
      <c r="C866">
        <v>-2.9999999999999997E-8</v>
      </c>
      <c r="D866">
        <v>0.37926555000000001</v>
      </c>
      <c r="E866">
        <v>682</v>
      </c>
      <c r="F866">
        <v>2</v>
      </c>
      <c r="G866">
        <v>0</v>
      </c>
      <c r="H866">
        <v>7</v>
      </c>
      <c r="I866">
        <v>97291</v>
      </c>
      <c r="J866">
        <v>1</v>
      </c>
      <c r="K866">
        <v>0</v>
      </c>
      <c r="L866">
        <v>0</v>
      </c>
      <c r="M866">
        <v>0</v>
      </c>
      <c r="N866">
        <v>1</v>
      </c>
      <c r="O866">
        <v>1</v>
      </c>
      <c r="P866">
        <v>348</v>
      </c>
      <c r="Q866">
        <v>27</v>
      </c>
      <c r="R866">
        <v>3</v>
      </c>
      <c r="S866" t="s">
        <v>1478</v>
      </c>
      <c r="T866">
        <v>1</v>
      </c>
      <c r="U866">
        <v>0.37926557999999999</v>
      </c>
      <c r="V866">
        <v>259</v>
      </c>
    </row>
    <row r="867" spans="1:22">
      <c r="A867">
        <v>44965</v>
      </c>
      <c r="B867" t="s">
        <v>2204</v>
      </c>
      <c r="C867">
        <v>-2.9999999999999997E-8</v>
      </c>
      <c r="D867">
        <v>0.33762022000000003</v>
      </c>
      <c r="E867">
        <v>682</v>
      </c>
      <c r="F867">
        <v>0</v>
      </c>
      <c r="G867">
        <v>0</v>
      </c>
      <c r="H867">
        <v>7</v>
      </c>
      <c r="I867">
        <v>97291</v>
      </c>
      <c r="J867">
        <v>1</v>
      </c>
      <c r="K867">
        <v>0</v>
      </c>
      <c r="L867">
        <v>0</v>
      </c>
      <c r="M867">
        <v>0</v>
      </c>
      <c r="N867">
        <v>1</v>
      </c>
      <c r="O867">
        <v>1</v>
      </c>
      <c r="P867">
        <v>348</v>
      </c>
      <c r="Q867">
        <v>27</v>
      </c>
      <c r="R867">
        <v>3</v>
      </c>
      <c r="S867" t="s">
        <v>1478</v>
      </c>
      <c r="T867">
        <v>1</v>
      </c>
      <c r="U867">
        <v>0.33762025000000001</v>
      </c>
      <c r="V867">
        <v>230</v>
      </c>
    </row>
    <row r="868" spans="1:22">
      <c r="A868">
        <v>45057</v>
      </c>
      <c r="B868" t="s">
        <v>2205</v>
      </c>
      <c r="C868">
        <v>-2.9999999999999997E-8</v>
      </c>
      <c r="D868">
        <v>0.11563835</v>
      </c>
      <c r="E868">
        <v>682</v>
      </c>
      <c r="F868">
        <v>2</v>
      </c>
      <c r="G868">
        <v>0</v>
      </c>
      <c r="H868">
        <v>7</v>
      </c>
      <c r="I868">
        <v>97291</v>
      </c>
      <c r="J868">
        <v>1</v>
      </c>
      <c r="K868">
        <v>0</v>
      </c>
      <c r="L868">
        <v>0</v>
      </c>
      <c r="M868">
        <v>0</v>
      </c>
      <c r="N868">
        <v>1</v>
      </c>
      <c r="O868">
        <v>1</v>
      </c>
      <c r="P868">
        <v>348</v>
      </c>
      <c r="Q868">
        <v>27</v>
      </c>
      <c r="R868">
        <v>3</v>
      </c>
      <c r="S868" t="s">
        <v>1478</v>
      </c>
      <c r="T868">
        <v>1</v>
      </c>
      <c r="U868">
        <v>0.11563838</v>
      </c>
      <c r="V868">
        <v>79</v>
      </c>
    </row>
    <row r="869" spans="1:22">
      <c r="A869">
        <v>45125</v>
      </c>
      <c r="B869" t="s">
        <v>2206</v>
      </c>
      <c r="C869">
        <v>-2.9999999999999997E-8</v>
      </c>
      <c r="D869">
        <v>0.20500600999999999</v>
      </c>
      <c r="E869">
        <v>682</v>
      </c>
      <c r="F869">
        <v>2</v>
      </c>
      <c r="G869">
        <v>0</v>
      </c>
      <c r="H869">
        <v>7</v>
      </c>
      <c r="I869">
        <v>97291</v>
      </c>
      <c r="J869">
        <v>1</v>
      </c>
      <c r="K869">
        <v>0</v>
      </c>
      <c r="L869">
        <v>0</v>
      </c>
      <c r="M869">
        <v>0</v>
      </c>
      <c r="N869">
        <v>1</v>
      </c>
      <c r="O869">
        <v>1</v>
      </c>
      <c r="P869">
        <v>348</v>
      </c>
      <c r="Q869">
        <v>27</v>
      </c>
      <c r="R869">
        <v>3</v>
      </c>
      <c r="S869" t="s">
        <v>1478</v>
      </c>
      <c r="T869">
        <v>1</v>
      </c>
      <c r="U869">
        <v>0.20500604</v>
      </c>
      <c r="V869">
        <v>140</v>
      </c>
    </row>
    <row r="870" spans="1:22">
      <c r="A870">
        <v>45187</v>
      </c>
      <c r="B870" t="s">
        <v>2207</v>
      </c>
      <c r="C870">
        <v>-2.9999999999999997E-8</v>
      </c>
      <c r="D870">
        <v>0.12322857</v>
      </c>
      <c r="E870">
        <v>682</v>
      </c>
      <c r="F870">
        <v>2</v>
      </c>
      <c r="G870">
        <v>0</v>
      </c>
      <c r="H870">
        <v>7</v>
      </c>
      <c r="I870">
        <v>97291</v>
      </c>
      <c r="J870">
        <v>1</v>
      </c>
      <c r="K870">
        <v>0</v>
      </c>
      <c r="L870">
        <v>0</v>
      </c>
      <c r="M870">
        <v>0</v>
      </c>
      <c r="N870">
        <v>1</v>
      </c>
      <c r="O870">
        <v>1</v>
      </c>
      <c r="P870">
        <v>348</v>
      </c>
      <c r="Q870">
        <v>27</v>
      </c>
      <c r="R870">
        <v>3</v>
      </c>
      <c r="S870" t="s">
        <v>1478</v>
      </c>
      <c r="T870">
        <v>1</v>
      </c>
      <c r="U870">
        <v>0.12322859999999999</v>
      </c>
      <c r="V870">
        <v>84</v>
      </c>
    </row>
    <row r="871" spans="1:22">
      <c r="A871">
        <v>45231</v>
      </c>
      <c r="B871" t="s">
        <v>2208</v>
      </c>
      <c r="C871">
        <v>-2.9999999999999997E-8</v>
      </c>
      <c r="D871">
        <v>0.17191930999999999</v>
      </c>
      <c r="E871">
        <v>682</v>
      </c>
      <c r="F871">
        <v>2</v>
      </c>
      <c r="G871">
        <v>0</v>
      </c>
      <c r="H871">
        <v>7</v>
      </c>
      <c r="I871">
        <v>97291</v>
      </c>
      <c r="J871">
        <v>1</v>
      </c>
      <c r="K871">
        <v>0</v>
      </c>
      <c r="L871">
        <v>0</v>
      </c>
      <c r="M871">
        <v>0</v>
      </c>
      <c r="N871">
        <v>1</v>
      </c>
      <c r="O871">
        <v>1</v>
      </c>
      <c r="P871">
        <v>348</v>
      </c>
      <c r="Q871">
        <v>27</v>
      </c>
      <c r="R871">
        <v>3</v>
      </c>
      <c r="S871" t="s">
        <v>1478</v>
      </c>
      <c r="T871">
        <v>1</v>
      </c>
      <c r="U871">
        <v>0.17191934</v>
      </c>
      <c r="V871">
        <v>117</v>
      </c>
    </row>
    <row r="872" spans="1:22">
      <c r="A872">
        <v>45286</v>
      </c>
      <c r="B872" t="s">
        <v>2209</v>
      </c>
      <c r="C872">
        <v>-2.9999999999999997E-8</v>
      </c>
      <c r="D872">
        <v>0.79325053999999995</v>
      </c>
      <c r="E872">
        <v>682</v>
      </c>
      <c r="F872">
        <v>2</v>
      </c>
      <c r="G872">
        <v>0</v>
      </c>
      <c r="H872">
        <v>7</v>
      </c>
      <c r="I872">
        <v>97291</v>
      </c>
      <c r="J872">
        <v>1</v>
      </c>
      <c r="K872">
        <v>0</v>
      </c>
      <c r="L872">
        <v>0</v>
      </c>
      <c r="M872">
        <v>0</v>
      </c>
      <c r="N872">
        <v>1</v>
      </c>
      <c r="O872">
        <v>1</v>
      </c>
      <c r="P872">
        <v>348</v>
      </c>
      <c r="Q872">
        <v>27</v>
      </c>
      <c r="R872">
        <v>3</v>
      </c>
      <c r="S872" t="s">
        <v>1478</v>
      </c>
      <c r="T872">
        <v>1</v>
      </c>
      <c r="U872">
        <v>0.79325056999999999</v>
      </c>
      <c r="V872">
        <v>541</v>
      </c>
    </row>
    <row r="873" spans="1:22">
      <c r="A873">
        <v>45327</v>
      </c>
      <c r="B873" t="s">
        <v>2210</v>
      </c>
      <c r="C873">
        <v>-2.9999999999999997E-8</v>
      </c>
      <c r="D873">
        <v>0.10051247000000001</v>
      </c>
      <c r="E873">
        <v>682</v>
      </c>
      <c r="F873">
        <v>2</v>
      </c>
      <c r="G873">
        <v>0</v>
      </c>
      <c r="H873">
        <v>7</v>
      </c>
      <c r="I873">
        <v>97291</v>
      </c>
      <c r="J873">
        <v>1</v>
      </c>
      <c r="K873">
        <v>0</v>
      </c>
      <c r="L873">
        <v>0</v>
      </c>
      <c r="M873">
        <v>0</v>
      </c>
      <c r="N873">
        <v>1</v>
      </c>
      <c r="O873">
        <v>1</v>
      </c>
      <c r="P873">
        <v>348</v>
      </c>
      <c r="Q873">
        <v>27</v>
      </c>
      <c r="R873">
        <v>3</v>
      </c>
      <c r="S873" t="s">
        <v>1478</v>
      </c>
      <c r="T873">
        <v>1</v>
      </c>
      <c r="U873">
        <v>0.1005125</v>
      </c>
      <c r="V873">
        <v>69</v>
      </c>
    </row>
    <row r="874" spans="1:22">
      <c r="A874">
        <v>45338</v>
      </c>
      <c r="B874" t="s">
        <v>2211</v>
      </c>
      <c r="C874">
        <v>-2.9999999999999997E-8</v>
      </c>
      <c r="D874">
        <v>0.27274049</v>
      </c>
      <c r="E874">
        <v>682</v>
      </c>
      <c r="F874">
        <v>2</v>
      </c>
      <c r="G874">
        <v>0</v>
      </c>
      <c r="H874">
        <v>7</v>
      </c>
      <c r="I874">
        <v>97291</v>
      </c>
      <c r="J874">
        <v>1</v>
      </c>
      <c r="K874">
        <v>0</v>
      </c>
      <c r="L874">
        <v>0</v>
      </c>
      <c r="M874">
        <v>0</v>
      </c>
      <c r="N874">
        <v>1</v>
      </c>
      <c r="O874">
        <v>1</v>
      </c>
      <c r="P874">
        <v>348</v>
      </c>
      <c r="Q874">
        <v>27</v>
      </c>
      <c r="R874">
        <v>3</v>
      </c>
      <c r="S874" t="s">
        <v>1478</v>
      </c>
      <c r="T874">
        <v>1</v>
      </c>
      <c r="U874">
        <v>0.27274051999999999</v>
      </c>
      <c r="V874">
        <v>186</v>
      </c>
    </row>
    <row r="875" spans="1:22">
      <c r="A875">
        <v>45384</v>
      </c>
      <c r="B875" t="s">
        <v>2212</v>
      </c>
      <c r="C875">
        <v>-2.9999999999999997E-8</v>
      </c>
      <c r="D875">
        <v>0.24068656999999999</v>
      </c>
      <c r="E875">
        <v>682</v>
      </c>
      <c r="F875">
        <v>2</v>
      </c>
      <c r="G875">
        <v>0</v>
      </c>
      <c r="H875">
        <v>7</v>
      </c>
      <c r="I875">
        <v>97291</v>
      </c>
      <c r="J875">
        <v>1</v>
      </c>
      <c r="K875">
        <v>0</v>
      </c>
      <c r="L875">
        <v>0</v>
      </c>
      <c r="M875">
        <v>0</v>
      </c>
      <c r="N875">
        <v>1</v>
      </c>
      <c r="O875">
        <v>1</v>
      </c>
      <c r="P875">
        <v>348</v>
      </c>
      <c r="Q875">
        <v>27</v>
      </c>
      <c r="R875">
        <v>3</v>
      </c>
      <c r="S875" t="s">
        <v>1478</v>
      </c>
      <c r="T875">
        <v>1</v>
      </c>
      <c r="U875">
        <v>0.2406866</v>
      </c>
      <c r="V875">
        <v>164</v>
      </c>
    </row>
    <row r="876" spans="1:22">
      <c r="A876">
        <v>45576</v>
      </c>
      <c r="B876" t="s">
        <v>2213</v>
      </c>
      <c r="C876">
        <v>-2.9999999999999997E-8</v>
      </c>
      <c r="D876">
        <v>0.20058092999999999</v>
      </c>
      <c r="E876">
        <v>682</v>
      </c>
      <c r="F876">
        <v>2</v>
      </c>
      <c r="G876">
        <v>0</v>
      </c>
      <c r="H876">
        <v>7</v>
      </c>
      <c r="I876">
        <v>97291</v>
      </c>
      <c r="J876">
        <v>1</v>
      </c>
      <c r="K876">
        <v>0</v>
      </c>
      <c r="L876">
        <v>0</v>
      </c>
      <c r="M876">
        <v>0</v>
      </c>
      <c r="N876">
        <v>1</v>
      </c>
      <c r="O876">
        <v>1</v>
      </c>
      <c r="P876">
        <v>348</v>
      </c>
      <c r="Q876">
        <v>27</v>
      </c>
      <c r="R876">
        <v>3</v>
      </c>
      <c r="S876" t="s">
        <v>1478</v>
      </c>
      <c r="T876">
        <v>1</v>
      </c>
      <c r="U876">
        <v>0.20058096</v>
      </c>
      <c r="V876">
        <v>137</v>
      </c>
    </row>
    <row r="877" spans="1:22">
      <c r="A877">
        <v>45591</v>
      </c>
      <c r="B877" t="s">
        <v>2214</v>
      </c>
      <c r="C877">
        <v>-2.9999999999999997E-8</v>
      </c>
      <c r="D877">
        <v>7.044425E-2</v>
      </c>
      <c r="E877">
        <v>682</v>
      </c>
      <c r="F877">
        <v>2</v>
      </c>
      <c r="G877">
        <v>0</v>
      </c>
      <c r="H877">
        <v>7</v>
      </c>
      <c r="I877">
        <v>97291</v>
      </c>
      <c r="J877">
        <v>1</v>
      </c>
      <c r="K877">
        <v>0</v>
      </c>
      <c r="L877">
        <v>0</v>
      </c>
      <c r="M877">
        <v>0</v>
      </c>
      <c r="N877">
        <v>1</v>
      </c>
      <c r="O877">
        <v>1</v>
      </c>
      <c r="P877">
        <v>348</v>
      </c>
      <c r="Q877">
        <v>27</v>
      </c>
      <c r="R877">
        <v>3</v>
      </c>
      <c r="S877" t="s">
        <v>1478</v>
      </c>
      <c r="T877">
        <v>1</v>
      </c>
      <c r="U877">
        <v>7.0444279999999998E-2</v>
      </c>
      <c r="V877">
        <v>48</v>
      </c>
    </row>
    <row r="878" spans="1:22">
      <c r="A878">
        <v>45616</v>
      </c>
      <c r="B878" t="s">
        <v>2215</v>
      </c>
      <c r="C878">
        <v>-2.9999999999999997E-8</v>
      </c>
      <c r="D878">
        <v>5.961172E-2</v>
      </c>
      <c r="E878">
        <v>682</v>
      </c>
      <c r="F878">
        <v>0</v>
      </c>
      <c r="G878">
        <v>0</v>
      </c>
      <c r="H878">
        <v>7</v>
      </c>
      <c r="I878">
        <v>97291</v>
      </c>
      <c r="J878">
        <v>1</v>
      </c>
      <c r="K878">
        <v>0</v>
      </c>
      <c r="L878">
        <v>0</v>
      </c>
      <c r="M878">
        <v>0</v>
      </c>
      <c r="N878">
        <v>1</v>
      </c>
      <c r="O878">
        <v>1</v>
      </c>
      <c r="P878">
        <v>348</v>
      </c>
      <c r="Q878">
        <v>27</v>
      </c>
      <c r="R878">
        <v>3</v>
      </c>
      <c r="S878" t="s">
        <v>1478</v>
      </c>
      <c r="T878">
        <v>1</v>
      </c>
      <c r="U878">
        <v>5.9611749999999998E-2</v>
      </c>
      <c r="V878">
        <v>41</v>
      </c>
    </row>
    <row r="879" spans="1:22">
      <c r="A879">
        <v>45622</v>
      </c>
      <c r="B879" t="s">
        <v>2216</v>
      </c>
      <c r="C879">
        <v>-2.9999999999999997E-8</v>
      </c>
      <c r="D879">
        <v>0.17281643999999999</v>
      </c>
      <c r="E879">
        <v>682</v>
      </c>
      <c r="F879">
        <v>2</v>
      </c>
      <c r="G879">
        <v>0</v>
      </c>
      <c r="H879">
        <v>7</v>
      </c>
      <c r="I879">
        <v>97291</v>
      </c>
      <c r="J879">
        <v>1</v>
      </c>
      <c r="K879">
        <v>0</v>
      </c>
      <c r="L879">
        <v>0</v>
      </c>
      <c r="M879">
        <v>0</v>
      </c>
      <c r="N879">
        <v>1</v>
      </c>
      <c r="O879">
        <v>1</v>
      </c>
      <c r="P879">
        <v>348</v>
      </c>
      <c r="Q879">
        <v>27</v>
      </c>
      <c r="R879">
        <v>3</v>
      </c>
      <c r="S879" t="s">
        <v>1478</v>
      </c>
      <c r="T879">
        <v>1</v>
      </c>
      <c r="U879">
        <v>0.17281647</v>
      </c>
      <c r="V879">
        <v>118</v>
      </c>
    </row>
    <row r="880" spans="1:22">
      <c r="A880">
        <v>45629</v>
      </c>
      <c r="B880" t="s">
        <v>2217</v>
      </c>
      <c r="C880">
        <v>-2.9999999999999997E-8</v>
      </c>
      <c r="D880">
        <v>6.7999160000000003E-2</v>
      </c>
      <c r="E880">
        <v>682</v>
      </c>
      <c r="F880">
        <v>0</v>
      </c>
      <c r="G880">
        <v>0</v>
      </c>
      <c r="H880">
        <v>7</v>
      </c>
      <c r="I880">
        <v>97291</v>
      </c>
      <c r="J880">
        <v>1</v>
      </c>
      <c r="K880">
        <v>0</v>
      </c>
      <c r="L880">
        <v>0</v>
      </c>
      <c r="M880">
        <v>0</v>
      </c>
      <c r="N880">
        <v>1</v>
      </c>
      <c r="O880">
        <v>1</v>
      </c>
      <c r="P880">
        <v>348</v>
      </c>
      <c r="Q880">
        <v>27</v>
      </c>
      <c r="R880">
        <v>3</v>
      </c>
      <c r="S880" t="s">
        <v>1478</v>
      </c>
      <c r="T880">
        <v>1</v>
      </c>
      <c r="U880">
        <v>6.7999190000000001E-2</v>
      </c>
      <c r="V880">
        <v>46</v>
      </c>
    </row>
    <row r="881" spans="1:22">
      <c r="A881">
        <v>45692</v>
      </c>
      <c r="B881" t="s">
        <v>2218</v>
      </c>
      <c r="C881">
        <v>-2.9999999999999997E-8</v>
      </c>
      <c r="D881">
        <v>0.11436180999999999</v>
      </c>
      <c r="E881">
        <v>682</v>
      </c>
      <c r="F881">
        <v>2</v>
      </c>
      <c r="G881">
        <v>0</v>
      </c>
      <c r="H881">
        <v>7</v>
      </c>
      <c r="I881">
        <v>97291</v>
      </c>
      <c r="J881">
        <v>1</v>
      </c>
      <c r="K881">
        <v>0</v>
      </c>
      <c r="L881">
        <v>0</v>
      </c>
      <c r="M881">
        <v>0</v>
      </c>
      <c r="N881">
        <v>1</v>
      </c>
      <c r="O881">
        <v>1</v>
      </c>
      <c r="P881">
        <v>348</v>
      </c>
      <c r="Q881">
        <v>27</v>
      </c>
      <c r="R881">
        <v>3</v>
      </c>
      <c r="S881" t="s">
        <v>1478</v>
      </c>
      <c r="T881">
        <v>1</v>
      </c>
      <c r="U881">
        <v>0.11436184000000001</v>
      </c>
      <c r="V881">
        <v>78</v>
      </c>
    </row>
    <row r="882" spans="1:22">
      <c r="A882">
        <v>45701</v>
      </c>
      <c r="B882" t="s">
        <v>2219</v>
      </c>
      <c r="C882">
        <v>-2.9999999999999997E-8</v>
      </c>
      <c r="D882">
        <v>4.799614E-2</v>
      </c>
      <c r="E882">
        <v>682</v>
      </c>
      <c r="F882">
        <v>0</v>
      </c>
      <c r="G882">
        <v>0</v>
      </c>
      <c r="H882">
        <v>7</v>
      </c>
      <c r="I882">
        <v>97291</v>
      </c>
      <c r="J882">
        <v>1</v>
      </c>
      <c r="K882">
        <v>0</v>
      </c>
      <c r="L882">
        <v>0</v>
      </c>
      <c r="M882">
        <v>0</v>
      </c>
      <c r="N882">
        <v>1</v>
      </c>
      <c r="O882">
        <v>1</v>
      </c>
      <c r="P882">
        <v>348</v>
      </c>
      <c r="Q882">
        <v>27</v>
      </c>
      <c r="R882">
        <v>3</v>
      </c>
      <c r="S882" t="s">
        <v>1478</v>
      </c>
      <c r="T882">
        <v>1</v>
      </c>
      <c r="U882">
        <v>4.7996169999999998E-2</v>
      </c>
      <c r="V882">
        <v>33</v>
      </c>
    </row>
    <row r="883" spans="1:22">
      <c r="A883">
        <v>45744</v>
      </c>
      <c r="B883" t="s">
        <v>2220</v>
      </c>
      <c r="C883">
        <v>-2.9999999999999997E-8</v>
      </c>
      <c r="D883">
        <v>0.13727507</v>
      </c>
      <c r="E883">
        <v>682</v>
      </c>
      <c r="F883">
        <v>0</v>
      </c>
      <c r="G883">
        <v>0</v>
      </c>
      <c r="H883">
        <v>7</v>
      </c>
      <c r="I883">
        <v>97291</v>
      </c>
      <c r="J883">
        <v>1</v>
      </c>
      <c r="K883">
        <v>0</v>
      </c>
      <c r="L883">
        <v>0</v>
      </c>
      <c r="M883">
        <v>0</v>
      </c>
      <c r="N883">
        <v>1</v>
      </c>
      <c r="O883">
        <v>1</v>
      </c>
      <c r="P883">
        <v>348</v>
      </c>
      <c r="Q883">
        <v>27</v>
      </c>
      <c r="R883">
        <v>3</v>
      </c>
      <c r="S883" t="s">
        <v>1478</v>
      </c>
      <c r="T883">
        <v>1</v>
      </c>
      <c r="U883">
        <v>0.13727510000000001</v>
      </c>
      <c r="V883">
        <v>94</v>
      </c>
    </row>
    <row r="884" spans="1:22">
      <c r="A884">
        <v>45769</v>
      </c>
      <c r="B884" t="s">
        <v>2221</v>
      </c>
      <c r="C884">
        <v>-2.9999999999999997E-8</v>
      </c>
      <c r="D884">
        <v>6.3300110000000007E-2</v>
      </c>
      <c r="E884">
        <v>682</v>
      </c>
      <c r="F884">
        <v>0</v>
      </c>
      <c r="G884">
        <v>0</v>
      </c>
      <c r="H884">
        <v>7</v>
      </c>
      <c r="I884">
        <v>97291</v>
      </c>
      <c r="J884">
        <v>1</v>
      </c>
      <c r="K884">
        <v>0</v>
      </c>
      <c r="L884">
        <v>0</v>
      </c>
      <c r="M884">
        <v>0</v>
      </c>
      <c r="N884">
        <v>1</v>
      </c>
      <c r="O884">
        <v>1</v>
      </c>
      <c r="P884">
        <v>348</v>
      </c>
      <c r="Q884">
        <v>27</v>
      </c>
      <c r="R884">
        <v>3</v>
      </c>
      <c r="S884" t="s">
        <v>1478</v>
      </c>
      <c r="T884">
        <v>1</v>
      </c>
      <c r="U884">
        <v>6.3300140000000005E-2</v>
      </c>
      <c r="V884">
        <v>43</v>
      </c>
    </row>
    <row r="885" spans="1:22">
      <c r="A885">
        <v>45770</v>
      </c>
      <c r="B885" t="s">
        <v>2221</v>
      </c>
      <c r="C885">
        <v>6.3300110000000007E-2</v>
      </c>
      <c r="D885">
        <v>0.20211725999999999</v>
      </c>
      <c r="E885">
        <v>682</v>
      </c>
      <c r="F885">
        <v>2</v>
      </c>
      <c r="G885">
        <v>0</v>
      </c>
      <c r="H885">
        <v>7</v>
      </c>
      <c r="I885">
        <v>97291</v>
      </c>
      <c r="J885">
        <v>1</v>
      </c>
      <c r="K885">
        <v>0</v>
      </c>
      <c r="L885">
        <v>0</v>
      </c>
      <c r="M885">
        <v>0</v>
      </c>
      <c r="N885">
        <v>1</v>
      </c>
      <c r="O885">
        <v>1</v>
      </c>
      <c r="P885">
        <v>348</v>
      </c>
      <c r="Q885">
        <v>27</v>
      </c>
      <c r="R885">
        <v>3</v>
      </c>
      <c r="S885" t="s">
        <v>1478</v>
      </c>
      <c r="T885">
        <v>1</v>
      </c>
      <c r="U885">
        <v>0.13881715</v>
      </c>
      <c r="V885">
        <v>95</v>
      </c>
    </row>
    <row r="886" spans="1:22">
      <c r="A886">
        <v>45880</v>
      </c>
      <c r="B886" t="s">
        <v>2222</v>
      </c>
      <c r="C886">
        <v>0.67060615999999995</v>
      </c>
      <c r="D886">
        <v>0.67399182000000002</v>
      </c>
      <c r="E886">
        <v>682</v>
      </c>
      <c r="F886">
        <v>2</v>
      </c>
      <c r="G886">
        <v>0</v>
      </c>
      <c r="H886">
        <v>7</v>
      </c>
      <c r="I886">
        <v>97291</v>
      </c>
      <c r="J886">
        <v>1</v>
      </c>
      <c r="K886">
        <v>0</v>
      </c>
      <c r="L886">
        <v>0</v>
      </c>
      <c r="M886">
        <v>0</v>
      </c>
      <c r="N886">
        <v>1</v>
      </c>
      <c r="O886">
        <v>1</v>
      </c>
      <c r="P886">
        <v>348</v>
      </c>
      <c r="Q886">
        <v>27</v>
      </c>
      <c r="R886">
        <v>3</v>
      </c>
      <c r="S886" t="s">
        <v>1478</v>
      </c>
      <c r="T886">
        <v>1</v>
      </c>
      <c r="U886">
        <v>3.38566E-3</v>
      </c>
      <c r="V886">
        <v>2</v>
      </c>
    </row>
    <row r="887" spans="1:22">
      <c r="A887">
        <v>46387</v>
      </c>
      <c r="B887" t="s">
        <v>2223</v>
      </c>
      <c r="C887">
        <v>-2.9999999999999997E-8</v>
      </c>
      <c r="D887">
        <v>7.1413279999999996E-2</v>
      </c>
      <c r="E887">
        <v>682</v>
      </c>
      <c r="F887">
        <v>0</v>
      </c>
      <c r="G887">
        <v>0</v>
      </c>
      <c r="H887">
        <v>7</v>
      </c>
      <c r="I887">
        <v>97291</v>
      </c>
      <c r="J887">
        <v>1</v>
      </c>
      <c r="K887">
        <v>0</v>
      </c>
      <c r="L887">
        <v>0</v>
      </c>
      <c r="M887">
        <v>0</v>
      </c>
      <c r="N887">
        <v>1</v>
      </c>
      <c r="O887">
        <v>1</v>
      </c>
      <c r="P887">
        <v>348</v>
      </c>
      <c r="Q887">
        <v>27</v>
      </c>
      <c r="R887">
        <v>3</v>
      </c>
      <c r="S887" t="s">
        <v>1478</v>
      </c>
      <c r="T887">
        <v>1</v>
      </c>
      <c r="U887">
        <v>7.1413309999999994E-2</v>
      </c>
      <c r="V887">
        <v>49</v>
      </c>
    </row>
    <row r="888" spans="1:22">
      <c r="A888">
        <v>46476</v>
      </c>
      <c r="B888" t="s">
        <v>2224</v>
      </c>
      <c r="C888">
        <v>-2.9999999999999997E-8</v>
      </c>
      <c r="D888">
        <v>0.51022385999999997</v>
      </c>
      <c r="E888">
        <v>682</v>
      </c>
      <c r="F888">
        <v>2</v>
      </c>
      <c r="G888">
        <v>0</v>
      </c>
      <c r="H888">
        <v>7</v>
      </c>
      <c r="I888">
        <v>97291</v>
      </c>
      <c r="J888">
        <v>1</v>
      </c>
      <c r="K888">
        <v>0</v>
      </c>
      <c r="L888">
        <v>0</v>
      </c>
      <c r="M888">
        <v>0</v>
      </c>
      <c r="N888">
        <v>1</v>
      </c>
      <c r="O888">
        <v>1</v>
      </c>
      <c r="P888">
        <v>348</v>
      </c>
      <c r="Q888">
        <v>27</v>
      </c>
      <c r="R888">
        <v>3</v>
      </c>
      <c r="S888" t="s">
        <v>1478</v>
      </c>
      <c r="T888">
        <v>1</v>
      </c>
      <c r="U888">
        <v>0.51022389000000001</v>
      </c>
      <c r="V888">
        <v>348</v>
      </c>
    </row>
    <row r="889" spans="1:22">
      <c r="A889">
        <v>46495</v>
      </c>
      <c r="B889" t="s">
        <v>2225</v>
      </c>
      <c r="C889">
        <v>-2.9999999999999997E-8</v>
      </c>
      <c r="D889">
        <v>0.12572423999999999</v>
      </c>
      <c r="E889">
        <v>682</v>
      </c>
      <c r="F889">
        <v>2</v>
      </c>
      <c r="G889">
        <v>0</v>
      </c>
      <c r="H889">
        <v>7</v>
      </c>
      <c r="I889">
        <v>97291</v>
      </c>
      <c r="J889">
        <v>1</v>
      </c>
      <c r="K889">
        <v>0</v>
      </c>
      <c r="L889">
        <v>0</v>
      </c>
      <c r="M889">
        <v>0</v>
      </c>
      <c r="N889">
        <v>1</v>
      </c>
      <c r="O889">
        <v>1</v>
      </c>
      <c r="P889">
        <v>348</v>
      </c>
      <c r="Q889">
        <v>27</v>
      </c>
      <c r="R889">
        <v>3</v>
      </c>
      <c r="S889" t="s">
        <v>1478</v>
      </c>
      <c r="T889">
        <v>1</v>
      </c>
      <c r="U889">
        <v>0.12572427</v>
      </c>
      <c r="V889">
        <v>86</v>
      </c>
    </row>
    <row r="890" spans="1:22">
      <c r="A890">
        <v>46519</v>
      </c>
      <c r="B890" t="s">
        <v>2226</v>
      </c>
      <c r="C890">
        <v>-2.9999999999999997E-8</v>
      </c>
      <c r="D890">
        <v>9.3623830000000005E-2</v>
      </c>
      <c r="E890">
        <v>682</v>
      </c>
      <c r="F890">
        <v>2</v>
      </c>
      <c r="G890">
        <v>0</v>
      </c>
      <c r="H890">
        <v>7</v>
      </c>
      <c r="I890">
        <v>97291</v>
      </c>
      <c r="J890">
        <v>1</v>
      </c>
      <c r="K890">
        <v>0</v>
      </c>
      <c r="L890">
        <v>0</v>
      </c>
      <c r="M890">
        <v>0</v>
      </c>
      <c r="N890">
        <v>1</v>
      </c>
      <c r="O890">
        <v>1</v>
      </c>
      <c r="P890">
        <v>348</v>
      </c>
      <c r="Q890">
        <v>27</v>
      </c>
      <c r="R890">
        <v>3</v>
      </c>
      <c r="S890" t="s">
        <v>1478</v>
      </c>
      <c r="T890">
        <v>1</v>
      </c>
      <c r="U890">
        <v>9.3623860000000003E-2</v>
      </c>
      <c r="V890">
        <v>64</v>
      </c>
    </row>
    <row r="891" spans="1:22">
      <c r="A891">
        <v>46537</v>
      </c>
      <c r="B891" t="s">
        <v>2227</v>
      </c>
      <c r="C891">
        <v>-2.9999999999999997E-8</v>
      </c>
      <c r="D891">
        <v>5.3671730000000001E-2</v>
      </c>
      <c r="E891">
        <v>682</v>
      </c>
      <c r="F891">
        <v>0</v>
      </c>
      <c r="G891">
        <v>0</v>
      </c>
      <c r="H891">
        <v>7</v>
      </c>
      <c r="I891">
        <v>97291</v>
      </c>
      <c r="J891">
        <v>1</v>
      </c>
      <c r="K891">
        <v>0</v>
      </c>
      <c r="L891">
        <v>0</v>
      </c>
      <c r="M891">
        <v>0</v>
      </c>
      <c r="N891">
        <v>1</v>
      </c>
      <c r="O891">
        <v>1</v>
      </c>
      <c r="P891">
        <v>348</v>
      </c>
      <c r="Q891">
        <v>27</v>
      </c>
      <c r="R891">
        <v>3</v>
      </c>
      <c r="S891" t="s">
        <v>1478</v>
      </c>
      <c r="T891">
        <v>1</v>
      </c>
      <c r="U891">
        <v>5.3671759999999999E-2</v>
      </c>
      <c r="V891">
        <v>37</v>
      </c>
    </row>
    <row r="892" spans="1:22">
      <c r="A892">
        <v>46543</v>
      </c>
      <c r="B892" t="s">
        <v>2228</v>
      </c>
      <c r="C892">
        <v>-2.9999999999999997E-8</v>
      </c>
      <c r="D892">
        <v>0.13703609</v>
      </c>
      <c r="E892">
        <v>682</v>
      </c>
      <c r="F892">
        <v>0</v>
      </c>
      <c r="G892">
        <v>0</v>
      </c>
      <c r="H892">
        <v>7</v>
      </c>
      <c r="I892">
        <v>97291</v>
      </c>
      <c r="J892">
        <v>1</v>
      </c>
      <c r="K892">
        <v>0</v>
      </c>
      <c r="L892">
        <v>0</v>
      </c>
      <c r="M892">
        <v>0</v>
      </c>
      <c r="N892">
        <v>1</v>
      </c>
      <c r="O892">
        <v>1</v>
      </c>
      <c r="P892">
        <v>348</v>
      </c>
      <c r="Q892">
        <v>27</v>
      </c>
      <c r="R892">
        <v>3</v>
      </c>
      <c r="S892" t="s">
        <v>1478</v>
      </c>
      <c r="T892">
        <v>1</v>
      </c>
      <c r="U892">
        <v>0.13703612000000001</v>
      </c>
      <c r="V892">
        <v>93</v>
      </c>
    </row>
    <row r="893" spans="1:22">
      <c r="A893">
        <v>46548</v>
      </c>
      <c r="B893" t="s">
        <v>2229</v>
      </c>
      <c r="C893">
        <v>-2.9999999999999997E-8</v>
      </c>
      <c r="D893">
        <v>0.21165149999999999</v>
      </c>
      <c r="E893">
        <v>682</v>
      </c>
      <c r="F893">
        <v>2</v>
      </c>
      <c r="G893">
        <v>0</v>
      </c>
      <c r="H893">
        <v>7</v>
      </c>
      <c r="I893">
        <v>97291</v>
      </c>
      <c r="J893">
        <v>1</v>
      </c>
      <c r="K893">
        <v>0</v>
      </c>
      <c r="L893">
        <v>0</v>
      </c>
      <c r="M893">
        <v>0</v>
      </c>
      <c r="N893">
        <v>1</v>
      </c>
      <c r="O893">
        <v>1</v>
      </c>
      <c r="P893">
        <v>348</v>
      </c>
      <c r="Q893">
        <v>27</v>
      </c>
      <c r="R893">
        <v>3</v>
      </c>
      <c r="S893" t="s">
        <v>1478</v>
      </c>
      <c r="T893">
        <v>1</v>
      </c>
      <c r="U893">
        <v>0.21165153</v>
      </c>
      <c r="V893">
        <v>144</v>
      </c>
    </row>
    <row r="894" spans="1:22">
      <c r="A894">
        <v>46559</v>
      </c>
      <c r="B894" t="s">
        <v>2230</v>
      </c>
      <c r="C894">
        <v>-2.9999999999999997E-8</v>
      </c>
      <c r="D894">
        <v>0.42081499999999999</v>
      </c>
      <c r="E894">
        <v>682</v>
      </c>
      <c r="F894">
        <v>2</v>
      </c>
      <c r="G894">
        <v>0</v>
      </c>
      <c r="H894">
        <v>7</v>
      </c>
      <c r="I894">
        <v>97291</v>
      </c>
      <c r="J894">
        <v>1</v>
      </c>
      <c r="K894">
        <v>0</v>
      </c>
      <c r="L894">
        <v>0</v>
      </c>
      <c r="M894">
        <v>0</v>
      </c>
      <c r="N894">
        <v>1</v>
      </c>
      <c r="O894">
        <v>1</v>
      </c>
      <c r="P894">
        <v>348</v>
      </c>
      <c r="Q894">
        <v>27</v>
      </c>
      <c r="R894">
        <v>3</v>
      </c>
      <c r="S894" t="s">
        <v>1478</v>
      </c>
      <c r="T894">
        <v>1</v>
      </c>
      <c r="U894">
        <v>0.42081502999999998</v>
      </c>
      <c r="V894">
        <v>287</v>
      </c>
    </row>
    <row r="895" spans="1:22">
      <c r="A895">
        <v>46587</v>
      </c>
      <c r="B895" t="s">
        <v>2231</v>
      </c>
      <c r="C895">
        <v>-2.9999999999999997E-8</v>
      </c>
      <c r="D895">
        <v>0.33332686</v>
      </c>
      <c r="E895">
        <v>682</v>
      </c>
      <c r="F895">
        <v>2</v>
      </c>
      <c r="G895">
        <v>0</v>
      </c>
      <c r="H895">
        <v>7</v>
      </c>
      <c r="I895">
        <v>97291</v>
      </c>
      <c r="J895">
        <v>1</v>
      </c>
      <c r="K895">
        <v>0</v>
      </c>
      <c r="L895">
        <v>0</v>
      </c>
      <c r="M895">
        <v>0</v>
      </c>
      <c r="N895">
        <v>1</v>
      </c>
      <c r="O895">
        <v>1</v>
      </c>
      <c r="P895">
        <v>348</v>
      </c>
      <c r="Q895">
        <v>27</v>
      </c>
      <c r="R895">
        <v>3</v>
      </c>
      <c r="S895" t="s">
        <v>1478</v>
      </c>
      <c r="T895">
        <v>1</v>
      </c>
      <c r="U895">
        <v>0.33332688999999999</v>
      </c>
      <c r="V895">
        <v>227</v>
      </c>
    </row>
    <row r="896" spans="1:22">
      <c r="A896">
        <v>46618</v>
      </c>
      <c r="B896" t="s">
        <v>2232</v>
      </c>
      <c r="C896">
        <v>-2.9999999999999997E-8</v>
      </c>
      <c r="D896">
        <v>5.5638060000000003E-2</v>
      </c>
      <c r="E896">
        <v>682</v>
      </c>
      <c r="F896">
        <v>2</v>
      </c>
      <c r="G896">
        <v>0</v>
      </c>
      <c r="H896">
        <v>7</v>
      </c>
      <c r="I896">
        <v>97291</v>
      </c>
      <c r="J896">
        <v>1</v>
      </c>
      <c r="K896">
        <v>0</v>
      </c>
      <c r="L896">
        <v>0</v>
      </c>
      <c r="M896">
        <v>0</v>
      </c>
      <c r="N896">
        <v>1</v>
      </c>
      <c r="O896">
        <v>1</v>
      </c>
      <c r="P896">
        <v>348</v>
      </c>
      <c r="Q896">
        <v>27</v>
      </c>
      <c r="R896">
        <v>3</v>
      </c>
      <c r="S896" t="s">
        <v>1478</v>
      </c>
      <c r="T896">
        <v>1</v>
      </c>
      <c r="U896">
        <v>5.5638090000000001E-2</v>
      </c>
      <c r="V896">
        <v>38</v>
      </c>
    </row>
    <row r="897" spans="1:22">
      <c r="A897">
        <v>46662</v>
      </c>
      <c r="B897" t="s">
        <v>2233</v>
      </c>
      <c r="C897">
        <v>6.9319100000000003E-3</v>
      </c>
      <c r="D897">
        <v>5.5709950000000001E-2</v>
      </c>
      <c r="E897">
        <v>682</v>
      </c>
      <c r="F897">
        <v>0</v>
      </c>
      <c r="G897">
        <v>0</v>
      </c>
      <c r="H897">
        <v>7</v>
      </c>
      <c r="I897">
        <v>97291</v>
      </c>
      <c r="J897">
        <v>1</v>
      </c>
      <c r="K897">
        <v>0</v>
      </c>
      <c r="L897">
        <v>0</v>
      </c>
      <c r="M897">
        <v>0</v>
      </c>
      <c r="N897">
        <v>1</v>
      </c>
      <c r="O897">
        <v>1</v>
      </c>
      <c r="P897">
        <v>348</v>
      </c>
      <c r="Q897">
        <v>27</v>
      </c>
      <c r="R897">
        <v>3</v>
      </c>
      <c r="S897" t="s">
        <v>1478</v>
      </c>
      <c r="T897">
        <v>1</v>
      </c>
      <c r="U897">
        <v>4.8778040000000002E-2</v>
      </c>
      <c r="V897">
        <v>33</v>
      </c>
    </row>
    <row r="898" spans="1:22">
      <c r="A898">
        <v>46663</v>
      </c>
      <c r="B898" t="s">
        <v>2233</v>
      </c>
      <c r="C898">
        <v>5.5709950000000001E-2</v>
      </c>
      <c r="D898">
        <v>0.11364667000000001</v>
      </c>
      <c r="E898">
        <v>682</v>
      </c>
      <c r="F898">
        <v>0</v>
      </c>
      <c r="G898">
        <v>0</v>
      </c>
      <c r="H898">
        <v>7</v>
      </c>
      <c r="I898">
        <v>97291</v>
      </c>
      <c r="J898">
        <v>1</v>
      </c>
      <c r="K898">
        <v>0</v>
      </c>
      <c r="L898">
        <v>0</v>
      </c>
      <c r="M898">
        <v>0</v>
      </c>
      <c r="N898">
        <v>1</v>
      </c>
      <c r="O898">
        <v>1</v>
      </c>
      <c r="P898">
        <v>348</v>
      </c>
      <c r="Q898">
        <v>27</v>
      </c>
      <c r="R898">
        <v>3</v>
      </c>
      <c r="S898" t="s">
        <v>1478</v>
      </c>
      <c r="T898">
        <v>1</v>
      </c>
      <c r="U898">
        <v>5.7936719999999997E-2</v>
      </c>
      <c r="V898">
        <v>40</v>
      </c>
    </row>
    <row r="899" spans="1:22">
      <c r="A899">
        <v>46664</v>
      </c>
      <c r="B899" t="s">
        <v>2233</v>
      </c>
      <c r="C899">
        <v>0.11364667000000001</v>
      </c>
      <c r="D899">
        <v>0.33223045000000001</v>
      </c>
      <c r="E899">
        <v>682</v>
      </c>
      <c r="F899">
        <v>0</v>
      </c>
      <c r="G899">
        <v>0</v>
      </c>
      <c r="H899">
        <v>7</v>
      </c>
      <c r="I899">
        <v>97291</v>
      </c>
      <c r="J899">
        <v>1</v>
      </c>
      <c r="K899">
        <v>0</v>
      </c>
      <c r="L899">
        <v>0</v>
      </c>
      <c r="M899">
        <v>0</v>
      </c>
      <c r="N899">
        <v>1</v>
      </c>
      <c r="O899">
        <v>1</v>
      </c>
      <c r="P899">
        <v>348</v>
      </c>
      <c r="Q899">
        <v>27</v>
      </c>
      <c r="R899">
        <v>3</v>
      </c>
      <c r="S899" t="s">
        <v>1478</v>
      </c>
      <c r="T899">
        <v>1</v>
      </c>
      <c r="U899">
        <v>0.21858378000000001</v>
      </c>
      <c r="V899">
        <v>149</v>
      </c>
    </row>
    <row r="900" spans="1:22">
      <c r="A900">
        <v>46728</v>
      </c>
      <c r="B900" t="s">
        <v>2234</v>
      </c>
      <c r="C900">
        <v>-2.9999999999999997E-8</v>
      </c>
      <c r="D900">
        <v>9.1057330000000006E-2</v>
      </c>
      <c r="E900">
        <v>682</v>
      </c>
      <c r="F900">
        <v>2</v>
      </c>
      <c r="G900">
        <v>0</v>
      </c>
      <c r="H900">
        <v>7</v>
      </c>
      <c r="I900">
        <v>97291</v>
      </c>
      <c r="J900">
        <v>1</v>
      </c>
      <c r="K900">
        <v>0</v>
      </c>
      <c r="L900">
        <v>0</v>
      </c>
      <c r="M900">
        <v>0</v>
      </c>
      <c r="N900">
        <v>1</v>
      </c>
      <c r="O900">
        <v>1</v>
      </c>
      <c r="P900">
        <v>348</v>
      </c>
      <c r="Q900">
        <v>27</v>
      </c>
      <c r="R900">
        <v>3</v>
      </c>
      <c r="S900" t="s">
        <v>1478</v>
      </c>
      <c r="T900">
        <v>1</v>
      </c>
      <c r="U900">
        <v>9.1057360000000004E-2</v>
      </c>
      <c r="V900">
        <v>62</v>
      </c>
    </row>
    <row r="901" spans="1:22">
      <c r="A901">
        <v>46734</v>
      </c>
      <c r="B901" t="s">
        <v>2235</v>
      </c>
      <c r="C901">
        <v>-2.9999999999999997E-8</v>
      </c>
      <c r="D901">
        <v>0.21014176000000001</v>
      </c>
      <c r="E901">
        <v>682</v>
      </c>
      <c r="F901">
        <v>2</v>
      </c>
      <c r="G901">
        <v>0</v>
      </c>
      <c r="H901">
        <v>7</v>
      </c>
      <c r="I901">
        <v>97291</v>
      </c>
      <c r="J901">
        <v>1</v>
      </c>
      <c r="K901">
        <v>0</v>
      </c>
      <c r="L901">
        <v>0</v>
      </c>
      <c r="M901">
        <v>0</v>
      </c>
      <c r="N901">
        <v>1</v>
      </c>
      <c r="O901">
        <v>1</v>
      </c>
      <c r="P901">
        <v>348</v>
      </c>
      <c r="Q901">
        <v>27</v>
      </c>
      <c r="R901">
        <v>3</v>
      </c>
      <c r="S901" t="s">
        <v>1478</v>
      </c>
      <c r="T901">
        <v>1</v>
      </c>
      <c r="U901">
        <v>0.21014178999999999</v>
      </c>
      <c r="V901">
        <v>143</v>
      </c>
    </row>
    <row r="902" spans="1:22">
      <c r="A902">
        <v>46766</v>
      </c>
      <c r="B902" t="s">
        <v>2236</v>
      </c>
      <c r="C902">
        <v>-2.9999999999999997E-8</v>
      </c>
      <c r="D902">
        <v>4.4397100000000002E-2</v>
      </c>
      <c r="E902">
        <v>682</v>
      </c>
      <c r="F902">
        <v>0</v>
      </c>
      <c r="G902">
        <v>0</v>
      </c>
      <c r="H902">
        <v>7</v>
      </c>
      <c r="I902">
        <v>97291</v>
      </c>
      <c r="J902">
        <v>1</v>
      </c>
      <c r="K902">
        <v>0</v>
      </c>
      <c r="L902">
        <v>0</v>
      </c>
      <c r="M902">
        <v>0</v>
      </c>
      <c r="N902">
        <v>1</v>
      </c>
      <c r="O902">
        <v>1</v>
      </c>
      <c r="P902">
        <v>348</v>
      </c>
      <c r="Q902">
        <v>27</v>
      </c>
      <c r="R902">
        <v>3</v>
      </c>
      <c r="S902" t="s">
        <v>1478</v>
      </c>
      <c r="T902">
        <v>1</v>
      </c>
      <c r="U902">
        <v>4.439713E-2</v>
      </c>
      <c r="V902">
        <v>30</v>
      </c>
    </row>
    <row r="903" spans="1:22">
      <c r="A903">
        <v>46959</v>
      </c>
      <c r="B903" t="s">
        <v>2237</v>
      </c>
      <c r="C903">
        <v>-2.9999999999999997E-8</v>
      </c>
      <c r="D903">
        <v>0.1054687</v>
      </c>
      <c r="E903">
        <v>682</v>
      </c>
      <c r="F903">
        <v>2</v>
      </c>
      <c r="G903">
        <v>0</v>
      </c>
      <c r="H903">
        <v>7</v>
      </c>
      <c r="I903">
        <v>97291</v>
      </c>
      <c r="J903">
        <v>1</v>
      </c>
      <c r="K903">
        <v>0</v>
      </c>
      <c r="L903">
        <v>0</v>
      </c>
      <c r="M903">
        <v>0</v>
      </c>
      <c r="N903">
        <v>1</v>
      </c>
      <c r="O903">
        <v>1</v>
      </c>
      <c r="P903">
        <v>348</v>
      </c>
      <c r="Q903">
        <v>27</v>
      </c>
      <c r="R903">
        <v>3</v>
      </c>
      <c r="S903" t="s">
        <v>1478</v>
      </c>
      <c r="T903">
        <v>1</v>
      </c>
      <c r="U903">
        <v>0.10546873</v>
      </c>
      <c r="V903">
        <v>72</v>
      </c>
    </row>
    <row r="904" spans="1:22">
      <c r="A904">
        <v>47013</v>
      </c>
      <c r="B904" t="s">
        <v>2238</v>
      </c>
      <c r="C904">
        <v>-2.9999999999999997E-8</v>
      </c>
      <c r="D904">
        <v>7.3941690000000004E-2</v>
      </c>
      <c r="E904">
        <v>682</v>
      </c>
      <c r="F904">
        <v>2</v>
      </c>
      <c r="G904">
        <v>0</v>
      </c>
      <c r="H904">
        <v>7</v>
      </c>
      <c r="I904">
        <v>97291</v>
      </c>
      <c r="J904">
        <v>1</v>
      </c>
      <c r="K904">
        <v>0</v>
      </c>
      <c r="L904">
        <v>0</v>
      </c>
      <c r="M904">
        <v>0</v>
      </c>
      <c r="N904">
        <v>1</v>
      </c>
      <c r="O904">
        <v>1</v>
      </c>
      <c r="P904">
        <v>348</v>
      </c>
      <c r="Q904">
        <v>27</v>
      </c>
      <c r="R904">
        <v>3</v>
      </c>
      <c r="S904" t="s">
        <v>1478</v>
      </c>
      <c r="T904">
        <v>1</v>
      </c>
      <c r="U904">
        <v>7.3941720000000002E-2</v>
      </c>
      <c r="V904">
        <v>50</v>
      </c>
    </row>
    <row r="905" spans="1:22">
      <c r="A905">
        <v>47014</v>
      </c>
      <c r="B905" t="s">
        <v>2239</v>
      </c>
      <c r="C905">
        <v>-2.9999999999999997E-8</v>
      </c>
      <c r="D905">
        <v>5.1441019999999997E-2</v>
      </c>
      <c r="E905">
        <v>682</v>
      </c>
      <c r="F905">
        <v>2</v>
      </c>
      <c r="G905">
        <v>0</v>
      </c>
      <c r="H905">
        <v>7</v>
      </c>
      <c r="I905">
        <v>97291</v>
      </c>
      <c r="J905">
        <v>1</v>
      </c>
      <c r="K905">
        <v>0</v>
      </c>
      <c r="L905">
        <v>0</v>
      </c>
      <c r="M905">
        <v>0</v>
      </c>
      <c r="N905">
        <v>1</v>
      </c>
      <c r="O905">
        <v>1</v>
      </c>
      <c r="P905">
        <v>348</v>
      </c>
      <c r="Q905">
        <v>27</v>
      </c>
      <c r="R905">
        <v>3</v>
      </c>
      <c r="S905" t="s">
        <v>1478</v>
      </c>
      <c r="T905">
        <v>1</v>
      </c>
      <c r="U905">
        <v>5.1441050000000002E-2</v>
      </c>
      <c r="V905">
        <v>35</v>
      </c>
    </row>
    <row r="906" spans="1:22">
      <c r="A906">
        <v>47039</v>
      </c>
      <c r="B906" t="s">
        <v>2240</v>
      </c>
      <c r="C906">
        <v>-2.9999999999999997E-8</v>
      </c>
      <c r="D906">
        <v>0.14276183000000001</v>
      </c>
      <c r="E906">
        <v>682</v>
      </c>
      <c r="F906">
        <v>2</v>
      </c>
      <c r="G906">
        <v>0</v>
      </c>
      <c r="H906">
        <v>7</v>
      </c>
      <c r="I906">
        <v>97291</v>
      </c>
      <c r="J906">
        <v>1</v>
      </c>
      <c r="K906">
        <v>0</v>
      </c>
      <c r="L906">
        <v>0</v>
      </c>
      <c r="M906">
        <v>0</v>
      </c>
      <c r="N906">
        <v>1</v>
      </c>
      <c r="O906">
        <v>1</v>
      </c>
      <c r="P906">
        <v>348</v>
      </c>
      <c r="Q906">
        <v>27</v>
      </c>
      <c r="R906">
        <v>3</v>
      </c>
      <c r="S906" t="s">
        <v>1478</v>
      </c>
      <c r="T906">
        <v>1</v>
      </c>
      <c r="U906">
        <v>0.14276185999999999</v>
      </c>
      <c r="V906">
        <v>97</v>
      </c>
    </row>
    <row r="907" spans="1:22">
      <c r="A907">
        <v>47051</v>
      </c>
      <c r="B907" t="s">
        <v>2241</v>
      </c>
      <c r="C907">
        <v>-2.9999999999999997E-8</v>
      </c>
      <c r="D907">
        <v>9.4127580000000002E-2</v>
      </c>
      <c r="E907">
        <v>682</v>
      </c>
      <c r="F907">
        <v>0</v>
      </c>
      <c r="G907">
        <v>0</v>
      </c>
      <c r="H907">
        <v>7</v>
      </c>
      <c r="I907">
        <v>97291</v>
      </c>
      <c r="J907">
        <v>1</v>
      </c>
      <c r="K907">
        <v>0</v>
      </c>
      <c r="L907">
        <v>0</v>
      </c>
      <c r="M907">
        <v>0</v>
      </c>
      <c r="N907">
        <v>1</v>
      </c>
      <c r="O907">
        <v>1</v>
      </c>
      <c r="P907">
        <v>348</v>
      </c>
      <c r="Q907">
        <v>27</v>
      </c>
      <c r="R907">
        <v>3</v>
      </c>
      <c r="S907" t="s">
        <v>1478</v>
      </c>
      <c r="T907">
        <v>1</v>
      </c>
      <c r="U907">
        <v>9.412761E-2</v>
      </c>
      <c r="V907">
        <v>64</v>
      </c>
    </row>
    <row r="908" spans="1:22">
      <c r="A908">
        <v>47082</v>
      </c>
      <c r="B908" t="s">
        <v>2242</v>
      </c>
      <c r="C908">
        <v>-2.9999999999999997E-8</v>
      </c>
      <c r="D908">
        <v>0.12518551</v>
      </c>
      <c r="E908">
        <v>682</v>
      </c>
      <c r="F908">
        <v>2</v>
      </c>
      <c r="G908">
        <v>0</v>
      </c>
      <c r="H908">
        <v>7</v>
      </c>
      <c r="I908">
        <v>97291</v>
      </c>
      <c r="J908">
        <v>1</v>
      </c>
      <c r="K908">
        <v>0</v>
      </c>
      <c r="L908">
        <v>0</v>
      </c>
      <c r="M908">
        <v>0</v>
      </c>
      <c r="N908">
        <v>1</v>
      </c>
      <c r="O908">
        <v>1</v>
      </c>
      <c r="P908">
        <v>348</v>
      </c>
      <c r="Q908">
        <v>27</v>
      </c>
      <c r="R908">
        <v>3</v>
      </c>
      <c r="S908" t="s">
        <v>1478</v>
      </c>
      <c r="T908">
        <v>1</v>
      </c>
      <c r="U908">
        <v>0.12518554000000001</v>
      </c>
      <c r="V908">
        <v>85</v>
      </c>
    </row>
    <row r="909" spans="1:22">
      <c r="A909">
        <v>47117</v>
      </c>
      <c r="B909" t="s">
        <v>2243</v>
      </c>
      <c r="C909">
        <v>-2.9999999999999997E-8</v>
      </c>
      <c r="D909">
        <v>0.22195785000000001</v>
      </c>
      <c r="E909">
        <v>682</v>
      </c>
      <c r="F909">
        <v>2</v>
      </c>
      <c r="G909">
        <v>0</v>
      </c>
      <c r="H909">
        <v>7</v>
      </c>
      <c r="I909">
        <v>97291</v>
      </c>
      <c r="J909">
        <v>1</v>
      </c>
      <c r="K909">
        <v>0</v>
      </c>
      <c r="L909">
        <v>0</v>
      </c>
      <c r="M909">
        <v>0</v>
      </c>
      <c r="N909">
        <v>1</v>
      </c>
      <c r="O909">
        <v>1</v>
      </c>
      <c r="P909">
        <v>348</v>
      </c>
      <c r="Q909">
        <v>27</v>
      </c>
      <c r="R909">
        <v>3</v>
      </c>
      <c r="S909" t="s">
        <v>1478</v>
      </c>
      <c r="T909">
        <v>1</v>
      </c>
      <c r="U909">
        <v>0.22195788</v>
      </c>
      <c r="V909">
        <v>151</v>
      </c>
    </row>
    <row r="910" spans="1:22">
      <c r="A910">
        <v>47142</v>
      </c>
      <c r="B910" t="s">
        <v>2244</v>
      </c>
      <c r="C910">
        <v>-2.9999999999999997E-8</v>
      </c>
      <c r="D910">
        <v>9.0908509999999998E-2</v>
      </c>
      <c r="E910">
        <v>682</v>
      </c>
      <c r="F910">
        <v>0</v>
      </c>
      <c r="G910">
        <v>0</v>
      </c>
      <c r="H910">
        <v>7</v>
      </c>
      <c r="I910">
        <v>97291</v>
      </c>
      <c r="J910">
        <v>1</v>
      </c>
      <c r="K910">
        <v>0</v>
      </c>
      <c r="L910">
        <v>0</v>
      </c>
      <c r="M910">
        <v>0</v>
      </c>
      <c r="N910">
        <v>1</v>
      </c>
      <c r="O910">
        <v>1</v>
      </c>
      <c r="P910">
        <v>348</v>
      </c>
      <c r="Q910">
        <v>27</v>
      </c>
      <c r="R910">
        <v>3</v>
      </c>
      <c r="S910" t="s">
        <v>1478</v>
      </c>
      <c r="T910">
        <v>1</v>
      </c>
      <c r="U910">
        <v>9.0908539999999996E-2</v>
      </c>
      <c r="V910">
        <v>62</v>
      </c>
    </row>
    <row r="911" spans="1:22">
      <c r="A911">
        <v>47282</v>
      </c>
      <c r="B911" t="s">
        <v>2245</v>
      </c>
      <c r="C911">
        <v>-2.9999999999999997E-8</v>
      </c>
      <c r="D911">
        <v>8.2379770000000005E-2</v>
      </c>
      <c r="E911">
        <v>682</v>
      </c>
      <c r="F911">
        <v>2</v>
      </c>
      <c r="G911">
        <v>0</v>
      </c>
      <c r="H911">
        <v>7</v>
      </c>
      <c r="I911">
        <v>97291</v>
      </c>
      <c r="J911">
        <v>1</v>
      </c>
      <c r="K911">
        <v>0</v>
      </c>
      <c r="L911">
        <v>0</v>
      </c>
      <c r="M911">
        <v>0</v>
      </c>
      <c r="N911">
        <v>1</v>
      </c>
      <c r="O911">
        <v>1</v>
      </c>
      <c r="P911">
        <v>348</v>
      </c>
      <c r="Q911">
        <v>27</v>
      </c>
      <c r="R911">
        <v>3</v>
      </c>
      <c r="S911" t="s">
        <v>1478</v>
      </c>
      <c r="T911">
        <v>1</v>
      </c>
      <c r="U911">
        <v>8.2379800000000003E-2</v>
      </c>
      <c r="V911">
        <v>56</v>
      </c>
    </row>
    <row r="912" spans="1:22">
      <c r="A912">
        <v>47283</v>
      </c>
      <c r="B912" t="s">
        <v>2245</v>
      </c>
      <c r="C912">
        <v>8.2379770000000005E-2</v>
      </c>
      <c r="D912">
        <v>9.0775599999999998E-2</v>
      </c>
      <c r="E912">
        <v>682</v>
      </c>
      <c r="F912">
        <v>0</v>
      </c>
      <c r="G912">
        <v>0</v>
      </c>
      <c r="H912">
        <v>7</v>
      </c>
      <c r="I912">
        <v>97291</v>
      </c>
      <c r="J912">
        <v>1</v>
      </c>
      <c r="K912">
        <v>0</v>
      </c>
      <c r="L912">
        <v>0</v>
      </c>
      <c r="M912">
        <v>0</v>
      </c>
      <c r="N912">
        <v>1</v>
      </c>
      <c r="O912">
        <v>1</v>
      </c>
      <c r="P912">
        <v>348</v>
      </c>
      <c r="Q912">
        <v>27</v>
      </c>
      <c r="R912">
        <v>3</v>
      </c>
      <c r="S912" t="s">
        <v>1478</v>
      </c>
      <c r="T912">
        <v>1</v>
      </c>
      <c r="U912">
        <v>8.39583E-3</v>
      </c>
      <c r="V912">
        <v>6</v>
      </c>
    </row>
    <row r="913" spans="1:22">
      <c r="A913">
        <v>47319</v>
      </c>
      <c r="B913" t="s">
        <v>2246</v>
      </c>
      <c r="C913">
        <v>-2.9999999999999997E-8</v>
      </c>
      <c r="D913">
        <v>8.5026370000000004E-2</v>
      </c>
      <c r="E913">
        <v>682</v>
      </c>
      <c r="F913">
        <v>2</v>
      </c>
      <c r="G913">
        <v>0</v>
      </c>
      <c r="H913">
        <v>7</v>
      </c>
      <c r="I913">
        <v>97291</v>
      </c>
      <c r="J913">
        <v>1</v>
      </c>
      <c r="K913">
        <v>0</v>
      </c>
      <c r="L913">
        <v>0</v>
      </c>
      <c r="M913">
        <v>0</v>
      </c>
      <c r="N913">
        <v>1</v>
      </c>
      <c r="O913">
        <v>1</v>
      </c>
      <c r="P913">
        <v>348</v>
      </c>
      <c r="Q913">
        <v>27</v>
      </c>
      <c r="R913">
        <v>3</v>
      </c>
      <c r="S913" t="s">
        <v>1478</v>
      </c>
      <c r="T913">
        <v>1</v>
      </c>
      <c r="U913">
        <v>8.5026400000000002E-2</v>
      </c>
      <c r="V913">
        <v>58</v>
      </c>
    </row>
    <row r="914" spans="1:22">
      <c r="A914">
        <v>47326</v>
      </c>
      <c r="B914" t="s">
        <v>2247</v>
      </c>
      <c r="C914">
        <v>-2.9999999999999997E-8</v>
      </c>
      <c r="D914">
        <v>3.77971E-2</v>
      </c>
      <c r="E914">
        <v>682</v>
      </c>
      <c r="F914">
        <v>2</v>
      </c>
      <c r="G914">
        <v>0</v>
      </c>
      <c r="H914">
        <v>7</v>
      </c>
      <c r="I914">
        <v>97291</v>
      </c>
      <c r="J914">
        <v>1</v>
      </c>
      <c r="K914">
        <v>0</v>
      </c>
      <c r="L914">
        <v>0</v>
      </c>
      <c r="M914">
        <v>0</v>
      </c>
      <c r="N914">
        <v>1</v>
      </c>
      <c r="O914">
        <v>1</v>
      </c>
      <c r="P914">
        <v>348</v>
      </c>
      <c r="Q914">
        <v>27</v>
      </c>
      <c r="R914">
        <v>3</v>
      </c>
      <c r="S914" t="s">
        <v>1478</v>
      </c>
      <c r="T914">
        <v>1</v>
      </c>
      <c r="U914">
        <v>3.7797129999999998E-2</v>
      </c>
      <c r="V914">
        <v>26</v>
      </c>
    </row>
    <row r="915" spans="1:22">
      <c r="A915">
        <v>47327</v>
      </c>
      <c r="B915" t="s">
        <v>2247</v>
      </c>
      <c r="C915">
        <v>3.77971E-2</v>
      </c>
      <c r="D915">
        <v>3.9720600000000002E-2</v>
      </c>
      <c r="E915">
        <v>682</v>
      </c>
      <c r="F915">
        <v>2</v>
      </c>
      <c r="G915">
        <v>0</v>
      </c>
      <c r="H915">
        <v>7</v>
      </c>
      <c r="I915">
        <v>97291</v>
      </c>
      <c r="J915">
        <v>1</v>
      </c>
      <c r="K915">
        <v>0</v>
      </c>
      <c r="L915">
        <v>0</v>
      </c>
      <c r="M915">
        <v>0</v>
      </c>
      <c r="N915">
        <v>1</v>
      </c>
      <c r="O915">
        <v>1</v>
      </c>
      <c r="P915">
        <v>348</v>
      </c>
      <c r="Q915">
        <v>27</v>
      </c>
      <c r="R915">
        <v>3</v>
      </c>
      <c r="S915" t="s">
        <v>1478</v>
      </c>
      <c r="T915">
        <v>1</v>
      </c>
      <c r="U915">
        <v>1.9235000000000001E-3</v>
      </c>
      <c r="V915">
        <v>1</v>
      </c>
    </row>
    <row r="916" spans="1:22">
      <c r="A916">
        <v>47328</v>
      </c>
      <c r="B916" t="s">
        <v>2247</v>
      </c>
      <c r="C916">
        <v>3.9720600000000002E-2</v>
      </c>
      <c r="D916">
        <v>0.21673592</v>
      </c>
      <c r="E916">
        <v>682</v>
      </c>
      <c r="F916">
        <v>2</v>
      </c>
      <c r="G916">
        <v>0</v>
      </c>
      <c r="H916">
        <v>7</v>
      </c>
      <c r="I916">
        <v>97291</v>
      </c>
      <c r="J916">
        <v>1</v>
      </c>
      <c r="K916">
        <v>0</v>
      </c>
      <c r="L916">
        <v>0</v>
      </c>
      <c r="M916">
        <v>0</v>
      </c>
      <c r="N916">
        <v>1</v>
      </c>
      <c r="O916">
        <v>1</v>
      </c>
      <c r="P916">
        <v>348</v>
      </c>
      <c r="Q916">
        <v>27</v>
      </c>
      <c r="R916">
        <v>3</v>
      </c>
      <c r="S916" t="s">
        <v>1478</v>
      </c>
      <c r="T916">
        <v>1</v>
      </c>
      <c r="U916">
        <v>0.17701532</v>
      </c>
      <c r="V916">
        <v>121</v>
      </c>
    </row>
    <row r="917" spans="1:22">
      <c r="A917">
        <v>47329</v>
      </c>
      <c r="B917" t="s">
        <v>2248</v>
      </c>
      <c r="C917">
        <v>-2.9999999999999997E-8</v>
      </c>
      <c r="D917">
        <v>1.5299000000000001E-3</v>
      </c>
      <c r="E917">
        <v>682</v>
      </c>
      <c r="F917">
        <v>2</v>
      </c>
      <c r="G917">
        <v>0</v>
      </c>
      <c r="H917">
        <v>7</v>
      </c>
      <c r="I917">
        <v>97291</v>
      </c>
      <c r="J917">
        <v>1</v>
      </c>
      <c r="K917">
        <v>0</v>
      </c>
      <c r="L917">
        <v>0</v>
      </c>
      <c r="M917">
        <v>0</v>
      </c>
      <c r="N917">
        <v>1</v>
      </c>
      <c r="O917">
        <v>1</v>
      </c>
      <c r="P917">
        <v>348</v>
      </c>
      <c r="Q917">
        <v>27</v>
      </c>
      <c r="R917">
        <v>3</v>
      </c>
      <c r="S917" t="s">
        <v>1478</v>
      </c>
      <c r="T917">
        <v>1</v>
      </c>
      <c r="U917">
        <v>1.5299300000000001E-3</v>
      </c>
      <c r="V917">
        <v>1</v>
      </c>
    </row>
    <row r="918" spans="1:22">
      <c r="A918">
        <v>47330</v>
      </c>
      <c r="B918" t="s">
        <v>2248</v>
      </c>
      <c r="C918">
        <v>1.5299000000000001E-3</v>
      </c>
      <c r="D918">
        <v>0.18605529000000001</v>
      </c>
      <c r="E918">
        <v>682</v>
      </c>
      <c r="F918">
        <v>2</v>
      </c>
      <c r="G918">
        <v>0</v>
      </c>
      <c r="H918">
        <v>7</v>
      </c>
      <c r="I918">
        <v>97291</v>
      </c>
      <c r="J918">
        <v>1</v>
      </c>
      <c r="K918">
        <v>0</v>
      </c>
      <c r="L918">
        <v>0</v>
      </c>
      <c r="M918">
        <v>0</v>
      </c>
      <c r="N918">
        <v>1</v>
      </c>
      <c r="O918">
        <v>1</v>
      </c>
      <c r="P918">
        <v>348</v>
      </c>
      <c r="Q918">
        <v>27</v>
      </c>
      <c r="R918">
        <v>3</v>
      </c>
      <c r="S918" t="s">
        <v>1478</v>
      </c>
      <c r="T918">
        <v>1</v>
      </c>
      <c r="U918">
        <v>0.18452539000000001</v>
      </c>
      <c r="V918">
        <v>126</v>
      </c>
    </row>
    <row r="919" spans="1:22">
      <c r="A919">
        <v>47393</v>
      </c>
      <c r="B919" t="s">
        <v>2249</v>
      </c>
      <c r="C919">
        <v>-2.9999999999999997E-8</v>
      </c>
      <c r="D919">
        <v>5.2948769999999999E-2</v>
      </c>
      <c r="E919">
        <v>682</v>
      </c>
      <c r="F919">
        <v>0</v>
      </c>
      <c r="G919">
        <v>0</v>
      </c>
      <c r="H919">
        <v>7</v>
      </c>
      <c r="I919">
        <v>97291</v>
      </c>
      <c r="J919">
        <v>1</v>
      </c>
      <c r="K919">
        <v>0</v>
      </c>
      <c r="L919">
        <v>0</v>
      </c>
      <c r="M919">
        <v>0</v>
      </c>
      <c r="N919">
        <v>1</v>
      </c>
      <c r="O919">
        <v>1</v>
      </c>
      <c r="P919">
        <v>348</v>
      </c>
      <c r="Q919">
        <v>27</v>
      </c>
      <c r="R919">
        <v>3</v>
      </c>
      <c r="S919" t="s">
        <v>1478</v>
      </c>
      <c r="T919">
        <v>1</v>
      </c>
      <c r="U919">
        <v>5.2948799999999997E-2</v>
      </c>
      <c r="V919">
        <v>36</v>
      </c>
    </row>
    <row r="920" spans="1:22">
      <c r="A920">
        <v>47447</v>
      </c>
      <c r="B920" t="s">
        <v>2250</v>
      </c>
      <c r="C920">
        <v>-2.9999999999999997E-8</v>
      </c>
      <c r="D920">
        <v>0.10845475</v>
      </c>
      <c r="E920">
        <v>682</v>
      </c>
      <c r="F920">
        <v>0</v>
      </c>
      <c r="G920">
        <v>0</v>
      </c>
      <c r="H920">
        <v>7</v>
      </c>
      <c r="I920">
        <v>97291</v>
      </c>
      <c r="J920">
        <v>1</v>
      </c>
      <c r="K920">
        <v>0</v>
      </c>
      <c r="L920">
        <v>0</v>
      </c>
      <c r="M920">
        <v>0</v>
      </c>
      <c r="N920">
        <v>1</v>
      </c>
      <c r="O920">
        <v>1</v>
      </c>
      <c r="P920">
        <v>348</v>
      </c>
      <c r="Q920">
        <v>27</v>
      </c>
      <c r="R920">
        <v>3</v>
      </c>
      <c r="S920" t="s">
        <v>1478</v>
      </c>
      <c r="T920">
        <v>1</v>
      </c>
      <c r="U920">
        <v>0.10845478</v>
      </c>
      <c r="V920">
        <v>74</v>
      </c>
    </row>
    <row r="921" spans="1:22">
      <c r="A921">
        <v>47499</v>
      </c>
      <c r="B921" t="s">
        <v>2251</v>
      </c>
      <c r="C921">
        <v>-2.9999999999999997E-8</v>
      </c>
      <c r="D921">
        <v>0.21897490999999999</v>
      </c>
      <c r="E921">
        <v>682</v>
      </c>
      <c r="F921">
        <v>2</v>
      </c>
      <c r="G921">
        <v>0</v>
      </c>
      <c r="H921">
        <v>7</v>
      </c>
      <c r="I921">
        <v>97291</v>
      </c>
      <c r="J921">
        <v>1</v>
      </c>
      <c r="K921">
        <v>0</v>
      </c>
      <c r="L921">
        <v>0</v>
      </c>
      <c r="M921">
        <v>0</v>
      </c>
      <c r="N921">
        <v>1</v>
      </c>
      <c r="O921">
        <v>1</v>
      </c>
      <c r="P921">
        <v>348</v>
      </c>
      <c r="Q921">
        <v>27</v>
      </c>
      <c r="R921">
        <v>3</v>
      </c>
      <c r="S921" t="s">
        <v>1478</v>
      </c>
      <c r="T921">
        <v>1</v>
      </c>
      <c r="U921">
        <v>0.21897494000000001</v>
      </c>
      <c r="V921">
        <v>149</v>
      </c>
    </row>
    <row r="922" spans="1:22">
      <c r="A922">
        <v>47641</v>
      </c>
      <c r="B922" t="s">
        <v>2252</v>
      </c>
      <c r="C922">
        <v>-2.9999999999999997E-8</v>
      </c>
      <c r="D922">
        <v>0.34216193</v>
      </c>
      <c r="E922">
        <v>682</v>
      </c>
      <c r="F922">
        <v>2</v>
      </c>
      <c r="G922">
        <v>0</v>
      </c>
      <c r="H922">
        <v>7</v>
      </c>
      <c r="I922">
        <v>97291</v>
      </c>
      <c r="J922">
        <v>1</v>
      </c>
      <c r="K922">
        <v>0</v>
      </c>
      <c r="L922">
        <v>0</v>
      </c>
      <c r="M922">
        <v>0</v>
      </c>
      <c r="N922">
        <v>1</v>
      </c>
      <c r="O922">
        <v>1</v>
      </c>
      <c r="P922">
        <v>348</v>
      </c>
      <c r="Q922">
        <v>27</v>
      </c>
      <c r="R922">
        <v>3</v>
      </c>
      <c r="S922" t="s">
        <v>1478</v>
      </c>
      <c r="T922">
        <v>1</v>
      </c>
      <c r="U922">
        <v>0.34216195999999999</v>
      </c>
      <c r="V922">
        <v>233</v>
      </c>
    </row>
    <row r="923" spans="1:22">
      <c r="A923">
        <v>47650</v>
      </c>
      <c r="B923" t="s">
        <v>2253</v>
      </c>
      <c r="C923">
        <v>-2.9999999999999997E-8</v>
      </c>
      <c r="D923">
        <v>2.9176270000000001E-2</v>
      </c>
      <c r="E923">
        <v>682</v>
      </c>
      <c r="F923">
        <v>0</v>
      </c>
      <c r="G923">
        <v>0</v>
      </c>
      <c r="H923">
        <v>7</v>
      </c>
      <c r="I923">
        <v>97291</v>
      </c>
      <c r="J923">
        <v>1</v>
      </c>
      <c r="K923">
        <v>0</v>
      </c>
      <c r="L923">
        <v>0</v>
      </c>
      <c r="M923">
        <v>0</v>
      </c>
      <c r="N923">
        <v>1</v>
      </c>
      <c r="O923">
        <v>1</v>
      </c>
      <c r="P923">
        <v>348</v>
      </c>
      <c r="Q923">
        <v>27</v>
      </c>
      <c r="R923">
        <v>3</v>
      </c>
      <c r="S923" t="s">
        <v>1478</v>
      </c>
      <c r="T923">
        <v>1</v>
      </c>
      <c r="U923">
        <v>2.9176299999999999E-2</v>
      </c>
      <c r="V923">
        <v>20</v>
      </c>
    </row>
    <row r="924" spans="1:22">
      <c r="A924">
        <v>47721</v>
      </c>
      <c r="B924" t="s">
        <v>2254</v>
      </c>
      <c r="C924">
        <v>-2.9999999999999997E-8</v>
      </c>
      <c r="D924">
        <v>0.11290028000000001</v>
      </c>
      <c r="E924">
        <v>682</v>
      </c>
      <c r="F924">
        <v>0</v>
      </c>
      <c r="G924">
        <v>0</v>
      </c>
      <c r="H924">
        <v>7</v>
      </c>
      <c r="I924">
        <v>97291</v>
      </c>
      <c r="J924">
        <v>1</v>
      </c>
      <c r="K924">
        <v>0</v>
      </c>
      <c r="L924">
        <v>0</v>
      </c>
      <c r="M924">
        <v>0</v>
      </c>
      <c r="N924">
        <v>1</v>
      </c>
      <c r="O924">
        <v>1</v>
      </c>
      <c r="P924">
        <v>348</v>
      </c>
      <c r="Q924">
        <v>27</v>
      </c>
      <c r="R924">
        <v>3</v>
      </c>
      <c r="S924" t="s">
        <v>1478</v>
      </c>
      <c r="T924">
        <v>1</v>
      </c>
      <c r="U924">
        <v>0.11290031</v>
      </c>
      <c r="V924">
        <v>77</v>
      </c>
    </row>
    <row r="925" spans="1:22">
      <c r="A925">
        <v>47740</v>
      </c>
      <c r="B925" t="s">
        <v>2255</v>
      </c>
      <c r="C925">
        <v>-2.9999999999999997E-8</v>
      </c>
      <c r="D925">
        <v>0.16285240000000001</v>
      </c>
      <c r="E925">
        <v>682</v>
      </c>
      <c r="F925">
        <v>2</v>
      </c>
      <c r="G925">
        <v>0</v>
      </c>
      <c r="H925">
        <v>7</v>
      </c>
      <c r="I925">
        <v>97291</v>
      </c>
      <c r="J925">
        <v>1</v>
      </c>
      <c r="K925">
        <v>0</v>
      </c>
      <c r="L925">
        <v>0</v>
      </c>
      <c r="M925">
        <v>0</v>
      </c>
      <c r="N925">
        <v>1</v>
      </c>
      <c r="O925">
        <v>1</v>
      </c>
      <c r="P925">
        <v>348</v>
      </c>
      <c r="Q925">
        <v>27</v>
      </c>
      <c r="R925">
        <v>3</v>
      </c>
      <c r="S925" t="s">
        <v>1478</v>
      </c>
      <c r="T925">
        <v>1</v>
      </c>
      <c r="U925">
        <v>0.16285242999999999</v>
      </c>
      <c r="V925">
        <v>111</v>
      </c>
    </row>
    <row r="926" spans="1:22">
      <c r="A926">
        <v>47844</v>
      </c>
      <c r="B926" t="s">
        <v>2256</v>
      </c>
      <c r="C926">
        <v>-2.9999999999999997E-8</v>
      </c>
      <c r="D926">
        <v>0.37979844000000001</v>
      </c>
      <c r="E926">
        <v>682</v>
      </c>
      <c r="F926">
        <v>0</v>
      </c>
      <c r="G926">
        <v>0</v>
      </c>
      <c r="H926">
        <v>7</v>
      </c>
      <c r="I926">
        <v>97291</v>
      </c>
      <c r="J926">
        <v>1</v>
      </c>
      <c r="K926">
        <v>0</v>
      </c>
      <c r="L926">
        <v>0</v>
      </c>
      <c r="M926">
        <v>0</v>
      </c>
      <c r="N926">
        <v>1</v>
      </c>
      <c r="O926">
        <v>1</v>
      </c>
      <c r="P926">
        <v>348</v>
      </c>
      <c r="Q926">
        <v>27</v>
      </c>
      <c r="R926">
        <v>3</v>
      </c>
      <c r="S926" t="s">
        <v>1478</v>
      </c>
      <c r="T926">
        <v>1</v>
      </c>
      <c r="U926">
        <v>0.37979847</v>
      </c>
      <c r="V926">
        <v>259</v>
      </c>
    </row>
    <row r="927" spans="1:22">
      <c r="A927">
        <v>48119</v>
      </c>
      <c r="B927" t="s">
        <v>2257</v>
      </c>
      <c r="C927">
        <v>-2.9999999999999997E-8</v>
      </c>
      <c r="D927">
        <v>0.16338696</v>
      </c>
      <c r="E927">
        <v>682</v>
      </c>
      <c r="F927">
        <v>2</v>
      </c>
      <c r="G927">
        <v>0</v>
      </c>
      <c r="H927">
        <v>7</v>
      </c>
      <c r="I927">
        <v>97291</v>
      </c>
      <c r="J927">
        <v>1</v>
      </c>
      <c r="K927">
        <v>0</v>
      </c>
      <c r="L927">
        <v>0</v>
      </c>
      <c r="M927">
        <v>0</v>
      </c>
      <c r="N927">
        <v>1</v>
      </c>
      <c r="O927">
        <v>1</v>
      </c>
      <c r="P927">
        <v>348</v>
      </c>
      <c r="Q927">
        <v>27</v>
      </c>
      <c r="R927">
        <v>3</v>
      </c>
      <c r="S927" t="s">
        <v>1478</v>
      </c>
      <c r="T927">
        <v>1</v>
      </c>
      <c r="U927">
        <v>0.16338699000000001</v>
      </c>
      <c r="V927">
        <v>111</v>
      </c>
    </row>
    <row r="928" spans="1:22">
      <c r="A928">
        <v>48148</v>
      </c>
      <c r="B928" t="s">
        <v>2258</v>
      </c>
      <c r="C928">
        <v>-2.9999999999999997E-8</v>
      </c>
      <c r="D928">
        <v>0.19482716999999999</v>
      </c>
      <c r="E928">
        <v>682</v>
      </c>
      <c r="F928">
        <v>2</v>
      </c>
      <c r="G928">
        <v>0</v>
      </c>
      <c r="H928">
        <v>7</v>
      </c>
      <c r="I928">
        <v>97291</v>
      </c>
      <c r="J928">
        <v>1</v>
      </c>
      <c r="K928">
        <v>0</v>
      </c>
      <c r="L928">
        <v>0</v>
      </c>
      <c r="M928">
        <v>0</v>
      </c>
      <c r="N928">
        <v>1</v>
      </c>
      <c r="O928">
        <v>1</v>
      </c>
      <c r="P928">
        <v>348</v>
      </c>
      <c r="Q928">
        <v>27</v>
      </c>
      <c r="R928">
        <v>3</v>
      </c>
      <c r="S928" t="s">
        <v>1478</v>
      </c>
      <c r="T928">
        <v>1</v>
      </c>
      <c r="U928">
        <v>0.19482720000000001</v>
      </c>
      <c r="V928">
        <v>133</v>
      </c>
    </row>
    <row r="929" spans="1:22">
      <c r="A929">
        <v>48194</v>
      </c>
      <c r="B929" t="s">
        <v>2259</v>
      </c>
      <c r="C929">
        <v>-2.9999999999999997E-8</v>
      </c>
      <c r="D929">
        <v>0.44890471999999998</v>
      </c>
      <c r="E929">
        <v>682</v>
      </c>
      <c r="F929">
        <v>2</v>
      </c>
      <c r="G929">
        <v>0</v>
      </c>
      <c r="H929">
        <v>7</v>
      </c>
      <c r="I929">
        <v>97291</v>
      </c>
      <c r="J929">
        <v>1</v>
      </c>
      <c r="K929">
        <v>0</v>
      </c>
      <c r="L929">
        <v>0</v>
      </c>
      <c r="M929">
        <v>0</v>
      </c>
      <c r="N929">
        <v>1</v>
      </c>
      <c r="O929">
        <v>1</v>
      </c>
      <c r="P929">
        <v>348</v>
      </c>
      <c r="Q929">
        <v>27</v>
      </c>
      <c r="R929">
        <v>3</v>
      </c>
      <c r="S929" t="s">
        <v>1478</v>
      </c>
      <c r="T929">
        <v>1</v>
      </c>
      <c r="U929">
        <v>0.44890475000000002</v>
      </c>
      <c r="V929">
        <v>306</v>
      </c>
    </row>
    <row r="930" spans="1:22">
      <c r="A930">
        <v>48246</v>
      </c>
      <c r="B930" t="s">
        <v>2260</v>
      </c>
      <c r="C930">
        <v>-2.9999999999999997E-8</v>
      </c>
      <c r="D930">
        <v>6.8481959999999995E-2</v>
      </c>
      <c r="E930">
        <v>682</v>
      </c>
      <c r="F930">
        <v>0</v>
      </c>
      <c r="G930">
        <v>0</v>
      </c>
      <c r="H930">
        <v>7</v>
      </c>
      <c r="I930">
        <v>97291</v>
      </c>
      <c r="J930">
        <v>1</v>
      </c>
      <c r="K930">
        <v>0</v>
      </c>
      <c r="L930">
        <v>0</v>
      </c>
      <c r="M930">
        <v>0</v>
      </c>
      <c r="N930">
        <v>1</v>
      </c>
      <c r="O930">
        <v>1</v>
      </c>
      <c r="P930">
        <v>348</v>
      </c>
      <c r="Q930">
        <v>27</v>
      </c>
      <c r="R930">
        <v>3</v>
      </c>
      <c r="S930" t="s">
        <v>1478</v>
      </c>
      <c r="T930">
        <v>1</v>
      </c>
      <c r="U930">
        <v>6.8481990000000006E-2</v>
      </c>
      <c r="V930">
        <v>47</v>
      </c>
    </row>
    <row r="931" spans="1:22">
      <c r="A931">
        <v>48375</v>
      </c>
      <c r="B931" t="s">
        <v>2261</v>
      </c>
      <c r="C931">
        <v>-2.9999999999999997E-8</v>
      </c>
      <c r="D931">
        <v>0.18909006</v>
      </c>
      <c r="E931">
        <v>682</v>
      </c>
      <c r="F931">
        <v>2</v>
      </c>
      <c r="G931">
        <v>0</v>
      </c>
      <c r="H931">
        <v>7</v>
      </c>
      <c r="I931">
        <v>97291</v>
      </c>
      <c r="J931">
        <v>1</v>
      </c>
      <c r="K931">
        <v>0</v>
      </c>
      <c r="L931">
        <v>0</v>
      </c>
      <c r="M931">
        <v>0</v>
      </c>
      <c r="N931">
        <v>1</v>
      </c>
      <c r="O931">
        <v>1</v>
      </c>
      <c r="P931">
        <v>348</v>
      </c>
      <c r="Q931">
        <v>27</v>
      </c>
      <c r="R931">
        <v>3</v>
      </c>
      <c r="S931" t="s">
        <v>1478</v>
      </c>
      <c r="T931">
        <v>1</v>
      </c>
      <c r="U931">
        <v>0.18909008999999999</v>
      </c>
      <c r="V931">
        <v>129</v>
      </c>
    </row>
    <row r="932" spans="1:22">
      <c r="A932">
        <v>48376</v>
      </c>
      <c r="B932" t="s">
        <v>2261</v>
      </c>
      <c r="C932">
        <v>0.18909006</v>
      </c>
      <c r="D932">
        <v>0.24605241</v>
      </c>
      <c r="E932">
        <v>682</v>
      </c>
      <c r="F932">
        <v>0</v>
      </c>
      <c r="G932">
        <v>0</v>
      </c>
      <c r="H932">
        <v>7</v>
      </c>
      <c r="I932">
        <v>97291</v>
      </c>
      <c r="J932">
        <v>1</v>
      </c>
      <c r="K932">
        <v>0</v>
      </c>
      <c r="L932">
        <v>0</v>
      </c>
      <c r="M932">
        <v>0</v>
      </c>
      <c r="N932">
        <v>1</v>
      </c>
      <c r="O932">
        <v>1</v>
      </c>
      <c r="P932">
        <v>348</v>
      </c>
      <c r="Q932">
        <v>27</v>
      </c>
      <c r="R932">
        <v>3</v>
      </c>
      <c r="S932" t="s">
        <v>1478</v>
      </c>
      <c r="T932">
        <v>1</v>
      </c>
      <c r="U932">
        <v>5.6962350000000002E-2</v>
      </c>
      <c r="V932">
        <v>39</v>
      </c>
    </row>
    <row r="933" spans="1:22">
      <c r="A933">
        <v>48380</v>
      </c>
      <c r="B933" t="s">
        <v>2262</v>
      </c>
      <c r="C933">
        <v>-2.9999999999999997E-8</v>
      </c>
      <c r="D933">
        <v>2.836588E-2</v>
      </c>
      <c r="E933">
        <v>682</v>
      </c>
      <c r="F933">
        <v>2</v>
      </c>
      <c r="G933">
        <v>0</v>
      </c>
      <c r="H933">
        <v>7</v>
      </c>
      <c r="I933">
        <v>97291</v>
      </c>
      <c r="J933">
        <v>1</v>
      </c>
      <c r="K933">
        <v>0</v>
      </c>
      <c r="L933">
        <v>0</v>
      </c>
      <c r="M933">
        <v>0</v>
      </c>
      <c r="N933">
        <v>1</v>
      </c>
      <c r="O933">
        <v>1</v>
      </c>
      <c r="P933">
        <v>348</v>
      </c>
      <c r="Q933">
        <v>27</v>
      </c>
      <c r="R933">
        <v>3</v>
      </c>
      <c r="S933" t="s">
        <v>1478</v>
      </c>
      <c r="T933">
        <v>1</v>
      </c>
      <c r="U933">
        <v>2.8365910000000001E-2</v>
      </c>
      <c r="V933">
        <v>19</v>
      </c>
    </row>
    <row r="934" spans="1:22">
      <c r="A934">
        <v>48381</v>
      </c>
      <c r="B934" t="s">
        <v>2262</v>
      </c>
      <c r="C934">
        <v>2.836588E-2</v>
      </c>
      <c r="D934">
        <v>8.4584329999999999E-2</v>
      </c>
      <c r="E934">
        <v>682</v>
      </c>
      <c r="F934">
        <v>0</v>
      </c>
      <c r="G934">
        <v>0</v>
      </c>
      <c r="H934">
        <v>7</v>
      </c>
      <c r="I934">
        <v>97291</v>
      </c>
      <c r="J934">
        <v>1</v>
      </c>
      <c r="K934">
        <v>0</v>
      </c>
      <c r="L934">
        <v>0</v>
      </c>
      <c r="M934">
        <v>0</v>
      </c>
      <c r="N934">
        <v>1</v>
      </c>
      <c r="O934">
        <v>1</v>
      </c>
      <c r="P934">
        <v>348</v>
      </c>
      <c r="Q934">
        <v>27</v>
      </c>
      <c r="R934">
        <v>3</v>
      </c>
      <c r="S934" t="s">
        <v>1478</v>
      </c>
      <c r="T934">
        <v>1</v>
      </c>
      <c r="U934">
        <v>5.6218450000000003E-2</v>
      </c>
      <c r="V934">
        <v>38</v>
      </c>
    </row>
    <row r="935" spans="1:22">
      <c r="A935">
        <v>48417</v>
      </c>
      <c r="B935" t="s">
        <v>2263</v>
      </c>
      <c r="C935">
        <v>-2.9999999999999997E-8</v>
      </c>
      <c r="D935">
        <v>8.9997830000000001E-2</v>
      </c>
      <c r="E935">
        <v>682</v>
      </c>
      <c r="F935">
        <v>2</v>
      </c>
      <c r="G935">
        <v>0</v>
      </c>
      <c r="H935">
        <v>7</v>
      </c>
      <c r="I935">
        <v>97291</v>
      </c>
      <c r="J935">
        <v>1</v>
      </c>
      <c r="K935">
        <v>0</v>
      </c>
      <c r="L935">
        <v>0</v>
      </c>
      <c r="M935">
        <v>0</v>
      </c>
      <c r="N935">
        <v>1</v>
      </c>
      <c r="O935">
        <v>1</v>
      </c>
      <c r="P935">
        <v>348</v>
      </c>
      <c r="Q935">
        <v>27</v>
      </c>
      <c r="R935">
        <v>3</v>
      </c>
      <c r="S935" t="s">
        <v>1478</v>
      </c>
      <c r="T935">
        <v>1</v>
      </c>
      <c r="U935">
        <v>8.9997859999999999E-2</v>
      </c>
      <c r="V935">
        <v>61</v>
      </c>
    </row>
    <row r="936" spans="1:22">
      <c r="A936">
        <v>48454</v>
      </c>
      <c r="B936" t="s">
        <v>2264</v>
      </c>
      <c r="C936">
        <v>-2.9999999999999997E-8</v>
      </c>
      <c r="D936">
        <v>7.6838149999999994E-2</v>
      </c>
      <c r="E936">
        <v>682</v>
      </c>
      <c r="F936">
        <v>2</v>
      </c>
      <c r="G936">
        <v>0</v>
      </c>
      <c r="H936">
        <v>7</v>
      </c>
      <c r="I936">
        <v>97291</v>
      </c>
      <c r="J936">
        <v>1</v>
      </c>
      <c r="K936">
        <v>0</v>
      </c>
      <c r="L936">
        <v>0</v>
      </c>
      <c r="M936">
        <v>0</v>
      </c>
      <c r="N936">
        <v>1</v>
      </c>
      <c r="O936">
        <v>1</v>
      </c>
      <c r="P936">
        <v>348</v>
      </c>
      <c r="Q936">
        <v>27</v>
      </c>
      <c r="R936">
        <v>3</v>
      </c>
      <c r="S936" t="s">
        <v>1478</v>
      </c>
      <c r="T936">
        <v>1</v>
      </c>
      <c r="U936">
        <v>7.6838180000000006E-2</v>
      </c>
      <c r="V936">
        <v>52</v>
      </c>
    </row>
    <row r="937" spans="1:22">
      <c r="A937">
        <v>48574</v>
      </c>
      <c r="B937" t="s">
        <v>2265</v>
      </c>
      <c r="C937">
        <v>-2.9999999999999997E-8</v>
      </c>
      <c r="D937">
        <v>8.6483610000000002E-2</v>
      </c>
      <c r="E937">
        <v>682</v>
      </c>
      <c r="F937">
        <v>2</v>
      </c>
      <c r="G937">
        <v>0</v>
      </c>
      <c r="H937">
        <v>7</v>
      </c>
      <c r="I937">
        <v>97291</v>
      </c>
      <c r="J937">
        <v>1</v>
      </c>
      <c r="K937">
        <v>0</v>
      </c>
      <c r="L937">
        <v>0</v>
      </c>
      <c r="M937">
        <v>0</v>
      </c>
      <c r="N937">
        <v>1</v>
      </c>
      <c r="O937">
        <v>1</v>
      </c>
      <c r="P937">
        <v>348</v>
      </c>
      <c r="Q937">
        <v>27</v>
      </c>
      <c r="R937">
        <v>3</v>
      </c>
      <c r="S937" t="s">
        <v>1478</v>
      </c>
      <c r="T937">
        <v>1</v>
      </c>
      <c r="U937">
        <v>8.6483640000000001E-2</v>
      </c>
      <c r="V937">
        <v>59</v>
      </c>
    </row>
    <row r="938" spans="1:22">
      <c r="A938">
        <v>48667</v>
      </c>
      <c r="B938" t="s">
        <v>2266</v>
      </c>
      <c r="C938">
        <v>-2.9999999999999997E-8</v>
      </c>
      <c r="D938">
        <v>0.28652496999999999</v>
      </c>
      <c r="E938">
        <v>682</v>
      </c>
      <c r="F938">
        <v>2</v>
      </c>
      <c r="G938">
        <v>0</v>
      </c>
      <c r="H938">
        <v>7</v>
      </c>
      <c r="I938">
        <v>97291</v>
      </c>
      <c r="J938">
        <v>1</v>
      </c>
      <c r="K938">
        <v>0</v>
      </c>
      <c r="L938">
        <v>0</v>
      </c>
      <c r="M938">
        <v>0</v>
      </c>
      <c r="N938">
        <v>1</v>
      </c>
      <c r="O938">
        <v>1</v>
      </c>
      <c r="P938">
        <v>348</v>
      </c>
      <c r="Q938">
        <v>27</v>
      </c>
      <c r="R938">
        <v>3</v>
      </c>
      <c r="S938" t="s">
        <v>1478</v>
      </c>
      <c r="T938">
        <v>1</v>
      </c>
      <c r="U938">
        <v>0.28652499999999997</v>
      </c>
      <c r="V938">
        <v>195</v>
      </c>
    </row>
    <row r="939" spans="1:22">
      <c r="A939">
        <v>48689</v>
      </c>
      <c r="B939" t="s">
        <v>2267</v>
      </c>
      <c r="C939">
        <v>-2.9999999999999997E-8</v>
      </c>
      <c r="D939">
        <v>0.11713920999999999</v>
      </c>
      <c r="E939">
        <v>682</v>
      </c>
      <c r="F939">
        <v>0</v>
      </c>
      <c r="G939">
        <v>0</v>
      </c>
      <c r="H939">
        <v>7</v>
      </c>
      <c r="I939">
        <v>97291</v>
      </c>
      <c r="J939">
        <v>1</v>
      </c>
      <c r="K939">
        <v>0</v>
      </c>
      <c r="L939">
        <v>0</v>
      </c>
      <c r="M939">
        <v>0</v>
      </c>
      <c r="N939">
        <v>1</v>
      </c>
      <c r="O939">
        <v>1</v>
      </c>
      <c r="P939">
        <v>348</v>
      </c>
      <c r="Q939">
        <v>27</v>
      </c>
      <c r="R939">
        <v>3</v>
      </c>
      <c r="S939" t="s">
        <v>1478</v>
      </c>
      <c r="T939">
        <v>1</v>
      </c>
      <c r="U939">
        <v>0.11713924000000001</v>
      </c>
      <c r="V939">
        <v>80</v>
      </c>
    </row>
    <row r="940" spans="1:22">
      <c r="A940">
        <v>48690</v>
      </c>
      <c r="B940" t="s">
        <v>2267</v>
      </c>
      <c r="C940">
        <v>0.11713920999999999</v>
      </c>
      <c r="D940">
        <v>0.16782068999999999</v>
      </c>
      <c r="E940">
        <v>682</v>
      </c>
      <c r="F940">
        <v>2</v>
      </c>
      <c r="G940">
        <v>0</v>
      </c>
      <c r="H940">
        <v>7</v>
      </c>
      <c r="I940">
        <v>97291</v>
      </c>
      <c r="J940">
        <v>1</v>
      </c>
      <c r="K940">
        <v>0</v>
      </c>
      <c r="L940">
        <v>0</v>
      </c>
      <c r="M940">
        <v>0</v>
      </c>
      <c r="N940">
        <v>1</v>
      </c>
      <c r="O940">
        <v>1</v>
      </c>
      <c r="P940">
        <v>348</v>
      </c>
      <c r="Q940">
        <v>27</v>
      </c>
      <c r="R940">
        <v>3</v>
      </c>
      <c r="S940" t="s">
        <v>1478</v>
      </c>
      <c r="T940">
        <v>1</v>
      </c>
      <c r="U940">
        <v>5.0681480000000001E-2</v>
      </c>
      <c r="V940">
        <v>35</v>
      </c>
    </row>
    <row r="941" spans="1:22">
      <c r="A941">
        <v>48810</v>
      </c>
      <c r="B941" t="s">
        <v>2268</v>
      </c>
      <c r="C941">
        <v>-2.9999999999999997E-8</v>
      </c>
      <c r="D941">
        <v>0.29361026000000001</v>
      </c>
      <c r="E941">
        <v>682</v>
      </c>
      <c r="F941">
        <v>2</v>
      </c>
      <c r="G941">
        <v>0</v>
      </c>
      <c r="H941">
        <v>7</v>
      </c>
      <c r="I941">
        <v>97291</v>
      </c>
      <c r="J941">
        <v>1</v>
      </c>
      <c r="K941">
        <v>0</v>
      </c>
      <c r="L941">
        <v>0</v>
      </c>
      <c r="M941">
        <v>0</v>
      </c>
      <c r="N941">
        <v>1</v>
      </c>
      <c r="O941">
        <v>1</v>
      </c>
      <c r="P941">
        <v>348</v>
      </c>
      <c r="Q941">
        <v>27</v>
      </c>
      <c r="R941">
        <v>3</v>
      </c>
      <c r="S941" t="s">
        <v>1478</v>
      </c>
      <c r="T941">
        <v>1</v>
      </c>
      <c r="U941">
        <v>0.29361029</v>
      </c>
      <c r="V941">
        <v>200</v>
      </c>
    </row>
    <row r="942" spans="1:22">
      <c r="A942">
        <v>48860</v>
      </c>
      <c r="B942" t="s">
        <v>2269</v>
      </c>
      <c r="C942">
        <v>-2.9999999999999997E-8</v>
      </c>
      <c r="D942">
        <v>0.14882628000000001</v>
      </c>
      <c r="E942">
        <v>682</v>
      </c>
      <c r="F942">
        <v>2</v>
      </c>
      <c r="G942">
        <v>0</v>
      </c>
      <c r="H942">
        <v>7</v>
      </c>
      <c r="I942">
        <v>97291</v>
      </c>
      <c r="J942">
        <v>1</v>
      </c>
      <c r="K942">
        <v>0</v>
      </c>
      <c r="L942">
        <v>0</v>
      </c>
      <c r="M942">
        <v>0</v>
      </c>
      <c r="N942">
        <v>1</v>
      </c>
      <c r="O942">
        <v>1</v>
      </c>
      <c r="P942">
        <v>348</v>
      </c>
      <c r="Q942">
        <v>27</v>
      </c>
      <c r="R942">
        <v>3</v>
      </c>
      <c r="S942" t="s">
        <v>1478</v>
      </c>
      <c r="T942">
        <v>1</v>
      </c>
      <c r="U942">
        <v>0.14882630999999999</v>
      </c>
      <c r="V942">
        <v>101</v>
      </c>
    </row>
    <row r="943" spans="1:22">
      <c r="A943">
        <v>48892</v>
      </c>
      <c r="B943" t="s">
        <v>2270</v>
      </c>
      <c r="C943">
        <v>-2.9999999999999997E-8</v>
      </c>
      <c r="D943">
        <v>0.14107258</v>
      </c>
      <c r="E943">
        <v>682</v>
      </c>
      <c r="F943">
        <v>0</v>
      </c>
      <c r="G943">
        <v>0</v>
      </c>
      <c r="H943">
        <v>7</v>
      </c>
      <c r="I943">
        <v>97291</v>
      </c>
      <c r="J943">
        <v>1</v>
      </c>
      <c r="K943">
        <v>0</v>
      </c>
      <c r="L943">
        <v>0</v>
      </c>
      <c r="M943">
        <v>0</v>
      </c>
      <c r="N943">
        <v>1</v>
      </c>
      <c r="O943">
        <v>1</v>
      </c>
      <c r="P943">
        <v>348</v>
      </c>
      <c r="Q943">
        <v>27</v>
      </c>
      <c r="R943">
        <v>3</v>
      </c>
      <c r="S943" t="s">
        <v>1478</v>
      </c>
      <c r="T943">
        <v>1</v>
      </c>
      <c r="U943">
        <v>0.14107260999999999</v>
      </c>
      <c r="V943">
        <v>96</v>
      </c>
    </row>
    <row r="944" spans="1:22">
      <c r="A944">
        <v>48931</v>
      </c>
      <c r="B944" t="s">
        <v>2271</v>
      </c>
      <c r="C944">
        <v>-2.9999999999999997E-8</v>
      </c>
      <c r="D944">
        <v>0.24636780999999999</v>
      </c>
      <c r="E944">
        <v>682</v>
      </c>
      <c r="F944">
        <v>2</v>
      </c>
      <c r="G944">
        <v>0</v>
      </c>
      <c r="H944">
        <v>7</v>
      </c>
      <c r="I944">
        <v>97291</v>
      </c>
      <c r="J944">
        <v>1</v>
      </c>
      <c r="K944">
        <v>0</v>
      </c>
      <c r="L944">
        <v>0</v>
      </c>
      <c r="M944">
        <v>0</v>
      </c>
      <c r="N944">
        <v>1</v>
      </c>
      <c r="O944">
        <v>1</v>
      </c>
      <c r="P944">
        <v>348</v>
      </c>
      <c r="Q944">
        <v>27</v>
      </c>
      <c r="R944">
        <v>3</v>
      </c>
      <c r="S944" t="s">
        <v>1478</v>
      </c>
      <c r="T944">
        <v>1</v>
      </c>
      <c r="U944">
        <v>0.24636784</v>
      </c>
      <c r="V944">
        <v>168</v>
      </c>
    </row>
    <row r="945" spans="1:22">
      <c r="A945">
        <v>48977</v>
      </c>
      <c r="B945" t="s">
        <v>2272</v>
      </c>
      <c r="C945">
        <v>-2.9999999999999997E-8</v>
      </c>
      <c r="D945">
        <v>2.0351020000000001E-2</v>
      </c>
      <c r="E945">
        <v>682</v>
      </c>
      <c r="F945">
        <v>0</v>
      </c>
      <c r="G945">
        <v>0</v>
      </c>
      <c r="H945">
        <v>7</v>
      </c>
      <c r="I945">
        <v>97291</v>
      </c>
      <c r="J945">
        <v>1</v>
      </c>
      <c r="K945">
        <v>0</v>
      </c>
      <c r="L945">
        <v>0</v>
      </c>
      <c r="M945">
        <v>0</v>
      </c>
      <c r="N945">
        <v>1</v>
      </c>
      <c r="O945">
        <v>1</v>
      </c>
      <c r="P945">
        <v>348</v>
      </c>
      <c r="Q945">
        <v>27</v>
      </c>
      <c r="R945">
        <v>3</v>
      </c>
      <c r="S945" t="s">
        <v>1478</v>
      </c>
      <c r="T945">
        <v>1</v>
      </c>
      <c r="U945">
        <v>2.0351049999999999E-2</v>
      </c>
      <c r="V945">
        <v>14</v>
      </c>
    </row>
    <row r="946" spans="1:22">
      <c r="A946">
        <v>48998</v>
      </c>
      <c r="B946" t="s">
        <v>2273</v>
      </c>
      <c r="C946">
        <v>-2.9999999999999997E-8</v>
      </c>
      <c r="D946">
        <v>0.10350212</v>
      </c>
      <c r="E946">
        <v>682</v>
      </c>
      <c r="F946">
        <v>2</v>
      </c>
      <c r="G946">
        <v>0</v>
      </c>
      <c r="H946">
        <v>7</v>
      </c>
      <c r="I946">
        <v>97291</v>
      </c>
      <c r="J946">
        <v>1</v>
      </c>
      <c r="K946">
        <v>0</v>
      </c>
      <c r="L946">
        <v>0</v>
      </c>
      <c r="M946">
        <v>0</v>
      </c>
      <c r="N946">
        <v>1</v>
      </c>
      <c r="O946">
        <v>1</v>
      </c>
      <c r="P946">
        <v>348</v>
      </c>
      <c r="Q946">
        <v>27</v>
      </c>
      <c r="R946">
        <v>3</v>
      </c>
      <c r="S946" t="s">
        <v>1478</v>
      </c>
      <c r="T946">
        <v>1</v>
      </c>
      <c r="U946">
        <v>0.10350215</v>
      </c>
      <c r="V946">
        <v>71</v>
      </c>
    </row>
    <row r="947" spans="1:22">
      <c r="A947">
        <v>49000</v>
      </c>
      <c r="B947" t="s">
        <v>2274</v>
      </c>
      <c r="C947">
        <v>-2.9999999999999997E-8</v>
      </c>
      <c r="D947">
        <v>0.23745836000000001</v>
      </c>
      <c r="E947">
        <v>682</v>
      </c>
      <c r="F947">
        <v>2</v>
      </c>
      <c r="G947">
        <v>0</v>
      </c>
      <c r="H947">
        <v>7</v>
      </c>
      <c r="I947">
        <v>97291</v>
      </c>
      <c r="J947">
        <v>1</v>
      </c>
      <c r="K947">
        <v>0</v>
      </c>
      <c r="L947">
        <v>0</v>
      </c>
      <c r="M947">
        <v>0</v>
      </c>
      <c r="N947">
        <v>1</v>
      </c>
      <c r="O947">
        <v>1</v>
      </c>
      <c r="P947">
        <v>348</v>
      </c>
      <c r="Q947">
        <v>27</v>
      </c>
      <c r="R947">
        <v>3</v>
      </c>
      <c r="S947" t="s">
        <v>1478</v>
      </c>
      <c r="T947">
        <v>1</v>
      </c>
      <c r="U947">
        <v>0.23745838999999999</v>
      </c>
      <c r="V947">
        <v>162</v>
      </c>
    </row>
    <row r="948" spans="1:22">
      <c r="A948">
        <v>49010</v>
      </c>
      <c r="B948" t="s">
        <v>2275</v>
      </c>
      <c r="C948">
        <v>-2.9999999999999997E-8</v>
      </c>
      <c r="D948">
        <v>7.2698520000000003E-2</v>
      </c>
      <c r="E948">
        <v>682</v>
      </c>
      <c r="F948">
        <v>0</v>
      </c>
      <c r="G948">
        <v>0</v>
      </c>
      <c r="H948">
        <v>7</v>
      </c>
      <c r="I948">
        <v>97291</v>
      </c>
      <c r="J948">
        <v>1</v>
      </c>
      <c r="K948">
        <v>0</v>
      </c>
      <c r="L948">
        <v>0</v>
      </c>
      <c r="M948">
        <v>0</v>
      </c>
      <c r="N948">
        <v>1</v>
      </c>
      <c r="O948">
        <v>1</v>
      </c>
      <c r="P948">
        <v>348</v>
      </c>
      <c r="Q948">
        <v>27</v>
      </c>
      <c r="R948">
        <v>3</v>
      </c>
      <c r="S948" t="s">
        <v>1478</v>
      </c>
      <c r="T948">
        <v>1</v>
      </c>
      <c r="U948">
        <v>7.2698550000000001E-2</v>
      </c>
      <c r="V948">
        <v>50</v>
      </c>
    </row>
    <row r="949" spans="1:22">
      <c r="A949">
        <v>49025</v>
      </c>
      <c r="B949" t="s">
        <v>2276</v>
      </c>
      <c r="C949">
        <v>-2.9999999999999997E-8</v>
      </c>
      <c r="D949">
        <v>0.17112457</v>
      </c>
      <c r="E949">
        <v>682</v>
      </c>
      <c r="F949">
        <v>0</v>
      </c>
      <c r="G949">
        <v>0</v>
      </c>
      <c r="H949">
        <v>7</v>
      </c>
      <c r="I949">
        <v>97291</v>
      </c>
      <c r="J949">
        <v>1</v>
      </c>
      <c r="K949">
        <v>0</v>
      </c>
      <c r="L949">
        <v>0</v>
      </c>
      <c r="M949">
        <v>0</v>
      </c>
      <c r="N949">
        <v>1</v>
      </c>
      <c r="O949">
        <v>1</v>
      </c>
      <c r="P949">
        <v>348</v>
      </c>
      <c r="Q949">
        <v>27</v>
      </c>
      <c r="R949">
        <v>3</v>
      </c>
      <c r="S949" t="s">
        <v>1478</v>
      </c>
      <c r="T949">
        <v>1</v>
      </c>
      <c r="U949">
        <v>0.17112459999999999</v>
      </c>
      <c r="V949">
        <v>117</v>
      </c>
    </row>
    <row r="950" spans="1:22">
      <c r="A950">
        <v>49110</v>
      </c>
      <c r="B950" t="s">
        <v>2277</v>
      </c>
      <c r="C950">
        <v>-2.9999999999999997E-8</v>
      </c>
      <c r="D950">
        <v>5.0882839999999999E-2</v>
      </c>
      <c r="E950">
        <v>682</v>
      </c>
      <c r="F950">
        <v>0</v>
      </c>
      <c r="G950">
        <v>0</v>
      </c>
      <c r="H950">
        <v>7</v>
      </c>
      <c r="I950">
        <v>97291</v>
      </c>
      <c r="J950">
        <v>1</v>
      </c>
      <c r="K950">
        <v>0</v>
      </c>
      <c r="L950">
        <v>0</v>
      </c>
      <c r="M950">
        <v>0</v>
      </c>
      <c r="N950">
        <v>1</v>
      </c>
      <c r="O950">
        <v>1</v>
      </c>
      <c r="P950">
        <v>348</v>
      </c>
      <c r="Q950">
        <v>27</v>
      </c>
      <c r="R950">
        <v>3</v>
      </c>
      <c r="S950" t="s">
        <v>1478</v>
      </c>
      <c r="T950">
        <v>1</v>
      </c>
      <c r="U950">
        <v>5.0882869999999997E-2</v>
      </c>
      <c r="V950">
        <v>35</v>
      </c>
    </row>
    <row r="951" spans="1:22">
      <c r="A951">
        <v>49124</v>
      </c>
      <c r="B951" t="s">
        <v>2278</v>
      </c>
      <c r="C951">
        <v>-2.9999999999999997E-8</v>
      </c>
      <c r="D951">
        <v>0.31538678999999997</v>
      </c>
      <c r="E951">
        <v>682</v>
      </c>
      <c r="F951">
        <v>2</v>
      </c>
      <c r="G951">
        <v>0</v>
      </c>
      <c r="H951">
        <v>7</v>
      </c>
      <c r="I951">
        <v>97291</v>
      </c>
      <c r="J951">
        <v>1</v>
      </c>
      <c r="K951">
        <v>0</v>
      </c>
      <c r="L951">
        <v>0</v>
      </c>
      <c r="M951">
        <v>0</v>
      </c>
      <c r="N951">
        <v>1</v>
      </c>
      <c r="O951">
        <v>1</v>
      </c>
      <c r="P951">
        <v>348</v>
      </c>
      <c r="Q951">
        <v>27</v>
      </c>
      <c r="R951">
        <v>3</v>
      </c>
      <c r="S951" t="s">
        <v>1478</v>
      </c>
      <c r="T951">
        <v>1</v>
      </c>
      <c r="U951">
        <v>0.31538682000000001</v>
      </c>
      <c r="V951">
        <v>215</v>
      </c>
    </row>
    <row r="952" spans="1:22">
      <c r="A952">
        <v>49249</v>
      </c>
      <c r="B952" t="s">
        <v>2279</v>
      </c>
      <c r="C952">
        <v>-2.9999999999999997E-8</v>
      </c>
      <c r="D952">
        <v>0.40844482999999998</v>
      </c>
      <c r="E952">
        <v>682</v>
      </c>
      <c r="F952">
        <v>2</v>
      </c>
      <c r="G952">
        <v>0</v>
      </c>
      <c r="H952">
        <v>7</v>
      </c>
      <c r="I952">
        <v>97291</v>
      </c>
      <c r="J952">
        <v>1</v>
      </c>
      <c r="K952">
        <v>0</v>
      </c>
      <c r="L952">
        <v>0</v>
      </c>
      <c r="M952">
        <v>0</v>
      </c>
      <c r="N952">
        <v>1</v>
      </c>
      <c r="O952">
        <v>1</v>
      </c>
      <c r="P952">
        <v>348</v>
      </c>
      <c r="Q952">
        <v>27</v>
      </c>
      <c r="R952">
        <v>3</v>
      </c>
      <c r="S952" t="s">
        <v>1478</v>
      </c>
      <c r="T952">
        <v>1</v>
      </c>
      <c r="U952">
        <v>0.40844486000000002</v>
      </c>
      <c r="V952">
        <v>279</v>
      </c>
    </row>
    <row r="953" spans="1:22">
      <c r="A953">
        <v>49304</v>
      </c>
      <c r="B953" t="s">
        <v>2280</v>
      </c>
      <c r="C953">
        <v>-2.9999999999999997E-8</v>
      </c>
      <c r="D953">
        <v>0.16919454</v>
      </c>
      <c r="E953">
        <v>682</v>
      </c>
      <c r="F953">
        <v>2</v>
      </c>
      <c r="G953">
        <v>0</v>
      </c>
      <c r="H953">
        <v>7</v>
      </c>
      <c r="I953">
        <v>97291</v>
      </c>
      <c r="J953">
        <v>1</v>
      </c>
      <c r="K953">
        <v>0</v>
      </c>
      <c r="L953">
        <v>0</v>
      </c>
      <c r="M953">
        <v>0</v>
      </c>
      <c r="N953">
        <v>1</v>
      </c>
      <c r="O953">
        <v>1</v>
      </c>
      <c r="P953">
        <v>348</v>
      </c>
      <c r="Q953">
        <v>27</v>
      </c>
      <c r="R953">
        <v>3</v>
      </c>
      <c r="S953" t="s">
        <v>1478</v>
      </c>
      <c r="T953">
        <v>1</v>
      </c>
      <c r="U953">
        <v>0.16919456999999999</v>
      </c>
      <c r="V953">
        <v>115</v>
      </c>
    </row>
    <row r="954" spans="1:22">
      <c r="A954">
        <v>49417</v>
      </c>
      <c r="B954" t="s">
        <v>2281</v>
      </c>
      <c r="C954">
        <v>-2.9999999999999997E-8</v>
      </c>
      <c r="D954">
        <v>0.19044918</v>
      </c>
      <c r="E954">
        <v>682</v>
      </c>
      <c r="F954">
        <v>0</v>
      </c>
      <c r="G954">
        <v>0</v>
      </c>
      <c r="H954">
        <v>7</v>
      </c>
      <c r="I954">
        <v>97291</v>
      </c>
      <c r="J954">
        <v>1</v>
      </c>
      <c r="K954">
        <v>0</v>
      </c>
      <c r="L954">
        <v>0</v>
      </c>
      <c r="M954">
        <v>0</v>
      </c>
      <c r="N954">
        <v>1</v>
      </c>
      <c r="O954">
        <v>1</v>
      </c>
      <c r="P954">
        <v>348</v>
      </c>
      <c r="Q954">
        <v>27</v>
      </c>
      <c r="R954">
        <v>3</v>
      </c>
      <c r="S954" t="s">
        <v>1478</v>
      </c>
      <c r="T954">
        <v>1</v>
      </c>
      <c r="U954">
        <v>0.19044921000000001</v>
      </c>
      <c r="V954">
        <v>130</v>
      </c>
    </row>
    <row r="955" spans="1:22">
      <c r="A955">
        <v>49450</v>
      </c>
      <c r="B955" t="s">
        <v>2282</v>
      </c>
      <c r="C955">
        <v>-2.9999999999999997E-8</v>
      </c>
      <c r="D955">
        <v>6.7390710000000006E-2</v>
      </c>
      <c r="E955">
        <v>682</v>
      </c>
      <c r="F955">
        <v>2</v>
      </c>
      <c r="G955">
        <v>0</v>
      </c>
      <c r="H955">
        <v>7</v>
      </c>
      <c r="I955">
        <v>97291</v>
      </c>
      <c r="J955">
        <v>1</v>
      </c>
      <c r="K955">
        <v>0</v>
      </c>
      <c r="L955">
        <v>0</v>
      </c>
      <c r="M955">
        <v>0</v>
      </c>
      <c r="N955">
        <v>1</v>
      </c>
      <c r="O955">
        <v>1</v>
      </c>
      <c r="P955">
        <v>348</v>
      </c>
      <c r="Q955">
        <v>27</v>
      </c>
      <c r="R955">
        <v>3</v>
      </c>
      <c r="S955" t="s">
        <v>1478</v>
      </c>
      <c r="T955">
        <v>1</v>
      </c>
      <c r="U955">
        <v>6.7390740000000005E-2</v>
      </c>
      <c r="V955">
        <v>46</v>
      </c>
    </row>
    <row r="956" spans="1:22">
      <c r="A956">
        <v>49560</v>
      </c>
      <c r="B956" t="s">
        <v>2283</v>
      </c>
      <c r="C956">
        <v>-2.9999999999999997E-8</v>
      </c>
      <c r="D956">
        <v>9.7519759999999997E-2</v>
      </c>
      <c r="E956">
        <v>682</v>
      </c>
      <c r="F956">
        <v>2</v>
      </c>
      <c r="G956">
        <v>0</v>
      </c>
      <c r="H956">
        <v>7</v>
      </c>
      <c r="I956">
        <v>97291</v>
      </c>
      <c r="J956">
        <v>1</v>
      </c>
      <c r="K956">
        <v>0</v>
      </c>
      <c r="L956">
        <v>0</v>
      </c>
      <c r="M956">
        <v>0</v>
      </c>
      <c r="N956">
        <v>1</v>
      </c>
      <c r="O956">
        <v>1</v>
      </c>
      <c r="P956">
        <v>348</v>
      </c>
      <c r="Q956">
        <v>27</v>
      </c>
      <c r="R956">
        <v>3</v>
      </c>
      <c r="S956" t="s">
        <v>1478</v>
      </c>
      <c r="T956">
        <v>1</v>
      </c>
      <c r="U956">
        <v>9.7519789999999995E-2</v>
      </c>
      <c r="V956">
        <v>67</v>
      </c>
    </row>
    <row r="957" spans="1:22">
      <c r="A957">
        <v>49604</v>
      </c>
      <c r="B957" t="s">
        <v>2284</v>
      </c>
      <c r="C957">
        <v>-2.9999999999999997E-8</v>
      </c>
      <c r="D957">
        <v>4.6482669999999997E-2</v>
      </c>
      <c r="E957">
        <v>682</v>
      </c>
      <c r="F957">
        <v>0</v>
      </c>
      <c r="G957">
        <v>0</v>
      </c>
      <c r="H957">
        <v>7</v>
      </c>
      <c r="I957">
        <v>97291</v>
      </c>
      <c r="J957">
        <v>1</v>
      </c>
      <c r="K957">
        <v>0</v>
      </c>
      <c r="L957">
        <v>0</v>
      </c>
      <c r="M957">
        <v>0</v>
      </c>
      <c r="N957">
        <v>1</v>
      </c>
      <c r="O957">
        <v>1</v>
      </c>
      <c r="P957">
        <v>348</v>
      </c>
      <c r="Q957">
        <v>27</v>
      </c>
      <c r="R957">
        <v>3</v>
      </c>
      <c r="S957" t="s">
        <v>1478</v>
      </c>
      <c r="T957">
        <v>1</v>
      </c>
      <c r="U957">
        <v>4.6482700000000002E-2</v>
      </c>
      <c r="V957">
        <v>32</v>
      </c>
    </row>
    <row r="958" spans="1:22">
      <c r="A958">
        <v>49639</v>
      </c>
      <c r="B958" t="s">
        <v>2285</v>
      </c>
      <c r="C958">
        <v>-2.9999999999999997E-8</v>
      </c>
      <c r="D958">
        <v>0.23786510999999999</v>
      </c>
      <c r="E958">
        <v>682</v>
      </c>
      <c r="F958">
        <v>2</v>
      </c>
      <c r="G958">
        <v>0</v>
      </c>
      <c r="H958">
        <v>7</v>
      </c>
      <c r="I958">
        <v>97291</v>
      </c>
      <c r="J958">
        <v>1</v>
      </c>
      <c r="K958">
        <v>0</v>
      </c>
      <c r="L958">
        <v>0</v>
      </c>
      <c r="M958">
        <v>0</v>
      </c>
      <c r="N958">
        <v>1</v>
      </c>
      <c r="O958">
        <v>1</v>
      </c>
      <c r="P958">
        <v>348</v>
      </c>
      <c r="Q958">
        <v>27</v>
      </c>
      <c r="R958">
        <v>3</v>
      </c>
      <c r="S958" t="s">
        <v>1478</v>
      </c>
      <c r="T958">
        <v>1</v>
      </c>
      <c r="U958">
        <v>0.23786514</v>
      </c>
      <c r="V958">
        <v>162</v>
      </c>
    </row>
    <row r="959" spans="1:22">
      <c r="A959">
        <v>49848</v>
      </c>
      <c r="B959" t="s">
        <v>2286</v>
      </c>
      <c r="C959">
        <v>-2.9999999999999997E-8</v>
      </c>
      <c r="D959">
        <v>0.15174099999999999</v>
      </c>
      <c r="E959">
        <v>682</v>
      </c>
      <c r="F959">
        <v>2</v>
      </c>
      <c r="G959">
        <v>0</v>
      </c>
      <c r="H959">
        <v>7</v>
      </c>
      <c r="I959">
        <v>97291</v>
      </c>
      <c r="J959">
        <v>1</v>
      </c>
      <c r="K959">
        <v>0</v>
      </c>
      <c r="L959">
        <v>0</v>
      </c>
      <c r="M959">
        <v>0</v>
      </c>
      <c r="N959">
        <v>1</v>
      </c>
      <c r="O959">
        <v>1</v>
      </c>
      <c r="P959">
        <v>348</v>
      </c>
      <c r="Q959">
        <v>27</v>
      </c>
      <c r="R959">
        <v>3</v>
      </c>
      <c r="S959" t="s">
        <v>1478</v>
      </c>
      <c r="T959">
        <v>1</v>
      </c>
      <c r="U959">
        <v>0.15174103</v>
      </c>
      <c r="V959">
        <v>103</v>
      </c>
    </row>
    <row r="960" spans="1:22">
      <c r="A960">
        <v>49912</v>
      </c>
      <c r="B960" t="s">
        <v>2287</v>
      </c>
      <c r="C960">
        <v>-2.9999999999999997E-8</v>
      </c>
      <c r="D960">
        <v>0.23010725000000001</v>
      </c>
      <c r="E960">
        <v>682</v>
      </c>
      <c r="F960">
        <v>2</v>
      </c>
      <c r="G960">
        <v>0</v>
      </c>
      <c r="H960">
        <v>7</v>
      </c>
      <c r="I960">
        <v>97291</v>
      </c>
      <c r="J960">
        <v>1</v>
      </c>
      <c r="K960">
        <v>0</v>
      </c>
      <c r="L960">
        <v>0</v>
      </c>
      <c r="M960">
        <v>0</v>
      </c>
      <c r="N960">
        <v>1</v>
      </c>
      <c r="O960">
        <v>1</v>
      </c>
      <c r="P960">
        <v>348</v>
      </c>
      <c r="Q960">
        <v>27</v>
      </c>
      <c r="R960">
        <v>3</v>
      </c>
      <c r="S960" t="s">
        <v>1478</v>
      </c>
      <c r="T960">
        <v>1</v>
      </c>
      <c r="U960">
        <v>0.23010728</v>
      </c>
      <c r="V960">
        <v>157</v>
      </c>
    </row>
    <row r="961" spans="1:22">
      <c r="A961">
        <v>49913</v>
      </c>
      <c r="B961" t="s">
        <v>2288</v>
      </c>
      <c r="C961">
        <v>-2.9999999999999997E-8</v>
      </c>
      <c r="D961">
        <v>0.13990788000000001</v>
      </c>
      <c r="E961">
        <v>682</v>
      </c>
      <c r="F961">
        <v>2</v>
      </c>
      <c r="G961">
        <v>0</v>
      </c>
      <c r="H961">
        <v>7</v>
      </c>
      <c r="I961">
        <v>97291</v>
      </c>
      <c r="J961">
        <v>1</v>
      </c>
      <c r="K961">
        <v>0</v>
      </c>
      <c r="L961">
        <v>0</v>
      </c>
      <c r="M961">
        <v>0</v>
      </c>
      <c r="N961">
        <v>1</v>
      </c>
      <c r="O961">
        <v>1</v>
      </c>
      <c r="P961">
        <v>348</v>
      </c>
      <c r="Q961">
        <v>27</v>
      </c>
      <c r="R961">
        <v>3</v>
      </c>
      <c r="S961" t="s">
        <v>1478</v>
      </c>
      <c r="T961">
        <v>1</v>
      </c>
      <c r="U961">
        <v>0.13990791</v>
      </c>
      <c r="V961">
        <v>95</v>
      </c>
    </row>
    <row r="962" spans="1:22">
      <c r="A962">
        <v>49929</v>
      </c>
      <c r="B962" t="s">
        <v>2289</v>
      </c>
      <c r="C962">
        <v>-2.9999999999999997E-8</v>
      </c>
      <c r="D962">
        <v>0.19863616000000001</v>
      </c>
      <c r="E962">
        <v>682</v>
      </c>
      <c r="F962">
        <v>2</v>
      </c>
      <c r="G962">
        <v>0</v>
      </c>
      <c r="H962">
        <v>7</v>
      </c>
      <c r="I962">
        <v>97291</v>
      </c>
      <c r="J962">
        <v>1</v>
      </c>
      <c r="K962">
        <v>0</v>
      </c>
      <c r="L962">
        <v>0</v>
      </c>
      <c r="M962">
        <v>0</v>
      </c>
      <c r="N962">
        <v>1</v>
      </c>
      <c r="O962">
        <v>1</v>
      </c>
      <c r="P962">
        <v>348</v>
      </c>
      <c r="Q962">
        <v>27</v>
      </c>
      <c r="R962">
        <v>3</v>
      </c>
      <c r="S962" t="s">
        <v>1478</v>
      </c>
      <c r="T962">
        <v>1</v>
      </c>
      <c r="U962">
        <v>0.19863618999999999</v>
      </c>
      <c r="V962">
        <v>135</v>
      </c>
    </row>
    <row r="963" spans="1:22">
      <c r="A963">
        <v>50006</v>
      </c>
      <c r="B963" t="s">
        <v>2290</v>
      </c>
      <c r="C963">
        <v>-2.9999999999999997E-8</v>
      </c>
      <c r="D963">
        <v>9.3904199999999993E-2</v>
      </c>
      <c r="E963">
        <v>682</v>
      </c>
      <c r="F963">
        <v>0</v>
      </c>
      <c r="G963">
        <v>0</v>
      </c>
      <c r="H963">
        <v>7</v>
      </c>
      <c r="I963">
        <v>97291</v>
      </c>
      <c r="J963">
        <v>1</v>
      </c>
      <c r="K963">
        <v>0</v>
      </c>
      <c r="L963">
        <v>0</v>
      </c>
      <c r="M963">
        <v>0</v>
      </c>
      <c r="N963">
        <v>1</v>
      </c>
      <c r="O963">
        <v>1</v>
      </c>
      <c r="P963">
        <v>348</v>
      </c>
      <c r="Q963">
        <v>27</v>
      </c>
      <c r="R963">
        <v>3</v>
      </c>
      <c r="S963" t="s">
        <v>1478</v>
      </c>
      <c r="T963">
        <v>1</v>
      </c>
      <c r="U963">
        <v>9.3904230000000005E-2</v>
      </c>
      <c r="V963">
        <v>64</v>
      </c>
    </row>
    <row r="964" spans="1:22">
      <c r="A964">
        <v>50026</v>
      </c>
      <c r="B964" t="s">
        <v>2291</v>
      </c>
      <c r="C964">
        <v>-2.9999999999999997E-8</v>
      </c>
      <c r="D964">
        <v>0.43052254000000001</v>
      </c>
      <c r="E964">
        <v>682</v>
      </c>
      <c r="F964">
        <v>2</v>
      </c>
      <c r="G964">
        <v>0</v>
      </c>
      <c r="H964">
        <v>7</v>
      </c>
      <c r="I964">
        <v>97291</v>
      </c>
      <c r="J964">
        <v>1</v>
      </c>
      <c r="K964">
        <v>0</v>
      </c>
      <c r="L964">
        <v>0</v>
      </c>
      <c r="M964">
        <v>0</v>
      </c>
      <c r="N964">
        <v>1</v>
      </c>
      <c r="O964">
        <v>1</v>
      </c>
      <c r="P964">
        <v>348</v>
      </c>
      <c r="Q964">
        <v>27</v>
      </c>
      <c r="R964">
        <v>3</v>
      </c>
      <c r="S964" t="s">
        <v>1478</v>
      </c>
      <c r="T964">
        <v>1</v>
      </c>
      <c r="U964">
        <v>0.43052256999999999</v>
      </c>
      <c r="V964">
        <v>294</v>
      </c>
    </row>
    <row r="965" spans="1:22">
      <c r="A965">
        <v>50039</v>
      </c>
      <c r="B965" t="s">
        <v>2292</v>
      </c>
      <c r="C965">
        <v>-2.9999999999999997E-8</v>
      </c>
      <c r="D965">
        <v>1.3823159999999999E-2</v>
      </c>
      <c r="E965">
        <v>682</v>
      </c>
      <c r="F965">
        <v>2</v>
      </c>
      <c r="G965">
        <v>0</v>
      </c>
      <c r="H965">
        <v>7</v>
      </c>
      <c r="I965">
        <v>97291</v>
      </c>
      <c r="J965">
        <v>1</v>
      </c>
      <c r="K965">
        <v>0</v>
      </c>
      <c r="L965">
        <v>0</v>
      </c>
      <c r="M965">
        <v>0</v>
      </c>
      <c r="N965">
        <v>1</v>
      </c>
      <c r="O965">
        <v>1</v>
      </c>
      <c r="P965">
        <v>348</v>
      </c>
      <c r="Q965">
        <v>27</v>
      </c>
      <c r="R965">
        <v>3</v>
      </c>
      <c r="S965" t="s">
        <v>1478</v>
      </c>
      <c r="T965">
        <v>1</v>
      </c>
      <c r="U965">
        <v>1.3823190000000001E-2</v>
      </c>
      <c r="V965">
        <v>9</v>
      </c>
    </row>
    <row r="966" spans="1:22">
      <c r="A966">
        <v>50040</v>
      </c>
      <c r="B966" t="s">
        <v>2292</v>
      </c>
      <c r="C966">
        <v>1.3823159999999999E-2</v>
      </c>
      <c r="D966">
        <v>7.6949180000000006E-2</v>
      </c>
      <c r="E966">
        <v>682</v>
      </c>
      <c r="F966">
        <v>2</v>
      </c>
      <c r="G966">
        <v>0</v>
      </c>
      <c r="H966">
        <v>7</v>
      </c>
      <c r="I966">
        <v>97291</v>
      </c>
      <c r="J966">
        <v>1</v>
      </c>
      <c r="K966">
        <v>0</v>
      </c>
      <c r="L966">
        <v>0</v>
      </c>
      <c r="M966">
        <v>0</v>
      </c>
      <c r="N966">
        <v>1</v>
      </c>
      <c r="O966">
        <v>1</v>
      </c>
      <c r="P966">
        <v>348</v>
      </c>
      <c r="Q966">
        <v>27</v>
      </c>
      <c r="R966">
        <v>3</v>
      </c>
      <c r="S966" t="s">
        <v>1478</v>
      </c>
      <c r="T966">
        <v>1</v>
      </c>
      <c r="U966">
        <v>6.3126020000000005E-2</v>
      </c>
      <c r="V966">
        <v>43</v>
      </c>
    </row>
    <row r="967" spans="1:22">
      <c r="A967">
        <v>50041</v>
      </c>
      <c r="B967" t="s">
        <v>2292</v>
      </c>
      <c r="C967">
        <v>7.6949180000000006E-2</v>
      </c>
      <c r="D967">
        <v>0.38878542999999999</v>
      </c>
      <c r="E967">
        <v>682</v>
      </c>
      <c r="F967">
        <v>2</v>
      </c>
      <c r="G967">
        <v>0</v>
      </c>
      <c r="H967">
        <v>7</v>
      </c>
      <c r="I967">
        <v>97291</v>
      </c>
      <c r="J967">
        <v>1</v>
      </c>
      <c r="K967">
        <v>0</v>
      </c>
      <c r="L967">
        <v>0</v>
      </c>
      <c r="M967">
        <v>0</v>
      </c>
      <c r="N967">
        <v>1</v>
      </c>
      <c r="O967">
        <v>1</v>
      </c>
      <c r="P967">
        <v>348</v>
      </c>
      <c r="Q967">
        <v>27</v>
      </c>
      <c r="R967">
        <v>3</v>
      </c>
      <c r="S967" t="s">
        <v>1478</v>
      </c>
      <c r="T967">
        <v>1</v>
      </c>
      <c r="U967">
        <v>0.31183624999999998</v>
      </c>
      <c r="V967">
        <v>213</v>
      </c>
    </row>
    <row r="968" spans="1:22">
      <c r="A968">
        <v>50042</v>
      </c>
      <c r="B968" t="s">
        <v>2293</v>
      </c>
      <c r="C968">
        <v>-2.9999999999999997E-8</v>
      </c>
      <c r="D968">
        <v>1.3823159999999999E-2</v>
      </c>
      <c r="E968">
        <v>682</v>
      </c>
      <c r="F968">
        <v>2</v>
      </c>
      <c r="G968">
        <v>0</v>
      </c>
      <c r="H968">
        <v>7</v>
      </c>
      <c r="I968">
        <v>97291</v>
      </c>
      <c r="J968">
        <v>1</v>
      </c>
      <c r="K968">
        <v>0</v>
      </c>
      <c r="L968">
        <v>0</v>
      </c>
      <c r="M968">
        <v>0</v>
      </c>
      <c r="N968">
        <v>1</v>
      </c>
      <c r="O968">
        <v>1</v>
      </c>
      <c r="P968">
        <v>348</v>
      </c>
      <c r="Q968">
        <v>27</v>
      </c>
      <c r="R968">
        <v>3</v>
      </c>
      <c r="S968" t="s">
        <v>1478</v>
      </c>
      <c r="T968">
        <v>1</v>
      </c>
      <c r="U968">
        <v>1.3823190000000001E-2</v>
      </c>
      <c r="V968">
        <v>9</v>
      </c>
    </row>
    <row r="969" spans="1:22">
      <c r="A969">
        <v>50059</v>
      </c>
      <c r="B969" t="s">
        <v>2294</v>
      </c>
      <c r="C969">
        <v>-2.9999999999999997E-8</v>
      </c>
      <c r="D969">
        <v>0.11456562000000001</v>
      </c>
      <c r="E969">
        <v>682</v>
      </c>
      <c r="F969">
        <v>0</v>
      </c>
      <c r="G969">
        <v>0</v>
      </c>
      <c r="H969">
        <v>7</v>
      </c>
      <c r="I969">
        <v>97291</v>
      </c>
      <c r="J969">
        <v>1</v>
      </c>
      <c r="K969">
        <v>0</v>
      </c>
      <c r="L969">
        <v>0</v>
      </c>
      <c r="M969">
        <v>0</v>
      </c>
      <c r="N969">
        <v>1</v>
      </c>
      <c r="O969">
        <v>1</v>
      </c>
      <c r="P969">
        <v>348</v>
      </c>
      <c r="Q969">
        <v>27</v>
      </c>
      <c r="R969">
        <v>3</v>
      </c>
      <c r="S969" t="s">
        <v>1478</v>
      </c>
      <c r="T969">
        <v>1</v>
      </c>
      <c r="U969">
        <v>0.11456565</v>
      </c>
      <c r="V969">
        <v>78</v>
      </c>
    </row>
    <row r="970" spans="1:22">
      <c r="A970">
        <v>50096</v>
      </c>
      <c r="B970" t="s">
        <v>2295</v>
      </c>
      <c r="C970">
        <v>-2.9999999999999997E-8</v>
      </c>
      <c r="D970">
        <v>0.12097529999999999</v>
      </c>
      <c r="E970">
        <v>682</v>
      </c>
      <c r="F970">
        <v>2</v>
      </c>
      <c r="G970">
        <v>0</v>
      </c>
      <c r="H970">
        <v>7</v>
      </c>
      <c r="I970">
        <v>97291</v>
      </c>
      <c r="J970">
        <v>1</v>
      </c>
      <c r="K970">
        <v>0</v>
      </c>
      <c r="L970">
        <v>0</v>
      </c>
      <c r="M970">
        <v>0</v>
      </c>
      <c r="N970">
        <v>1</v>
      </c>
      <c r="O970">
        <v>1</v>
      </c>
      <c r="P970">
        <v>348</v>
      </c>
      <c r="Q970">
        <v>27</v>
      </c>
      <c r="R970">
        <v>3</v>
      </c>
      <c r="S970" t="s">
        <v>1478</v>
      </c>
      <c r="T970">
        <v>1</v>
      </c>
      <c r="U970">
        <v>0.12097533000000001</v>
      </c>
      <c r="V970">
        <v>83</v>
      </c>
    </row>
    <row r="971" spans="1:22">
      <c r="A971">
        <v>50123</v>
      </c>
      <c r="B971" t="s">
        <v>2296</v>
      </c>
      <c r="C971">
        <v>-2.9999999999999997E-8</v>
      </c>
      <c r="D971">
        <v>0.12675850999999999</v>
      </c>
      <c r="E971">
        <v>682</v>
      </c>
      <c r="F971">
        <v>2</v>
      </c>
      <c r="G971">
        <v>0</v>
      </c>
      <c r="H971">
        <v>7</v>
      </c>
      <c r="I971">
        <v>97291</v>
      </c>
      <c r="J971">
        <v>1</v>
      </c>
      <c r="K971">
        <v>0</v>
      </c>
      <c r="L971">
        <v>0</v>
      </c>
      <c r="M971">
        <v>0</v>
      </c>
      <c r="N971">
        <v>1</v>
      </c>
      <c r="O971">
        <v>1</v>
      </c>
      <c r="P971">
        <v>348</v>
      </c>
      <c r="Q971">
        <v>27</v>
      </c>
      <c r="R971">
        <v>3</v>
      </c>
      <c r="S971" t="s">
        <v>1478</v>
      </c>
      <c r="T971">
        <v>1</v>
      </c>
      <c r="U971">
        <v>0.12675854</v>
      </c>
      <c r="V971">
        <v>86</v>
      </c>
    </row>
    <row r="972" spans="1:22">
      <c r="A972">
        <v>50201</v>
      </c>
      <c r="B972" t="s">
        <v>2297</v>
      </c>
      <c r="C972">
        <v>-2.9999999999999997E-8</v>
      </c>
      <c r="D972">
        <v>0.27996727999999999</v>
      </c>
      <c r="E972">
        <v>682</v>
      </c>
      <c r="F972">
        <v>2</v>
      </c>
      <c r="G972">
        <v>0</v>
      </c>
      <c r="H972">
        <v>7</v>
      </c>
      <c r="I972">
        <v>97291</v>
      </c>
      <c r="J972">
        <v>1</v>
      </c>
      <c r="K972">
        <v>0</v>
      </c>
      <c r="L972">
        <v>0</v>
      </c>
      <c r="M972">
        <v>0</v>
      </c>
      <c r="N972">
        <v>1</v>
      </c>
      <c r="O972">
        <v>1</v>
      </c>
      <c r="P972">
        <v>348</v>
      </c>
      <c r="Q972">
        <v>27</v>
      </c>
      <c r="R972">
        <v>3</v>
      </c>
      <c r="S972" t="s">
        <v>1478</v>
      </c>
      <c r="T972">
        <v>1</v>
      </c>
      <c r="U972">
        <v>0.27996731000000002</v>
      </c>
      <c r="V972">
        <v>191</v>
      </c>
    </row>
    <row r="973" spans="1:22">
      <c r="A973">
        <v>50353</v>
      </c>
      <c r="B973" t="s">
        <v>2298</v>
      </c>
      <c r="C973">
        <v>-2.9999999999999997E-8</v>
      </c>
      <c r="D973">
        <v>4.4471669999999998E-2</v>
      </c>
      <c r="E973">
        <v>682</v>
      </c>
      <c r="F973">
        <v>2</v>
      </c>
      <c r="G973">
        <v>0</v>
      </c>
      <c r="H973">
        <v>7</v>
      </c>
      <c r="I973">
        <v>97291</v>
      </c>
      <c r="J973">
        <v>1</v>
      </c>
      <c r="K973">
        <v>0</v>
      </c>
      <c r="L973">
        <v>0</v>
      </c>
      <c r="M973">
        <v>0</v>
      </c>
      <c r="N973">
        <v>1</v>
      </c>
      <c r="O973">
        <v>1</v>
      </c>
      <c r="P973">
        <v>348</v>
      </c>
      <c r="Q973">
        <v>27</v>
      </c>
      <c r="R973">
        <v>3</v>
      </c>
      <c r="S973" t="s">
        <v>1478</v>
      </c>
      <c r="T973">
        <v>1</v>
      </c>
      <c r="U973">
        <v>4.4471700000000003E-2</v>
      </c>
      <c r="V973">
        <v>30</v>
      </c>
    </row>
    <row r="974" spans="1:22">
      <c r="A974">
        <v>50354</v>
      </c>
      <c r="B974" t="s">
        <v>2298</v>
      </c>
      <c r="C974">
        <v>4.4471669999999998E-2</v>
      </c>
      <c r="D974">
        <v>0.57272186999999997</v>
      </c>
      <c r="E974">
        <v>682</v>
      </c>
      <c r="F974">
        <v>2</v>
      </c>
      <c r="G974">
        <v>0</v>
      </c>
      <c r="H974">
        <v>7</v>
      </c>
      <c r="I974">
        <v>97291</v>
      </c>
      <c r="J974">
        <v>1</v>
      </c>
      <c r="K974">
        <v>0</v>
      </c>
      <c r="L974">
        <v>0</v>
      </c>
      <c r="M974">
        <v>0</v>
      </c>
      <c r="N974">
        <v>1</v>
      </c>
      <c r="O974">
        <v>1</v>
      </c>
      <c r="P974">
        <v>348</v>
      </c>
      <c r="Q974">
        <v>27</v>
      </c>
      <c r="R974">
        <v>3</v>
      </c>
      <c r="S974" t="s">
        <v>1478</v>
      </c>
      <c r="T974">
        <v>1</v>
      </c>
      <c r="U974">
        <v>0.5282502</v>
      </c>
      <c r="V974">
        <v>360</v>
      </c>
    </row>
    <row r="975" spans="1:22">
      <c r="A975">
        <v>50454</v>
      </c>
      <c r="B975" t="s">
        <v>2299</v>
      </c>
      <c r="C975">
        <v>-2.9999999999999997E-8</v>
      </c>
      <c r="D975">
        <v>6.6302260000000002E-2</v>
      </c>
      <c r="E975">
        <v>682</v>
      </c>
      <c r="F975">
        <v>0</v>
      </c>
      <c r="G975">
        <v>0</v>
      </c>
      <c r="H975">
        <v>7</v>
      </c>
      <c r="I975">
        <v>97291</v>
      </c>
      <c r="J975">
        <v>1</v>
      </c>
      <c r="K975">
        <v>0</v>
      </c>
      <c r="L975">
        <v>0</v>
      </c>
      <c r="M975">
        <v>0</v>
      </c>
      <c r="N975">
        <v>1</v>
      </c>
      <c r="O975">
        <v>1</v>
      </c>
      <c r="P975">
        <v>348</v>
      </c>
      <c r="Q975">
        <v>27</v>
      </c>
      <c r="R975">
        <v>3</v>
      </c>
      <c r="S975" t="s">
        <v>1478</v>
      </c>
      <c r="T975">
        <v>1</v>
      </c>
      <c r="U975">
        <v>6.630229E-2</v>
      </c>
      <c r="V975">
        <v>45</v>
      </c>
    </row>
    <row r="976" spans="1:22">
      <c r="A976">
        <v>50488</v>
      </c>
      <c r="B976" t="s">
        <v>2300</v>
      </c>
      <c r="C976">
        <v>-2.9999999999999997E-8</v>
      </c>
      <c r="D976">
        <v>0.36802353999999998</v>
      </c>
      <c r="E976">
        <v>682</v>
      </c>
      <c r="F976">
        <v>2</v>
      </c>
      <c r="G976">
        <v>0</v>
      </c>
      <c r="H976">
        <v>7</v>
      </c>
      <c r="I976">
        <v>97291</v>
      </c>
      <c r="J976">
        <v>1</v>
      </c>
      <c r="K976">
        <v>0</v>
      </c>
      <c r="L976">
        <v>0</v>
      </c>
      <c r="M976">
        <v>0</v>
      </c>
      <c r="N976">
        <v>1</v>
      </c>
      <c r="O976">
        <v>1</v>
      </c>
      <c r="P976">
        <v>348</v>
      </c>
      <c r="Q976">
        <v>27</v>
      </c>
      <c r="R976">
        <v>3</v>
      </c>
      <c r="S976" t="s">
        <v>1478</v>
      </c>
      <c r="T976">
        <v>1</v>
      </c>
      <c r="U976">
        <v>0.36802357000000002</v>
      </c>
      <c r="V976">
        <v>251</v>
      </c>
    </row>
    <row r="977" spans="1:22">
      <c r="A977">
        <v>50521</v>
      </c>
      <c r="B977" t="s">
        <v>2301</v>
      </c>
      <c r="C977">
        <v>-2.9999999999999997E-8</v>
      </c>
      <c r="D977">
        <v>6.9714200000000004E-2</v>
      </c>
      <c r="E977">
        <v>682</v>
      </c>
      <c r="F977">
        <v>2</v>
      </c>
      <c r="G977">
        <v>0</v>
      </c>
      <c r="H977">
        <v>7</v>
      </c>
      <c r="I977">
        <v>97291</v>
      </c>
      <c r="J977">
        <v>1</v>
      </c>
      <c r="K977">
        <v>0</v>
      </c>
      <c r="L977">
        <v>0</v>
      </c>
      <c r="M977">
        <v>0</v>
      </c>
      <c r="N977">
        <v>1</v>
      </c>
      <c r="O977">
        <v>1</v>
      </c>
      <c r="P977">
        <v>348</v>
      </c>
      <c r="Q977">
        <v>27</v>
      </c>
      <c r="R977">
        <v>3</v>
      </c>
      <c r="S977" t="s">
        <v>1478</v>
      </c>
      <c r="T977">
        <v>1</v>
      </c>
      <c r="U977">
        <v>6.9714230000000002E-2</v>
      </c>
      <c r="V977">
        <v>48</v>
      </c>
    </row>
    <row r="978" spans="1:22">
      <c r="A978">
        <v>50541</v>
      </c>
      <c r="B978" t="s">
        <v>2302</v>
      </c>
      <c r="C978">
        <v>-2.9999999999999997E-8</v>
      </c>
      <c r="D978">
        <v>5.8296399999999998E-2</v>
      </c>
      <c r="E978">
        <v>682</v>
      </c>
      <c r="F978">
        <v>2</v>
      </c>
      <c r="G978">
        <v>0</v>
      </c>
      <c r="H978">
        <v>7</v>
      </c>
      <c r="I978">
        <v>97291</v>
      </c>
      <c r="J978">
        <v>1</v>
      </c>
      <c r="K978">
        <v>0</v>
      </c>
      <c r="L978">
        <v>0</v>
      </c>
      <c r="M978">
        <v>0</v>
      </c>
      <c r="N978">
        <v>1</v>
      </c>
      <c r="O978">
        <v>1</v>
      </c>
      <c r="P978">
        <v>348</v>
      </c>
      <c r="Q978">
        <v>27</v>
      </c>
      <c r="R978">
        <v>3</v>
      </c>
      <c r="S978" t="s">
        <v>1478</v>
      </c>
      <c r="T978">
        <v>1</v>
      </c>
      <c r="U978">
        <v>5.8296430000000003E-2</v>
      </c>
      <c r="V978">
        <v>40</v>
      </c>
    </row>
    <row r="979" spans="1:22">
      <c r="A979">
        <v>50653</v>
      </c>
      <c r="B979" t="s">
        <v>2303</v>
      </c>
      <c r="C979">
        <v>-2.9999999999999997E-8</v>
      </c>
      <c r="D979">
        <v>0.12669463</v>
      </c>
      <c r="E979">
        <v>682</v>
      </c>
      <c r="F979">
        <v>2</v>
      </c>
      <c r="G979">
        <v>0</v>
      </c>
      <c r="H979">
        <v>7</v>
      </c>
      <c r="I979">
        <v>97291</v>
      </c>
      <c r="J979">
        <v>1</v>
      </c>
      <c r="K979">
        <v>0</v>
      </c>
      <c r="L979">
        <v>0</v>
      </c>
      <c r="M979">
        <v>0</v>
      </c>
      <c r="N979">
        <v>1</v>
      </c>
      <c r="O979">
        <v>1</v>
      </c>
      <c r="P979">
        <v>348</v>
      </c>
      <c r="Q979">
        <v>27</v>
      </c>
      <c r="R979">
        <v>3</v>
      </c>
      <c r="S979" t="s">
        <v>1478</v>
      </c>
      <c r="T979">
        <v>1</v>
      </c>
      <c r="U979">
        <v>0.12669465999999999</v>
      </c>
      <c r="V979">
        <v>86</v>
      </c>
    </row>
    <row r="980" spans="1:22">
      <c r="A980">
        <v>50760</v>
      </c>
      <c r="B980" t="s">
        <v>2304</v>
      </c>
      <c r="C980">
        <v>-2.9999999999999997E-8</v>
      </c>
      <c r="D980">
        <v>5.6448449999999997E-2</v>
      </c>
      <c r="E980">
        <v>682</v>
      </c>
      <c r="F980">
        <v>2</v>
      </c>
      <c r="G980">
        <v>0</v>
      </c>
      <c r="H980">
        <v>7</v>
      </c>
      <c r="I980">
        <v>97291</v>
      </c>
      <c r="J980">
        <v>1</v>
      </c>
      <c r="K980">
        <v>0</v>
      </c>
      <c r="L980">
        <v>0</v>
      </c>
      <c r="M980">
        <v>0</v>
      </c>
      <c r="N980">
        <v>1</v>
      </c>
      <c r="O980">
        <v>1</v>
      </c>
      <c r="P980">
        <v>348</v>
      </c>
      <c r="Q980">
        <v>27</v>
      </c>
      <c r="R980">
        <v>3</v>
      </c>
      <c r="S980" t="s">
        <v>1478</v>
      </c>
      <c r="T980">
        <v>1</v>
      </c>
      <c r="U980">
        <v>5.6448480000000002E-2</v>
      </c>
      <c r="V980">
        <v>38</v>
      </c>
    </row>
    <row r="981" spans="1:22">
      <c r="A981">
        <v>50794</v>
      </c>
      <c r="B981" t="s">
        <v>2305</v>
      </c>
      <c r="C981">
        <v>-2.9999999999999997E-8</v>
      </c>
      <c r="D981">
        <v>7.1293659999999995E-2</v>
      </c>
      <c r="E981">
        <v>682</v>
      </c>
      <c r="F981">
        <v>0</v>
      </c>
      <c r="G981">
        <v>0</v>
      </c>
      <c r="H981">
        <v>7</v>
      </c>
      <c r="I981">
        <v>97291</v>
      </c>
      <c r="J981">
        <v>1</v>
      </c>
      <c r="K981">
        <v>0</v>
      </c>
      <c r="L981">
        <v>0</v>
      </c>
      <c r="M981">
        <v>0</v>
      </c>
      <c r="N981">
        <v>1</v>
      </c>
      <c r="O981">
        <v>1</v>
      </c>
      <c r="P981">
        <v>348</v>
      </c>
      <c r="Q981">
        <v>27</v>
      </c>
      <c r="R981">
        <v>3</v>
      </c>
      <c r="S981" t="s">
        <v>1478</v>
      </c>
      <c r="T981">
        <v>1</v>
      </c>
      <c r="U981">
        <v>7.1293690000000007E-2</v>
      </c>
      <c r="V981">
        <v>49</v>
      </c>
    </row>
    <row r="982" spans="1:22">
      <c r="A982">
        <v>50820</v>
      </c>
      <c r="B982" t="s">
        <v>2306</v>
      </c>
      <c r="C982">
        <v>-2.9999999999999997E-8</v>
      </c>
      <c r="D982">
        <v>0.20770326</v>
      </c>
      <c r="E982">
        <v>682</v>
      </c>
      <c r="F982">
        <v>2</v>
      </c>
      <c r="G982">
        <v>0</v>
      </c>
      <c r="H982">
        <v>7</v>
      </c>
      <c r="I982">
        <v>97291</v>
      </c>
      <c r="J982">
        <v>1</v>
      </c>
      <c r="K982">
        <v>0</v>
      </c>
      <c r="L982">
        <v>0</v>
      </c>
      <c r="M982">
        <v>0</v>
      </c>
      <c r="N982">
        <v>1</v>
      </c>
      <c r="O982">
        <v>1</v>
      </c>
      <c r="P982">
        <v>348</v>
      </c>
      <c r="Q982">
        <v>27</v>
      </c>
      <c r="R982">
        <v>3</v>
      </c>
      <c r="S982" t="s">
        <v>1478</v>
      </c>
      <c r="T982">
        <v>1</v>
      </c>
      <c r="U982">
        <v>0.20770329000000001</v>
      </c>
      <c r="V982">
        <v>142</v>
      </c>
    </row>
    <row r="983" spans="1:22">
      <c r="A983">
        <v>50821</v>
      </c>
      <c r="B983" t="s">
        <v>2306</v>
      </c>
      <c r="C983">
        <v>0.20770326</v>
      </c>
      <c r="D983">
        <v>0.2129789</v>
      </c>
      <c r="E983">
        <v>682</v>
      </c>
      <c r="F983">
        <v>2</v>
      </c>
      <c r="G983">
        <v>0</v>
      </c>
      <c r="H983">
        <v>7</v>
      </c>
      <c r="I983">
        <v>97291</v>
      </c>
      <c r="J983">
        <v>1</v>
      </c>
      <c r="K983">
        <v>0</v>
      </c>
      <c r="L983">
        <v>0</v>
      </c>
      <c r="M983">
        <v>0</v>
      </c>
      <c r="N983">
        <v>1</v>
      </c>
      <c r="O983">
        <v>1</v>
      </c>
      <c r="P983">
        <v>348</v>
      </c>
      <c r="Q983">
        <v>27</v>
      </c>
      <c r="R983">
        <v>3</v>
      </c>
      <c r="S983" t="s">
        <v>1478</v>
      </c>
      <c r="T983">
        <v>1</v>
      </c>
      <c r="U983">
        <v>5.2756399999999998E-3</v>
      </c>
      <c r="V983">
        <v>4</v>
      </c>
    </row>
    <row r="984" spans="1:22">
      <c r="A984">
        <v>50822</v>
      </c>
      <c r="B984" t="s">
        <v>2306</v>
      </c>
      <c r="C984">
        <v>0.2129789</v>
      </c>
      <c r="D984">
        <v>0.22323166</v>
      </c>
      <c r="E984">
        <v>682</v>
      </c>
      <c r="F984">
        <v>2</v>
      </c>
      <c r="G984">
        <v>0</v>
      </c>
      <c r="H984">
        <v>7</v>
      </c>
      <c r="I984">
        <v>97291</v>
      </c>
      <c r="J984">
        <v>1</v>
      </c>
      <c r="K984">
        <v>0</v>
      </c>
      <c r="L984">
        <v>0</v>
      </c>
      <c r="M984">
        <v>0</v>
      </c>
      <c r="N984">
        <v>1</v>
      </c>
      <c r="O984">
        <v>1</v>
      </c>
      <c r="P984">
        <v>348</v>
      </c>
      <c r="Q984">
        <v>27</v>
      </c>
      <c r="R984">
        <v>3</v>
      </c>
      <c r="S984" t="s">
        <v>1478</v>
      </c>
      <c r="T984">
        <v>1</v>
      </c>
      <c r="U984">
        <v>1.025276E-2</v>
      </c>
      <c r="V984">
        <v>7</v>
      </c>
    </row>
    <row r="985" spans="1:22">
      <c r="A985">
        <v>50859</v>
      </c>
      <c r="B985" t="s">
        <v>2307</v>
      </c>
      <c r="C985">
        <v>-2.9999999999999997E-8</v>
      </c>
      <c r="D985">
        <v>0.17257454</v>
      </c>
      <c r="E985">
        <v>682</v>
      </c>
      <c r="F985">
        <v>2</v>
      </c>
      <c r="G985">
        <v>0</v>
      </c>
      <c r="H985">
        <v>7</v>
      </c>
      <c r="I985">
        <v>97291</v>
      </c>
      <c r="J985">
        <v>1</v>
      </c>
      <c r="K985">
        <v>0</v>
      </c>
      <c r="L985">
        <v>0</v>
      </c>
      <c r="M985">
        <v>0</v>
      </c>
      <c r="N985">
        <v>1</v>
      </c>
      <c r="O985">
        <v>1</v>
      </c>
      <c r="P985">
        <v>348</v>
      </c>
      <c r="Q985">
        <v>27</v>
      </c>
      <c r="R985">
        <v>3</v>
      </c>
      <c r="S985" t="s">
        <v>1478</v>
      </c>
      <c r="T985">
        <v>1</v>
      </c>
      <c r="U985">
        <v>0.17257457000000001</v>
      </c>
      <c r="V985">
        <v>118</v>
      </c>
    </row>
    <row r="986" spans="1:22">
      <c r="A986">
        <v>50860</v>
      </c>
      <c r="B986" t="s">
        <v>2307</v>
      </c>
      <c r="C986">
        <v>0.17257454</v>
      </c>
      <c r="D986">
        <v>0.18110154000000001</v>
      </c>
      <c r="E986">
        <v>682</v>
      </c>
      <c r="F986">
        <v>0</v>
      </c>
      <c r="G986">
        <v>0</v>
      </c>
      <c r="H986">
        <v>7</v>
      </c>
      <c r="I986">
        <v>97291</v>
      </c>
      <c r="J986">
        <v>1</v>
      </c>
      <c r="K986">
        <v>0</v>
      </c>
      <c r="L986">
        <v>0</v>
      </c>
      <c r="M986">
        <v>0</v>
      </c>
      <c r="N986">
        <v>1</v>
      </c>
      <c r="O986">
        <v>1</v>
      </c>
      <c r="P986">
        <v>348</v>
      </c>
      <c r="Q986">
        <v>27</v>
      </c>
      <c r="R986">
        <v>3</v>
      </c>
      <c r="S986" t="s">
        <v>1478</v>
      </c>
      <c r="T986">
        <v>1</v>
      </c>
      <c r="U986">
        <v>8.5269999999999999E-3</v>
      </c>
      <c r="V986">
        <v>6</v>
      </c>
    </row>
    <row r="987" spans="1:22">
      <c r="A987">
        <v>50912</v>
      </c>
      <c r="B987" t="s">
        <v>2308</v>
      </c>
      <c r="C987">
        <v>-2.9999999999999997E-8</v>
      </c>
      <c r="D987">
        <v>0.53264221</v>
      </c>
      <c r="E987">
        <v>682</v>
      </c>
      <c r="F987">
        <v>2</v>
      </c>
      <c r="G987">
        <v>0</v>
      </c>
      <c r="H987">
        <v>7</v>
      </c>
      <c r="I987">
        <v>97291</v>
      </c>
      <c r="J987">
        <v>1</v>
      </c>
      <c r="K987">
        <v>0</v>
      </c>
      <c r="L987">
        <v>0</v>
      </c>
      <c r="M987">
        <v>0</v>
      </c>
      <c r="N987">
        <v>1</v>
      </c>
      <c r="O987">
        <v>1</v>
      </c>
      <c r="P987">
        <v>348</v>
      </c>
      <c r="Q987">
        <v>27</v>
      </c>
      <c r="R987">
        <v>3</v>
      </c>
      <c r="S987" t="s">
        <v>1478</v>
      </c>
      <c r="T987">
        <v>1</v>
      </c>
      <c r="U987">
        <v>0.53264224000000004</v>
      </c>
      <c r="V987">
        <v>363</v>
      </c>
    </row>
    <row r="988" spans="1:22">
      <c r="A988">
        <v>50913</v>
      </c>
      <c r="B988" t="s">
        <v>2308</v>
      </c>
      <c r="C988">
        <v>0.53264221</v>
      </c>
      <c r="D988">
        <v>0.54978667000000003</v>
      </c>
      <c r="E988">
        <v>682</v>
      </c>
      <c r="F988">
        <v>2</v>
      </c>
      <c r="G988">
        <v>0</v>
      </c>
      <c r="H988">
        <v>7</v>
      </c>
      <c r="I988">
        <v>97291</v>
      </c>
      <c r="J988">
        <v>1</v>
      </c>
      <c r="K988">
        <v>0</v>
      </c>
      <c r="L988">
        <v>0</v>
      </c>
      <c r="M988">
        <v>0</v>
      </c>
      <c r="N988">
        <v>1</v>
      </c>
      <c r="O988">
        <v>1</v>
      </c>
      <c r="P988">
        <v>348</v>
      </c>
      <c r="Q988">
        <v>27</v>
      </c>
      <c r="R988">
        <v>3</v>
      </c>
      <c r="S988" t="s">
        <v>1478</v>
      </c>
      <c r="T988">
        <v>1</v>
      </c>
      <c r="U988">
        <v>1.714446E-2</v>
      </c>
      <c r="V988">
        <v>12</v>
      </c>
    </row>
    <row r="989" spans="1:22">
      <c r="A989">
        <v>50957</v>
      </c>
      <c r="B989" t="s">
        <v>2309</v>
      </c>
      <c r="C989">
        <v>-2.9999999999999997E-8</v>
      </c>
      <c r="D989">
        <v>0.15577655000000001</v>
      </c>
      <c r="E989">
        <v>682</v>
      </c>
      <c r="F989">
        <v>0</v>
      </c>
      <c r="G989">
        <v>0</v>
      </c>
      <c r="H989">
        <v>7</v>
      </c>
      <c r="I989">
        <v>97291</v>
      </c>
      <c r="J989">
        <v>1</v>
      </c>
      <c r="K989">
        <v>0</v>
      </c>
      <c r="L989">
        <v>0</v>
      </c>
      <c r="M989">
        <v>0</v>
      </c>
      <c r="N989">
        <v>1</v>
      </c>
      <c r="O989">
        <v>1</v>
      </c>
      <c r="P989">
        <v>348</v>
      </c>
      <c r="Q989">
        <v>27</v>
      </c>
      <c r="R989">
        <v>3</v>
      </c>
      <c r="S989" t="s">
        <v>1478</v>
      </c>
      <c r="T989">
        <v>1</v>
      </c>
      <c r="U989">
        <v>0.15577658</v>
      </c>
      <c r="V989">
        <v>106</v>
      </c>
    </row>
    <row r="990" spans="1:22">
      <c r="A990">
        <v>50962</v>
      </c>
      <c r="B990" t="s">
        <v>2310</v>
      </c>
      <c r="C990">
        <v>-2.9999999999999997E-8</v>
      </c>
      <c r="D990">
        <v>3.9611750000000001E-2</v>
      </c>
      <c r="E990">
        <v>682</v>
      </c>
      <c r="F990">
        <v>2</v>
      </c>
      <c r="G990">
        <v>0</v>
      </c>
      <c r="H990">
        <v>7</v>
      </c>
      <c r="I990">
        <v>97291</v>
      </c>
      <c r="J990">
        <v>1</v>
      </c>
      <c r="K990">
        <v>0</v>
      </c>
      <c r="L990">
        <v>0</v>
      </c>
      <c r="M990">
        <v>0</v>
      </c>
      <c r="N990">
        <v>1</v>
      </c>
      <c r="O990">
        <v>1</v>
      </c>
      <c r="P990">
        <v>348</v>
      </c>
      <c r="Q990">
        <v>27</v>
      </c>
      <c r="R990">
        <v>3</v>
      </c>
      <c r="S990" t="s">
        <v>1478</v>
      </c>
      <c r="T990">
        <v>1</v>
      </c>
      <c r="U990">
        <v>3.9611779999999999E-2</v>
      </c>
      <c r="V990">
        <v>27</v>
      </c>
    </row>
    <row r="991" spans="1:22">
      <c r="A991">
        <v>50963</v>
      </c>
      <c r="B991" t="s">
        <v>2311</v>
      </c>
      <c r="C991">
        <v>-2.9999999999999997E-8</v>
      </c>
      <c r="D991">
        <v>3.1062880000000001E-2</v>
      </c>
      <c r="E991">
        <v>682</v>
      </c>
      <c r="F991">
        <v>2</v>
      </c>
      <c r="G991">
        <v>0</v>
      </c>
      <c r="H991">
        <v>7</v>
      </c>
      <c r="I991">
        <v>97291</v>
      </c>
      <c r="J991">
        <v>1</v>
      </c>
      <c r="K991">
        <v>0</v>
      </c>
      <c r="L991">
        <v>0</v>
      </c>
      <c r="M991">
        <v>0</v>
      </c>
      <c r="N991">
        <v>1</v>
      </c>
      <c r="O991">
        <v>1</v>
      </c>
      <c r="P991">
        <v>348</v>
      </c>
      <c r="Q991">
        <v>27</v>
      </c>
      <c r="R991">
        <v>3</v>
      </c>
      <c r="S991" t="s">
        <v>1478</v>
      </c>
      <c r="T991">
        <v>1</v>
      </c>
      <c r="U991">
        <v>3.1062909999999999E-2</v>
      </c>
      <c r="V991">
        <v>21</v>
      </c>
    </row>
    <row r="992" spans="1:22">
      <c r="A992">
        <v>50996</v>
      </c>
      <c r="B992" t="s">
        <v>2312</v>
      </c>
      <c r="C992">
        <v>-2.9999999999999997E-8</v>
      </c>
      <c r="D992">
        <v>5.0688539999999997E-2</v>
      </c>
      <c r="E992">
        <v>682</v>
      </c>
      <c r="F992">
        <v>0</v>
      </c>
      <c r="G992">
        <v>0</v>
      </c>
      <c r="H992">
        <v>7</v>
      </c>
      <c r="I992">
        <v>97291</v>
      </c>
      <c r="J992">
        <v>1</v>
      </c>
      <c r="K992">
        <v>0</v>
      </c>
      <c r="L992">
        <v>0</v>
      </c>
      <c r="M992">
        <v>0</v>
      </c>
      <c r="N992">
        <v>1</v>
      </c>
      <c r="O992">
        <v>1</v>
      </c>
      <c r="P992">
        <v>348</v>
      </c>
      <c r="Q992">
        <v>27</v>
      </c>
      <c r="R992">
        <v>3</v>
      </c>
      <c r="S992" t="s">
        <v>1478</v>
      </c>
      <c r="T992">
        <v>1</v>
      </c>
      <c r="U992">
        <v>5.0688570000000002E-2</v>
      </c>
      <c r="V992">
        <v>35</v>
      </c>
    </row>
    <row r="993" spans="1:22">
      <c r="A993">
        <v>51046</v>
      </c>
      <c r="B993" t="s">
        <v>2313</v>
      </c>
      <c r="C993">
        <v>-2.9999999999999997E-8</v>
      </c>
      <c r="D993">
        <v>0.12218287</v>
      </c>
      <c r="E993">
        <v>682</v>
      </c>
      <c r="F993">
        <v>2</v>
      </c>
      <c r="G993">
        <v>0</v>
      </c>
      <c r="H993">
        <v>7</v>
      </c>
      <c r="I993">
        <v>97291</v>
      </c>
      <c r="J993">
        <v>1</v>
      </c>
      <c r="K993">
        <v>0</v>
      </c>
      <c r="L993">
        <v>0</v>
      </c>
      <c r="M993">
        <v>0</v>
      </c>
      <c r="N993">
        <v>1</v>
      </c>
      <c r="O993">
        <v>1</v>
      </c>
      <c r="P993">
        <v>348</v>
      </c>
      <c r="Q993">
        <v>27</v>
      </c>
      <c r="R993">
        <v>3</v>
      </c>
      <c r="S993" t="s">
        <v>1478</v>
      </c>
      <c r="T993">
        <v>1</v>
      </c>
      <c r="U993">
        <v>0.1221829</v>
      </c>
      <c r="V993">
        <v>83</v>
      </c>
    </row>
    <row r="994" spans="1:22">
      <c r="A994">
        <v>51151</v>
      </c>
      <c r="B994" t="s">
        <v>2314</v>
      </c>
      <c r="C994">
        <v>-2.9999999999999997E-8</v>
      </c>
      <c r="D994">
        <v>0.21852392000000001</v>
      </c>
      <c r="E994">
        <v>682</v>
      </c>
      <c r="F994">
        <v>0</v>
      </c>
      <c r="G994">
        <v>0</v>
      </c>
      <c r="H994">
        <v>7</v>
      </c>
      <c r="I994">
        <v>97291</v>
      </c>
      <c r="J994">
        <v>1</v>
      </c>
      <c r="K994">
        <v>0</v>
      </c>
      <c r="L994">
        <v>0</v>
      </c>
      <c r="M994">
        <v>0</v>
      </c>
      <c r="N994">
        <v>1</v>
      </c>
      <c r="O994">
        <v>1</v>
      </c>
      <c r="P994">
        <v>348</v>
      </c>
      <c r="Q994">
        <v>27</v>
      </c>
      <c r="R994">
        <v>3</v>
      </c>
      <c r="S994" t="s">
        <v>1478</v>
      </c>
      <c r="T994">
        <v>1</v>
      </c>
      <c r="U994">
        <v>0.21852394999999999</v>
      </c>
      <c r="V994">
        <v>149</v>
      </c>
    </row>
    <row r="995" spans="1:22">
      <c r="A995">
        <v>51207</v>
      </c>
      <c r="B995" t="s">
        <v>2315</v>
      </c>
      <c r="C995">
        <v>-2.9999999999999997E-8</v>
      </c>
      <c r="D995">
        <v>0.12877628999999999</v>
      </c>
      <c r="E995">
        <v>682</v>
      </c>
      <c r="F995">
        <v>2</v>
      </c>
      <c r="G995">
        <v>0</v>
      </c>
      <c r="H995">
        <v>7</v>
      </c>
      <c r="I995">
        <v>97291</v>
      </c>
      <c r="J995">
        <v>1</v>
      </c>
      <c r="K995">
        <v>0</v>
      </c>
      <c r="L995">
        <v>0</v>
      </c>
      <c r="M995">
        <v>0</v>
      </c>
      <c r="N995">
        <v>1</v>
      </c>
      <c r="O995">
        <v>1</v>
      </c>
      <c r="P995">
        <v>348</v>
      </c>
      <c r="Q995">
        <v>27</v>
      </c>
      <c r="R995">
        <v>3</v>
      </c>
      <c r="S995" t="s">
        <v>1478</v>
      </c>
      <c r="T995">
        <v>1</v>
      </c>
      <c r="U995">
        <v>0.12877632</v>
      </c>
      <c r="V995">
        <v>88</v>
      </c>
    </row>
    <row r="996" spans="1:22">
      <c r="A996">
        <v>51208</v>
      </c>
      <c r="B996" t="s">
        <v>2316</v>
      </c>
      <c r="C996">
        <v>-2.9999999999999997E-8</v>
      </c>
      <c r="D996">
        <v>5.0692019999999997E-2</v>
      </c>
      <c r="E996">
        <v>682</v>
      </c>
      <c r="F996">
        <v>0</v>
      </c>
      <c r="G996">
        <v>0</v>
      </c>
      <c r="H996">
        <v>7</v>
      </c>
      <c r="I996">
        <v>97291</v>
      </c>
      <c r="J996">
        <v>1</v>
      </c>
      <c r="K996">
        <v>0</v>
      </c>
      <c r="L996">
        <v>0</v>
      </c>
      <c r="M996">
        <v>0</v>
      </c>
      <c r="N996">
        <v>1</v>
      </c>
      <c r="O996">
        <v>1</v>
      </c>
      <c r="P996">
        <v>348</v>
      </c>
      <c r="Q996">
        <v>27</v>
      </c>
      <c r="R996">
        <v>3</v>
      </c>
      <c r="S996" t="s">
        <v>1478</v>
      </c>
      <c r="T996">
        <v>1</v>
      </c>
      <c r="U996">
        <v>5.0692050000000002E-2</v>
      </c>
      <c r="V996">
        <v>35</v>
      </c>
    </row>
    <row r="997" spans="1:22">
      <c r="A997">
        <v>51252</v>
      </c>
      <c r="B997" t="s">
        <v>2317</v>
      </c>
      <c r="C997">
        <v>-2.9999999999999997E-8</v>
      </c>
      <c r="D997">
        <v>8.4917069999999997E-2</v>
      </c>
      <c r="E997">
        <v>682</v>
      </c>
      <c r="F997">
        <v>2</v>
      </c>
      <c r="G997">
        <v>0</v>
      </c>
      <c r="H997">
        <v>7</v>
      </c>
      <c r="I997">
        <v>97291</v>
      </c>
      <c r="J997">
        <v>1</v>
      </c>
      <c r="K997">
        <v>0</v>
      </c>
      <c r="L997">
        <v>0</v>
      </c>
      <c r="M997">
        <v>0</v>
      </c>
      <c r="N997">
        <v>1</v>
      </c>
      <c r="O997">
        <v>1</v>
      </c>
      <c r="P997">
        <v>348</v>
      </c>
      <c r="Q997">
        <v>27</v>
      </c>
      <c r="R997">
        <v>3</v>
      </c>
      <c r="S997" t="s">
        <v>1478</v>
      </c>
      <c r="T997">
        <v>1</v>
      </c>
      <c r="U997">
        <v>8.4917099999999995E-2</v>
      </c>
      <c r="V997">
        <v>58</v>
      </c>
    </row>
    <row r="998" spans="1:22">
      <c r="A998">
        <v>51288</v>
      </c>
      <c r="B998" t="s">
        <v>2318</v>
      </c>
      <c r="C998">
        <v>-2.9999999999999997E-8</v>
      </c>
      <c r="D998">
        <v>0.12667387999999999</v>
      </c>
      <c r="E998">
        <v>682</v>
      </c>
      <c r="F998">
        <v>2</v>
      </c>
      <c r="G998">
        <v>0</v>
      </c>
      <c r="H998">
        <v>7</v>
      </c>
      <c r="I998">
        <v>97291</v>
      </c>
      <c r="J998">
        <v>1</v>
      </c>
      <c r="K998">
        <v>0</v>
      </c>
      <c r="L998">
        <v>0</v>
      </c>
      <c r="M998">
        <v>0</v>
      </c>
      <c r="N998">
        <v>1</v>
      </c>
      <c r="O998">
        <v>1</v>
      </c>
      <c r="P998">
        <v>348</v>
      </c>
      <c r="Q998">
        <v>27</v>
      </c>
      <c r="R998">
        <v>3</v>
      </c>
      <c r="S998" t="s">
        <v>1478</v>
      </c>
      <c r="T998">
        <v>1</v>
      </c>
      <c r="U998">
        <v>0.12667391</v>
      </c>
      <c r="V998">
        <v>86</v>
      </c>
    </row>
    <row r="999" spans="1:22">
      <c r="A999">
        <v>51301</v>
      </c>
      <c r="B999" t="s">
        <v>2319</v>
      </c>
      <c r="C999">
        <v>-2.9999999999999997E-8</v>
      </c>
      <c r="D999">
        <v>5.9254929999999997E-2</v>
      </c>
      <c r="E999">
        <v>682</v>
      </c>
      <c r="F999">
        <v>0</v>
      </c>
      <c r="G999">
        <v>0</v>
      </c>
      <c r="H999">
        <v>7</v>
      </c>
      <c r="I999">
        <v>97291</v>
      </c>
      <c r="J999">
        <v>1</v>
      </c>
      <c r="K999">
        <v>0</v>
      </c>
      <c r="L999">
        <v>0</v>
      </c>
      <c r="M999">
        <v>0</v>
      </c>
      <c r="N999">
        <v>1</v>
      </c>
      <c r="O999">
        <v>1</v>
      </c>
      <c r="P999">
        <v>348</v>
      </c>
      <c r="Q999">
        <v>27</v>
      </c>
      <c r="R999">
        <v>3</v>
      </c>
      <c r="S999" t="s">
        <v>1478</v>
      </c>
      <c r="T999">
        <v>1</v>
      </c>
      <c r="U999">
        <v>5.9254960000000002E-2</v>
      </c>
      <c r="V999">
        <v>40</v>
      </c>
    </row>
    <row r="1000" spans="1:22">
      <c r="A1000">
        <v>51354</v>
      </c>
      <c r="B1000" t="s">
        <v>2320</v>
      </c>
      <c r="C1000">
        <v>-2.9999999999999997E-8</v>
      </c>
      <c r="D1000">
        <v>5.6408060000000003E-2</v>
      </c>
      <c r="E1000">
        <v>682</v>
      </c>
      <c r="F1000">
        <v>2</v>
      </c>
      <c r="G1000">
        <v>0</v>
      </c>
      <c r="H1000">
        <v>7</v>
      </c>
      <c r="I1000">
        <v>97291</v>
      </c>
      <c r="J1000">
        <v>1</v>
      </c>
      <c r="K1000">
        <v>0</v>
      </c>
      <c r="L1000">
        <v>0</v>
      </c>
      <c r="M1000">
        <v>0</v>
      </c>
      <c r="N1000">
        <v>1</v>
      </c>
      <c r="O1000">
        <v>1</v>
      </c>
      <c r="P1000">
        <v>348</v>
      </c>
      <c r="Q1000">
        <v>27</v>
      </c>
      <c r="R1000">
        <v>3</v>
      </c>
      <c r="S1000" t="s">
        <v>1478</v>
      </c>
      <c r="T1000">
        <v>1</v>
      </c>
      <c r="U1000">
        <v>5.6408090000000001E-2</v>
      </c>
      <c r="V1000">
        <v>38</v>
      </c>
    </row>
    <row r="1001" spans="1:22">
      <c r="A1001">
        <v>51427</v>
      </c>
      <c r="B1001" t="s">
        <v>2321</v>
      </c>
      <c r="C1001">
        <v>-2.9999999999999997E-8</v>
      </c>
      <c r="D1001">
        <v>9.4763990000000006E-2</v>
      </c>
      <c r="E1001">
        <v>682</v>
      </c>
      <c r="F1001">
        <v>2</v>
      </c>
      <c r="G1001">
        <v>0</v>
      </c>
      <c r="H1001">
        <v>7</v>
      </c>
      <c r="I1001">
        <v>97291</v>
      </c>
      <c r="J1001">
        <v>1</v>
      </c>
      <c r="K1001">
        <v>0</v>
      </c>
      <c r="L1001">
        <v>0</v>
      </c>
      <c r="M1001">
        <v>0</v>
      </c>
      <c r="N1001">
        <v>1</v>
      </c>
      <c r="O1001">
        <v>1</v>
      </c>
      <c r="P1001">
        <v>348</v>
      </c>
      <c r="Q1001">
        <v>27</v>
      </c>
      <c r="R1001">
        <v>3</v>
      </c>
      <c r="S1001" t="s">
        <v>1478</v>
      </c>
      <c r="T1001">
        <v>1</v>
      </c>
      <c r="U1001">
        <v>9.4764020000000004E-2</v>
      </c>
      <c r="V1001">
        <v>65</v>
      </c>
    </row>
    <row r="1002" spans="1:22">
      <c r="A1002">
        <v>51505</v>
      </c>
      <c r="B1002" t="s">
        <v>2322</v>
      </c>
      <c r="C1002">
        <v>-2.9999999999999997E-8</v>
      </c>
      <c r="D1002">
        <v>9.5844360000000003E-2</v>
      </c>
      <c r="E1002">
        <v>682</v>
      </c>
      <c r="F1002">
        <v>0</v>
      </c>
      <c r="G1002">
        <v>0</v>
      </c>
      <c r="H1002">
        <v>7</v>
      </c>
      <c r="I1002">
        <v>97291</v>
      </c>
      <c r="J1002">
        <v>1</v>
      </c>
      <c r="K1002">
        <v>0</v>
      </c>
      <c r="L1002">
        <v>0</v>
      </c>
      <c r="M1002">
        <v>0</v>
      </c>
      <c r="N1002">
        <v>1</v>
      </c>
      <c r="O1002">
        <v>1</v>
      </c>
      <c r="P1002">
        <v>348</v>
      </c>
      <c r="Q1002">
        <v>27</v>
      </c>
      <c r="R1002">
        <v>3</v>
      </c>
      <c r="S1002" t="s">
        <v>1478</v>
      </c>
      <c r="T1002">
        <v>1</v>
      </c>
      <c r="U1002">
        <v>9.5844390000000002E-2</v>
      </c>
      <c r="V1002">
        <v>65</v>
      </c>
    </row>
    <row r="1003" spans="1:22">
      <c r="A1003">
        <v>51506</v>
      </c>
      <c r="B1003" t="s">
        <v>2322</v>
      </c>
      <c r="C1003">
        <v>9.5844360000000003E-2</v>
      </c>
      <c r="D1003">
        <v>0.16223699</v>
      </c>
      <c r="E1003">
        <v>682</v>
      </c>
      <c r="F1003">
        <v>2</v>
      </c>
      <c r="G1003">
        <v>0</v>
      </c>
      <c r="H1003">
        <v>7</v>
      </c>
      <c r="I1003">
        <v>97291</v>
      </c>
      <c r="J1003">
        <v>1</v>
      </c>
      <c r="K1003">
        <v>0</v>
      </c>
      <c r="L1003">
        <v>0</v>
      </c>
      <c r="M1003">
        <v>0</v>
      </c>
      <c r="N1003">
        <v>1</v>
      </c>
      <c r="O1003">
        <v>1</v>
      </c>
      <c r="P1003">
        <v>348</v>
      </c>
      <c r="Q1003">
        <v>27</v>
      </c>
      <c r="R1003">
        <v>3</v>
      </c>
      <c r="S1003" t="s">
        <v>1478</v>
      </c>
      <c r="T1003">
        <v>1</v>
      </c>
      <c r="U1003">
        <v>6.6392629999999994E-2</v>
      </c>
      <c r="V1003">
        <v>45</v>
      </c>
    </row>
    <row r="1004" spans="1:22">
      <c r="A1004">
        <v>51540</v>
      </c>
      <c r="B1004" t="s">
        <v>2323</v>
      </c>
      <c r="C1004">
        <v>-2.9999999999999997E-8</v>
      </c>
      <c r="D1004">
        <v>4.3337849999999997E-2</v>
      </c>
      <c r="E1004">
        <v>682</v>
      </c>
      <c r="F1004">
        <v>0</v>
      </c>
      <c r="G1004">
        <v>0</v>
      </c>
      <c r="H1004">
        <v>7</v>
      </c>
      <c r="I1004">
        <v>97291</v>
      </c>
      <c r="J1004">
        <v>1</v>
      </c>
      <c r="K1004">
        <v>0</v>
      </c>
      <c r="L1004">
        <v>0</v>
      </c>
      <c r="M1004">
        <v>0</v>
      </c>
      <c r="N1004">
        <v>1</v>
      </c>
      <c r="O1004">
        <v>1</v>
      </c>
      <c r="P1004">
        <v>348</v>
      </c>
      <c r="Q1004">
        <v>27</v>
      </c>
      <c r="R1004">
        <v>3</v>
      </c>
      <c r="S1004" t="s">
        <v>1478</v>
      </c>
      <c r="T1004">
        <v>1</v>
      </c>
      <c r="U1004">
        <v>4.3337880000000002E-2</v>
      </c>
      <c r="V1004">
        <v>30</v>
      </c>
    </row>
    <row r="1005" spans="1:22">
      <c r="A1005">
        <v>51553</v>
      </c>
      <c r="B1005" t="s">
        <v>2324</v>
      </c>
      <c r="C1005">
        <v>-2.9999999999999997E-8</v>
      </c>
      <c r="D1005">
        <v>0.15977195999999999</v>
      </c>
      <c r="E1005">
        <v>682</v>
      </c>
      <c r="F1005">
        <v>2</v>
      </c>
      <c r="G1005">
        <v>0</v>
      </c>
      <c r="H1005">
        <v>7</v>
      </c>
      <c r="I1005">
        <v>97291</v>
      </c>
      <c r="J1005">
        <v>1</v>
      </c>
      <c r="K1005">
        <v>0</v>
      </c>
      <c r="L1005">
        <v>0</v>
      </c>
      <c r="M1005">
        <v>0</v>
      </c>
      <c r="N1005">
        <v>1</v>
      </c>
      <c r="O1005">
        <v>1</v>
      </c>
      <c r="P1005">
        <v>348</v>
      </c>
      <c r="Q1005">
        <v>27</v>
      </c>
      <c r="R1005">
        <v>3</v>
      </c>
      <c r="S1005" t="s">
        <v>1478</v>
      </c>
      <c r="T1005">
        <v>1</v>
      </c>
      <c r="U1005">
        <v>0.15977199</v>
      </c>
      <c r="V1005">
        <v>109</v>
      </c>
    </row>
    <row r="1006" spans="1:22">
      <c r="A1006">
        <v>51618</v>
      </c>
      <c r="B1006" t="s">
        <v>2325</v>
      </c>
      <c r="C1006">
        <v>-2.9999999999999997E-8</v>
      </c>
      <c r="D1006">
        <v>0.18688046</v>
      </c>
      <c r="E1006">
        <v>682</v>
      </c>
      <c r="F1006">
        <v>2</v>
      </c>
      <c r="G1006">
        <v>0</v>
      </c>
      <c r="H1006">
        <v>7</v>
      </c>
      <c r="I1006">
        <v>97291</v>
      </c>
      <c r="J1006">
        <v>1</v>
      </c>
      <c r="K1006">
        <v>0</v>
      </c>
      <c r="L1006">
        <v>0</v>
      </c>
      <c r="M1006">
        <v>0</v>
      </c>
      <c r="N1006">
        <v>1</v>
      </c>
      <c r="O1006">
        <v>1</v>
      </c>
      <c r="P1006">
        <v>348</v>
      </c>
      <c r="Q1006">
        <v>27</v>
      </c>
      <c r="R1006">
        <v>3</v>
      </c>
      <c r="S1006" t="s">
        <v>1478</v>
      </c>
      <c r="T1006">
        <v>1</v>
      </c>
      <c r="U1006">
        <v>0.18688049000000001</v>
      </c>
      <c r="V1006">
        <v>127</v>
      </c>
    </row>
    <row r="1007" spans="1:22">
      <c r="A1007">
        <v>51627</v>
      </c>
      <c r="B1007" t="s">
        <v>2326</v>
      </c>
      <c r="C1007">
        <v>-2.9999999999999997E-8</v>
      </c>
      <c r="D1007">
        <v>0.15830932</v>
      </c>
      <c r="E1007">
        <v>682</v>
      </c>
      <c r="F1007">
        <v>2</v>
      </c>
      <c r="G1007">
        <v>0</v>
      </c>
      <c r="H1007">
        <v>7</v>
      </c>
      <c r="I1007">
        <v>97291</v>
      </c>
      <c r="J1007">
        <v>1</v>
      </c>
      <c r="K1007">
        <v>0</v>
      </c>
      <c r="L1007">
        <v>0</v>
      </c>
      <c r="M1007">
        <v>0</v>
      </c>
      <c r="N1007">
        <v>1</v>
      </c>
      <c r="O1007">
        <v>1</v>
      </c>
      <c r="P1007">
        <v>348</v>
      </c>
      <c r="Q1007">
        <v>27</v>
      </c>
      <c r="R1007">
        <v>3</v>
      </c>
      <c r="S1007" t="s">
        <v>1478</v>
      </c>
      <c r="T1007">
        <v>1</v>
      </c>
      <c r="U1007">
        <v>0.15830934999999999</v>
      </c>
      <c r="V1007">
        <v>108</v>
      </c>
    </row>
    <row r="1008" spans="1:22">
      <c r="A1008">
        <v>51629</v>
      </c>
      <c r="B1008" t="s">
        <v>2327</v>
      </c>
      <c r="C1008">
        <v>-2.9999999999999997E-8</v>
      </c>
      <c r="D1008">
        <v>0.51384271999999998</v>
      </c>
      <c r="E1008">
        <v>682</v>
      </c>
      <c r="F1008">
        <v>2</v>
      </c>
      <c r="G1008">
        <v>0</v>
      </c>
      <c r="H1008">
        <v>7</v>
      </c>
      <c r="I1008">
        <v>97291</v>
      </c>
      <c r="J1008">
        <v>1</v>
      </c>
      <c r="K1008">
        <v>0</v>
      </c>
      <c r="L1008">
        <v>0</v>
      </c>
      <c r="M1008">
        <v>0</v>
      </c>
      <c r="N1008">
        <v>1</v>
      </c>
      <c r="O1008">
        <v>1</v>
      </c>
      <c r="P1008">
        <v>348</v>
      </c>
      <c r="Q1008">
        <v>27</v>
      </c>
      <c r="R1008">
        <v>3</v>
      </c>
      <c r="S1008" t="s">
        <v>1478</v>
      </c>
      <c r="T1008">
        <v>1</v>
      </c>
      <c r="U1008">
        <v>0.51384275000000001</v>
      </c>
      <c r="V1008">
        <v>350</v>
      </c>
    </row>
    <row r="1009" spans="1:22">
      <c r="A1009">
        <v>51654</v>
      </c>
      <c r="B1009" t="s">
        <v>2328</v>
      </c>
      <c r="C1009">
        <v>-2.9999999999999997E-8</v>
      </c>
      <c r="D1009">
        <v>0.17756749999999999</v>
      </c>
      <c r="E1009">
        <v>682</v>
      </c>
      <c r="F1009">
        <v>2</v>
      </c>
      <c r="G1009">
        <v>0</v>
      </c>
      <c r="H1009">
        <v>7</v>
      </c>
      <c r="I1009">
        <v>97291</v>
      </c>
      <c r="J1009">
        <v>1</v>
      </c>
      <c r="K1009">
        <v>0</v>
      </c>
      <c r="L1009">
        <v>0</v>
      </c>
      <c r="M1009">
        <v>0</v>
      </c>
      <c r="N1009">
        <v>1</v>
      </c>
      <c r="O1009">
        <v>1</v>
      </c>
      <c r="P1009">
        <v>348</v>
      </c>
      <c r="Q1009">
        <v>27</v>
      </c>
      <c r="R1009">
        <v>3</v>
      </c>
      <c r="S1009" t="s">
        <v>1478</v>
      </c>
      <c r="T1009">
        <v>1</v>
      </c>
      <c r="U1009">
        <v>0.17756753</v>
      </c>
      <c r="V1009">
        <v>121</v>
      </c>
    </row>
    <row r="1010" spans="1:22">
      <c r="A1010">
        <v>51695</v>
      </c>
      <c r="B1010" t="s">
        <v>2329</v>
      </c>
      <c r="C1010">
        <v>-2.9999999999999997E-8</v>
      </c>
      <c r="D1010">
        <v>4.2855240000000003E-2</v>
      </c>
      <c r="E1010">
        <v>682</v>
      </c>
      <c r="F1010">
        <v>0</v>
      </c>
      <c r="G1010">
        <v>0</v>
      </c>
      <c r="H1010">
        <v>7</v>
      </c>
      <c r="I1010">
        <v>97291</v>
      </c>
      <c r="J1010">
        <v>1</v>
      </c>
      <c r="K1010">
        <v>0</v>
      </c>
      <c r="L1010">
        <v>0</v>
      </c>
      <c r="M1010">
        <v>0</v>
      </c>
      <c r="N1010">
        <v>1</v>
      </c>
      <c r="O1010">
        <v>1</v>
      </c>
      <c r="P1010">
        <v>348</v>
      </c>
      <c r="Q1010">
        <v>27</v>
      </c>
      <c r="R1010">
        <v>3</v>
      </c>
      <c r="S1010" t="s">
        <v>1478</v>
      </c>
      <c r="T1010">
        <v>1</v>
      </c>
      <c r="U1010">
        <v>4.2855270000000001E-2</v>
      </c>
      <c r="V1010">
        <v>29</v>
      </c>
    </row>
    <row r="1011" spans="1:22">
      <c r="A1011">
        <v>51714</v>
      </c>
      <c r="B1011" t="s">
        <v>2330</v>
      </c>
      <c r="C1011">
        <v>-2.9999999999999997E-8</v>
      </c>
      <c r="D1011">
        <v>4.5861489999999998E-2</v>
      </c>
      <c r="E1011">
        <v>682</v>
      </c>
      <c r="F1011">
        <v>0</v>
      </c>
      <c r="G1011">
        <v>0</v>
      </c>
      <c r="H1011">
        <v>7</v>
      </c>
      <c r="I1011">
        <v>97291</v>
      </c>
      <c r="J1011">
        <v>1</v>
      </c>
      <c r="K1011">
        <v>0</v>
      </c>
      <c r="L1011">
        <v>0</v>
      </c>
      <c r="M1011">
        <v>0</v>
      </c>
      <c r="N1011">
        <v>1</v>
      </c>
      <c r="O1011">
        <v>1</v>
      </c>
      <c r="P1011">
        <v>348</v>
      </c>
      <c r="Q1011">
        <v>27</v>
      </c>
      <c r="R1011">
        <v>3</v>
      </c>
      <c r="S1011" t="s">
        <v>1478</v>
      </c>
      <c r="T1011">
        <v>1</v>
      </c>
      <c r="U1011">
        <v>4.5861520000000003E-2</v>
      </c>
      <c r="V1011">
        <v>31</v>
      </c>
    </row>
    <row r="1012" spans="1:22">
      <c r="A1012">
        <v>51806</v>
      </c>
      <c r="B1012" t="s">
        <v>2331</v>
      </c>
      <c r="C1012">
        <v>-2.9999999999999997E-8</v>
      </c>
      <c r="D1012">
        <v>8.0640740000000002E-2</v>
      </c>
      <c r="E1012">
        <v>682</v>
      </c>
      <c r="F1012">
        <v>2</v>
      </c>
      <c r="G1012">
        <v>0</v>
      </c>
      <c r="H1012">
        <v>7</v>
      </c>
      <c r="I1012">
        <v>97291</v>
      </c>
      <c r="J1012">
        <v>1</v>
      </c>
      <c r="K1012">
        <v>0</v>
      </c>
      <c r="L1012">
        <v>0</v>
      </c>
      <c r="M1012">
        <v>0</v>
      </c>
      <c r="N1012">
        <v>1</v>
      </c>
      <c r="O1012">
        <v>1</v>
      </c>
      <c r="P1012">
        <v>348</v>
      </c>
      <c r="Q1012">
        <v>27</v>
      </c>
      <c r="R1012">
        <v>3</v>
      </c>
      <c r="S1012" t="s">
        <v>1478</v>
      </c>
      <c r="T1012">
        <v>1</v>
      </c>
      <c r="U1012">
        <v>8.0640770000000001E-2</v>
      </c>
      <c r="V1012">
        <v>55</v>
      </c>
    </row>
    <row r="1013" spans="1:22">
      <c r="A1013">
        <v>51901</v>
      </c>
      <c r="B1013" t="s">
        <v>2332</v>
      </c>
      <c r="C1013">
        <v>-2.9999999999999997E-8</v>
      </c>
      <c r="D1013">
        <v>9.3142710000000004E-2</v>
      </c>
      <c r="E1013">
        <v>682</v>
      </c>
      <c r="F1013">
        <v>2</v>
      </c>
      <c r="G1013">
        <v>0</v>
      </c>
      <c r="H1013">
        <v>7</v>
      </c>
      <c r="I1013">
        <v>97291</v>
      </c>
      <c r="J1013">
        <v>1</v>
      </c>
      <c r="K1013">
        <v>0</v>
      </c>
      <c r="L1013">
        <v>0</v>
      </c>
      <c r="M1013">
        <v>0</v>
      </c>
      <c r="N1013">
        <v>1</v>
      </c>
      <c r="O1013">
        <v>1</v>
      </c>
      <c r="P1013">
        <v>348</v>
      </c>
      <c r="Q1013">
        <v>27</v>
      </c>
      <c r="R1013">
        <v>3</v>
      </c>
      <c r="S1013" t="s">
        <v>1478</v>
      </c>
      <c r="T1013">
        <v>1</v>
      </c>
      <c r="U1013">
        <v>9.3142740000000002E-2</v>
      </c>
      <c r="V1013">
        <v>64</v>
      </c>
    </row>
    <row r="1014" spans="1:22">
      <c r="A1014">
        <v>51932</v>
      </c>
      <c r="B1014" t="s">
        <v>2333</v>
      </c>
      <c r="C1014">
        <v>-2.9999999999999997E-8</v>
      </c>
      <c r="D1014">
        <v>4.990779E-2</v>
      </c>
      <c r="E1014">
        <v>682</v>
      </c>
      <c r="F1014">
        <v>0</v>
      </c>
      <c r="G1014">
        <v>0</v>
      </c>
      <c r="H1014">
        <v>7</v>
      </c>
      <c r="I1014">
        <v>97291</v>
      </c>
      <c r="J1014">
        <v>1</v>
      </c>
      <c r="K1014">
        <v>0</v>
      </c>
      <c r="L1014">
        <v>0</v>
      </c>
      <c r="M1014">
        <v>0</v>
      </c>
      <c r="N1014">
        <v>1</v>
      </c>
      <c r="O1014">
        <v>1</v>
      </c>
      <c r="P1014">
        <v>348</v>
      </c>
      <c r="Q1014">
        <v>27</v>
      </c>
      <c r="R1014">
        <v>3</v>
      </c>
      <c r="S1014" t="s">
        <v>1478</v>
      </c>
      <c r="T1014">
        <v>1</v>
      </c>
      <c r="U1014">
        <v>4.9907819999999999E-2</v>
      </c>
      <c r="V1014">
        <v>34</v>
      </c>
    </row>
    <row r="1015" spans="1:22">
      <c r="A1015">
        <v>52310</v>
      </c>
      <c r="B1015" t="s">
        <v>2334</v>
      </c>
      <c r="C1015">
        <v>-2.9999999999999997E-8</v>
      </c>
      <c r="D1015">
        <v>0.28263170999999998</v>
      </c>
      <c r="E1015">
        <v>682</v>
      </c>
      <c r="F1015">
        <v>2</v>
      </c>
      <c r="G1015">
        <v>0</v>
      </c>
      <c r="H1015">
        <v>7</v>
      </c>
      <c r="I1015">
        <v>97291</v>
      </c>
      <c r="J1015">
        <v>1</v>
      </c>
      <c r="K1015">
        <v>0</v>
      </c>
      <c r="L1015">
        <v>0</v>
      </c>
      <c r="M1015">
        <v>0</v>
      </c>
      <c r="N1015">
        <v>1</v>
      </c>
      <c r="O1015">
        <v>1</v>
      </c>
      <c r="P1015">
        <v>348</v>
      </c>
      <c r="Q1015">
        <v>27</v>
      </c>
      <c r="R1015">
        <v>3</v>
      </c>
      <c r="S1015" t="s">
        <v>1478</v>
      </c>
      <c r="T1015">
        <v>1</v>
      </c>
      <c r="U1015">
        <v>0.28263174000000002</v>
      </c>
      <c r="V1015">
        <v>193</v>
      </c>
    </row>
    <row r="1016" spans="1:22">
      <c r="A1016">
        <v>52312</v>
      </c>
      <c r="B1016" t="s">
        <v>2335</v>
      </c>
      <c r="C1016">
        <v>-2.9999999999999997E-8</v>
      </c>
      <c r="D1016">
        <v>0.14328502000000001</v>
      </c>
      <c r="E1016">
        <v>682</v>
      </c>
      <c r="F1016">
        <v>2</v>
      </c>
      <c r="G1016">
        <v>0</v>
      </c>
      <c r="H1016">
        <v>7</v>
      </c>
      <c r="I1016">
        <v>97291</v>
      </c>
      <c r="J1016">
        <v>1</v>
      </c>
      <c r="K1016">
        <v>0</v>
      </c>
      <c r="L1016">
        <v>0</v>
      </c>
      <c r="M1016">
        <v>0</v>
      </c>
      <c r="N1016">
        <v>1</v>
      </c>
      <c r="O1016">
        <v>1</v>
      </c>
      <c r="P1016">
        <v>348</v>
      </c>
      <c r="Q1016">
        <v>27</v>
      </c>
      <c r="R1016">
        <v>3</v>
      </c>
      <c r="S1016" t="s">
        <v>1478</v>
      </c>
      <c r="T1016">
        <v>1</v>
      </c>
      <c r="U1016">
        <v>0.14328505</v>
      </c>
      <c r="V1016">
        <v>98</v>
      </c>
    </row>
    <row r="1017" spans="1:22">
      <c r="A1017">
        <v>52369</v>
      </c>
      <c r="B1017" t="s">
        <v>2336</v>
      </c>
      <c r="C1017">
        <v>-2.9999999999999997E-8</v>
      </c>
      <c r="D1017">
        <v>3.6435299999999997E-2</v>
      </c>
      <c r="E1017">
        <v>682</v>
      </c>
      <c r="F1017">
        <v>2</v>
      </c>
      <c r="G1017">
        <v>0</v>
      </c>
      <c r="H1017">
        <v>7</v>
      </c>
      <c r="I1017">
        <v>97291</v>
      </c>
      <c r="J1017">
        <v>1</v>
      </c>
      <c r="K1017">
        <v>0</v>
      </c>
      <c r="L1017">
        <v>0</v>
      </c>
      <c r="M1017">
        <v>0</v>
      </c>
      <c r="N1017">
        <v>1</v>
      </c>
      <c r="O1017">
        <v>1</v>
      </c>
      <c r="P1017">
        <v>348</v>
      </c>
      <c r="Q1017">
        <v>27</v>
      </c>
      <c r="R1017">
        <v>3</v>
      </c>
      <c r="S1017" t="s">
        <v>1478</v>
      </c>
      <c r="T1017">
        <v>1</v>
      </c>
      <c r="U1017">
        <v>3.6435330000000002E-2</v>
      </c>
      <c r="V1017">
        <v>25</v>
      </c>
    </row>
    <row r="1018" spans="1:22">
      <c r="A1018">
        <v>52392</v>
      </c>
      <c r="B1018" t="s">
        <v>2337</v>
      </c>
      <c r="C1018">
        <v>-2.9999999999999997E-8</v>
      </c>
      <c r="D1018">
        <v>0.14414836</v>
      </c>
      <c r="E1018">
        <v>682</v>
      </c>
      <c r="F1018">
        <v>2</v>
      </c>
      <c r="G1018">
        <v>0</v>
      </c>
      <c r="H1018">
        <v>7</v>
      </c>
      <c r="I1018">
        <v>97291</v>
      </c>
      <c r="J1018">
        <v>1</v>
      </c>
      <c r="K1018">
        <v>0</v>
      </c>
      <c r="L1018">
        <v>0</v>
      </c>
      <c r="M1018">
        <v>0</v>
      </c>
      <c r="N1018">
        <v>1</v>
      </c>
      <c r="O1018">
        <v>1</v>
      </c>
      <c r="P1018">
        <v>348</v>
      </c>
      <c r="Q1018">
        <v>27</v>
      </c>
      <c r="R1018">
        <v>3</v>
      </c>
      <c r="S1018" t="s">
        <v>1478</v>
      </c>
      <c r="T1018">
        <v>1</v>
      </c>
      <c r="U1018">
        <v>0.14414838999999999</v>
      </c>
      <c r="V1018">
        <v>98</v>
      </c>
    </row>
    <row r="1019" spans="1:22">
      <c r="A1019">
        <v>52505</v>
      </c>
      <c r="B1019" t="s">
        <v>2338</v>
      </c>
      <c r="C1019">
        <v>1.5903500000000001E-2</v>
      </c>
      <c r="D1019">
        <v>0.15657998000000001</v>
      </c>
      <c r="E1019">
        <v>682</v>
      </c>
      <c r="F1019">
        <v>2</v>
      </c>
      <c r="G1019">
        <v>0</v>
      </c>
      <c r="H1019">
        <v>7</v>
      </c>
      <c r="I1019">
        <v>97291</v>
      </c>
      <c r="J1019">
        <v>1</v>
      </c>
      <c r="K1019">
        <v>0</v>
      </c>
      <c r="L1019">
        <v>0</v>
      </c>
      <c r="M1019">
        <v>0</v>
      </c>
      <c r="N1019">
        <v>1</v>
      </c>
      <c r="O1019">
        <v>1</v>
      </c>
      <c r="P1019">
        <v>348</v>
      </c>
      <c r="Q1019">
        <v>27</v>
      </c>
      <c r="R1019">
        <v>3</v>
      </c>
      <c r="S1019" t="s">
        <v>1478</v>
      </c>
      <c r="T1019">
        <v>1</v>
      </c>
      <c r="U1019">
        <v>0.14067647999999999</v>
      </c>
      <c r="V1019">
        <v>96</v>
      </c>
    </row>
    <row r="1020" spans="1:22">
      <c r="A1020">
        <v>52521</v>
      </c>
      <c r="B1020" t="s">
        <v>2339</v>
      </c>
      <c r="C1020">
        <v>-2.9999999999999997E-8</v>
      </c>
      <c r="D1020">
        <v>9.8962830000000002E-2</v>
      </c>
      <c r="E1020">
        <v>682</v>
      </c>
      <c r="F1020">
        <v>2</v>
      </c>
      <c r="G1020">
        <v>0</v>
      </c>
      <c r="H1020">
        <v>7</v>
      </c>
      <c r="I1020">
        <v>97291</v>
      </c>
      <c r="J1020">
        <v>1</v>
      </c>
      <c r="K1020">
        <v>0</v>
      </c>
      <c r="L1020">
        <v>0</v>
      </c>
      <c r="M1020">
        <v>0</v>
      </c>
      <c r="N1020">
        <v>1</v>
      </c>
      <c r="O1020">
        <v>1</v>
      </c>
      <c r="P1020">
        <v>348</v>
      </c>
      <c r="Q1020">
        <v>27</v>
      </c>
      <c r="R1020">
        <v>3</v>
      </c>
      <c r="S1020" t="s">
        <v>1478</v>
      </c>
      <c r="T1020">
        <v>1</v>
      </c>
      <c r="U1020">
        <v>9.896286E-2</v>
      </c>
      <c r="V1020">
        <v>67</v>
      </c>
    </row>
    <row r="1021" spans="1:22">
      <c r="A1021">
        <v>52530</v>
      </c>
      <c r="B1021" t="s">
        <v>2340</v>
      </c>
      <c r="C1021">
        <v>-2.9999999999999997E-8</v>
      </c>
      <c r="D1021">
        <v>2.9084309999999999E-2</v>
      </c>
      <c r="E1021">
        <v>682</v>
      </c>
      <c r="F1021">
        <v>0</v>
      </c>
      <c r="G1021">
        <v>0</v>
      </c>
      <c r="H1021">
        <v>7</v>
      </c>
      <c r="I1021">
        <v>97291</v>
      </c>
      <c r="J1021">
        <v>1</v>
      </c>
      <c r="K1021">
        <v>0</v>
      </c>
      <c r="L1021">
        <v>0</v>
      </c>
      <c r="M1021">
        <v>0</v>
      </c>
      <c r="N1021">
        <v>1</v>
      </c>
      <c r="O1021">
        <v>1</v>
      </c>
      <c r="P1021">
        <v>348</v>
      </c>
      <c r="Q1021">
        <v>27</v>
      </c>
      <c r="R1021">
        <v>3</v>
      </c>
      <c r="S1021" t="s">
        <v>1478</v>
      </c>
      <c r="T1021">
        <v>1</v>
      </c>
      <c r="U1021">
        <v>2.908434E-2</v>
      </c>
      <c r="V1021">
        <v>20</v>
      </c>
    </row>
    <row r="1022" spans="1:22">
      <c r="A1022">
        <v>52636</v>
      </c>
      <c r="B1022" t="s">
        <v>2341</v>
      </c>
      <c r="C1022">
        <v>-2.9999999999999997E-8</v>
      </c>
      <c r="D1022">
        <v>0.16627074</v>
      </c>
      <c r="E1022">
        <v>682</v>
      </c>
      <c r="F1022">
        <v>2</v>
      </c>
      <c r="G1022">
        <v>0</v>
      </c>
      <c r="H1022">
        <v>7</v>
      </c>
      <c r="I1022">
        <v>97291</v>
      </c>
      <c r="J1022">
        <v>1</v>
      </c>
      <c r="K1022">
        <v>0</v>
      </c>
      <c r="L1022">
        <v>0</v>
      </c>
      <c r="M1022">
        <v>0</v>
      </c>
      <c r="N1022">
        <v>1</v>
      </c>
      <c r="O1022">
        <v>1</v>
      </c>
      <c r="P1022">
        <v>348</v>
      </c>
      <c r="Q1022">
        <v>27</v>
      </c>
      <c r="R1022">
        <v>3</v>
      </c>
      <c r="S1022" t="s">
        <v>1478</v>
      </c>
      <c r="T1022">
        <v>1</v>
      </c>
      <c r="U1022">
        <v>0.16627077000000001</v>
      </c>
      <c r="V1022">
        <v>113</v>
      </c>
    </row>
    <row r="1023" spans="1:22">
      <c r="A1023">
        <v>52793</v>
      </c>
      <c r="B1023" t="s">
        <v>2342</v>
      </c>
      <c r="C1023">
        <v>-2.9999999999999997E-8</v>
      </c>
      <c r="D1023">
        <v>5.9931970000000001E-2</v>
      </c>
      <c r="E1023">
        <v>682</v>
      </c>
      <c r="F1023">
        <v>2</v>
      </c>
      <c r="G1023">
        <v>0</v>
      </c>
      <c r="H1023">
        <v>7</v>
      </c>
      <c r="I1023">
        <v>97291</v>
      </c>
      <c r="J1023">
        <v>1</v>
      </c>
      <c r="K1023">
        <v>0</v>
      </c>
      <c r="L1023">
        <v>0</v>
      </c>
      <c r="M1023">
        <v>0</v>
      </c>
      <c r="N1023">
        <v>1</v>
      </c>
      <c r="O1023">
        <v>1</v>
      </c>
      <c r="P1023">
        <v>348</v>
      </c>
      <c r="Q1023">
        <v>27</v>
      </c>
      <c r="R1023">
        <v>3</v>
      </c>
      <c r="S1023" t="s">
        <v>1478</v>
      </c>
      <c r="T1023">
        <v>1</v>
      </c>
      <c r="U1023">
        <v>5.9931999999999999E-2</v>
      </c>
      <c r="V1023">
        <v>41</v>
      </c>
    </row>
    <row r="1024" spans="1:22">
      <c r="A1024">
        <v>52830</v>
      </c>
      <c r="B1024" t="s">
        <v>2343</v>
      </c>
      <c r="C1024">
        <v>-2.9999999999999997E-8</v>
      </c>
      <c r="D1024">
        <v>1.3685340000000001E-2</v>
      </c>
      <c r="E1024">
        <v>682</v>
      </c>
      <c r="F1024">
        <v>0</v>
      </c>
      <c r="G1024">
        <v>0</v>
      </c>
      <c r="H1024">
        <v>7</v>
      </c>
      <c r="I1024">
        <v>97291</v>
      </c>
      <c r="J1024">
        <v>1</v>
      </c>
      <c r="K1024">
        <v>0</v>
      </c>
      <c r="L1024">
        <v>0</v>
      </c>
      <c r="M1024">
        <v>0</v>
      </c>
      <c r="N1024">
        <v>1</v>
      </c>
      <c r="O1024">
        <v>1</v>
      </c>
      <c r="P1024">
        <v>348</v>
      </c>
      <c r="Q1024">
        <v>27</v>
      </c>
      <c r="R1024">
        <v>3</v>
      </c>
      <c r="S1024" t="s">
        <v>1478</v>
      </c>
      <c r="T1024">
        <v>1</v>
      </c>
      <c r="U1024">
        <v>1.3685370000000001E-2</v>
      </c>
      <c r="V1024">
        <v>9</v>
      </c>
    </row>
    <row r="1025" spans="1:22">
      <c r="A1025">
        <v>52875</v>
      </c>
      <c r="B1025" t="s">
        <v>2344</v>
      </c>
      <c r="C1025">
        <v>-2.9999999999999997E-8</v>
      </c>
      <c r="D1025">
        <v>0.27032337000000001</v>
      </c>
      <c r="E1025">
        <v>682</v>
      </c>
      <c r="F1025">
        <v>2</v>
      </c>
      <c r="G1025">
        <v>0</v>
      </c>
      <c r="H1025">
        <v>7</v>
      </c>
      <c r="I1025">
        <v>97291</v>
      </c>
      <c r="J1025">
        <v>1</v>
      </c>
      <c r="K1025">
        <v>0</v>
      </c>
      <c r="L1025">
        <v>0</v>
      </c>
      <c r="M1025">
        <v>0</v>
      </c>
      <c r="N1025">
        <v>1</v>
      </c>
      <c r="O1025">
        <v>1</v>
      </c>
      <c r="P1025">
        <v>348</v>
      </c>
      <c r="Q1025">
        <v>27</v>
      </c>
      <c r="R1025">
        <v>3</v>
      </c>
      <c r="S1025" t="s">
        <v>1478</v>
      </c>
      <c r="T1025">
        <v>1</v>
      </c>
      <c r="U1025">
        <v>0.27032339999999999</v>
      </c>
      <c r="V1025">
        <v>184</v>
      </c>
    </row>
    <row r="1026" spans="1:22">
      <c r="A1026">
        <v>52886</v>
      </c>
      <c r="B1026" t="s">
        <v>2345</v>
      </c>
      <c r="C1026">
        <v>-2.9999999999999997E-8</v>
      </c>
      <c r="D1026">
        <v>5.2476719999999998E-2</v>
      </c>
      <c r="E1026">
        <v>682</v>
      </c>
      <c r="F1026">
        <v>0</v>
      </c>
      <c r="G1026">
        <v>0</v>
      </c>
      <c r="H1026">
        <v>7</v>
      </c>
      <c r="I1026">
        <v>97291</v>
      </c>
      <c r="J1026">
        <v>1</v>
      </c>
      <c r="K1026">
        <v>0</v>
      </c>
      <c r="L1026">
        <v>0</v>
      </c>
      <c r="M1026">
        <v>0</v>
      </c>
      <c r="N1026">
        <v>1</v>
      </c>
      <c r="O1026">
        <v>1</v>
      </c>
      <c r="P1026">
        <v>348</v>
      </c>
      <c r="Q1026">
        <v>27</v>
      </c>
      <c r="R1026">
        <v>3</v>
      </c>
      <c r="S1026" t="s">
        <v>1478</v>
      </c>
      <c r="T1026">
        <v>1</v>
      </c>
      <c r="U1026">
        <v>5.2476750000000003E-2</v>
      </c>
      <c r="V1026">
        <v>36</v>
      </c>
    </row>
    <row r="1027" spans="1:22">
      <c r="A1027">
        <v>52908</v>
      </c>
      <c r="B1027" t="s">
        <v>2346</v>
      </c>
      <c r="C1027">
        <v>-2.9999999999999997E-8</v>
      </c>
      <c r="D1027">
        <v>5.322093E-2</v>
      </c>
      <c r="E1027">
        <v>682</v>
      </c>
      <c r="F1027">
        <v>2</v>
      </c>
      <c r="G1027">
        <v>0</v>
      </c>
      <c r="H1027">
        <v>7</v>
      </c>
      <c r="I1027">
        <v>97291</v>
      </c>
      <c r="J1027">
        <v>1</v>
      </c>
      <c r="K1027">
        <v>0</v>
      </c>
      <c r="L1027">
        <v>0</v>
      </c>
      <c r="M1027">
        <v>0</v>
      </c>
      <c r="N1027">
        <v>1</v>
      </c>
      <c r="O1027">
        <v>1</v>
      </c>
      <c r="P1027">
        <v>348</v>
      </c>
      <c r="Q1027">
        <v>27</v>
      </c>
      <c r="R1027">
        <v>3</v>
      </c>
      <c r="S1027" t="s">
        <v>1478</v>
      </c>
      <c r="T1027">
        <v>1</v>
      </c>
      <c r="U1027">
        <v>5.3220959999999998E-2</v>
      </c>
      <c r="V1027">
        <v>36</v>
      </c>
    </row>
    <row r="1028" spans="1:22">
      <c r="A1028">
        <v>52909</v>
      </c>
      <c r="B1028" t="s">
        <v>2346</v>
      </c>
      <c r="C1028">
        <v>5.322093E-2</v>
      </c>
      <c r="D1028">
        <v>0.10678159</v>
      </c>
      <c r="E1028">
        <v>682</v>
      </c>
      <c r="F1028">
        <v>0</v>
      </c>
      <c r="G1028">
        <v>0</v>
      </c>
      <c r="H1028">
        <v>7</v>
      </c>
      <c r="I1028">
        <v>97291</v>
      </c>
      <c r="J1028">
        <v>1</v>
      </c>
      <c r="K1028">
        <v>0</v>
      </c>
      <c r="L1028">
        <v>0</v>
      </c>
      <c r="M1028">
        <v>0</v>
      </c>
      <c r="N1028">
        <v>1</v>
      </c>
      <c r="O1028">
        <v>1</v>
      </c>
      <c r="P1028">
        <v>348</v>
      </c>
      <c r="Q1028">
        <v>27</v>
      </c>
      <c r="R1028">
        <v>3</v>
      </c>
      <c r="S1028" t="s">
        <v>1478</v>
      </c>
      <c r="T1028">
        <v>1</v>
      </c>
      <c r="U1028">
        <v>5.3560660000000003E-2</v>
      </c>
      <c r="V1028">
        <v>37</v>
      </c>
    </row>
    <row r="1029" spans="1:22">
      <c r="A1029">
        <v>52971</v>
      </c>
      <c r="B1029" t="s">
        <v>2347</v>
      </c>
      <c r="C1029">
        <v>-2.9999999999999997E-8</v>
      </c>
      <c r="D1029">
        <v>7.5747330000000002E-2</v>
      </c>
      <c r="E1029">
        <v>682</v>
      </c>
      <c r="F1029">
        <v>0</v>
      </c>
      <c r="G1029">
        <v>0</v>
      </c>
      <c r="H1029">
        <v>7</v>
      </c>
      <c r="I1029">
        <v>97291</v>
      </c>
      <c r="J1029">
        <v>1</v>
      </c>
      <c r="K1029">
        <v>0</v>
      </c>
      <c r="L1029">
        <v>0</v>
      </c>
      <c r="M1029">
        <v>0</v>
      </c>
      <c r="N1029">
        <v>1</v>
      </c>
      <c r="O1029">
        <v>1</v>
      </c>
      <c r="P1029">
        <v>348</v>
      </c>
      <c r="Q1029">
        <v>27</v>
      </c>
      <c r="R1029">
        <v>3</v>
      </c>
      <c r="S1029" t="s">
        <v>1478</v>
      </c>
      <c r="T1029">
        <v>1</v>
      </c>
      <c r="U1029">
        <v>7.574736E-2</v>
      </c>
      <c r="V1029">
        <v>52</v>
      </c>
    </row>
    <row r="1030" spans="1:22">
      <c r="A1030">
        <v>52973</v>
      </c>
      <c r="B1030" t="s">
        <v>2348</v>
      </c>
      <c r="C1030">
        <v>-2.9999999999999997E-8</v>
      </c>
      <c r="D1030">
        <v>0.14322662</v>
      </c>
      <c r="E1030">
        <v>682</v>
      </c>
      <c r="F1030">
        <v>2</v>
      </c>
      <c r="G1030">
        <v>0</v>
      </c>
      <c r="H1030">
        <v>7</v>
      </c>
      <c r="I1030">
        <v>97291</v>
      </c>
      <c r="J1030">
        <v>1</v>
      </c>
      <c r="K1030">
        <v>0</v>
      </c>
      <c r="L1030">
        <v>0</v>
      </c>
      <c r="M1030">
        <v>0</v>
      </c>
      <c r="N1030">
        <v>1</v>
      </c>
      <c r="O1030">
        <v>1</v>
      </c>
      <c r="P1030">
        <v>348</v>
      </c>
      <c r="Q1030">
        <v>27</v>
      </c>
      <c r="R1030">
        <v>3</v>
      </c>
      <c r="S1030" t="s">
        <v>1478</v>
      </c>
      <c r="T1030">
        <v>1</v>
      </c>
      <c r="U1030">
        <v>0.14322665000000001</v>
      </c>
      <c r="V1030">
        <v>98</v>
      </c>
    </row>
    <row r="1031" spans="1:22">
      <c r="A1031">
        <v>52995</v>
      </c>
      <c r="B1031" t="s">
        <v>2349</v>
      </c>
      <c r="C1031">
        <v>-2.9999999999999997E-8</v>
      </c>
      <c r="D1031">
        <v>0.28191036000000003</v>
      </c>
      <c r="E1031">
        <v>682</v>
      </c>
      <c r="F1031">
        <v>2</v>
      </c>
      <c r="G1031">
        <v>0</v>
      </c>
      <c r="H1031">
        <v>7</v>
      </c>
      <c r="I1031">
        <v>97291</v>
      </c>
      <c r="J1031">
        <v>1</v>
      </c>
      <c r="K1031">
        <v>0</v>
      </c>
      <c r="L1031">
        <v>0</v>
      </c>
      <c r="M1031">
        <v>0</v>
      </c>
      <c r="N1031">
        <v>1</v>
      </c>
      <c r="O1031">
        <v>1</v>
      </c>
      <c r="P1031">
        <v>348</v>
      </c>
      <c r="Q1031">
        <v>27</v>
      </c>
      <c r="R1031">
        <v>3</v>
      </c>
      <c r="S1031" t="s">
        <v>1478</v>
      </c>
      <c r="T1031">
        <v>1</v>
      </c>
      <c r="U1031">
        <v>0.28191039000000001</v>
      </c>
      <c r="V1031">
        <v>192</v>
      </c>
    </row>
    <row r="1032" spans="1:22">
      <c r="A1032">
        <v>53031</v>
      </c>
      <c r="B1032" t="s">
        <v>2350</v>
      </c>
      <c r="C1032">
        <v>-2.9999999999999997E-8</v>
      </c>
      <c r="D1032">
        <v>0.19597148</v>
      </c>
      <c r="E1032">
        <v>682</v>
      </c>
      <c r="F1032">
        <v>2</v>
      </c>
      <c r="G1032">
        <v>0</v>
      </c>
      <c r="H1032">
        <v>7</v>
      </c>
      <c r="I1032">
        <v>97291</v>
      </c>
      <c r="J1032">
        <v>1</v>
      </c>
      <c r="K1032">
        <v>0</v>
      </c>
      <c r="L1032">
        <v>0</v>
      </c>
      <c r="M1032">
        <v>0</v>
      </c>
      <c r="N1032">
        <v>1</v>
      </c>
      <c r="O1032">
        <v>1</v>
      </c>
      <c r="P1032">
        <v>348</v>
      </c>
      <c r="Q1032">
        <v>27</v>
      </c>
      <c r="R1032">
        <v>3</v>
      </c>
      <c r="S1032" t="s">
        <v>1478</v>
      </c>
      <c r="T1032">
        <v>1</v>
      </c>
      <c r="U1032">
        <v>0.19597150999999999</v>
      </c>
      <c r="V1032">
        <v>134</v>
      </c>
    </row>
    <row r="1033" spans="1:22">
      <c r="A1033">
        <v>53078</v>
      </c>
      <c r="B1033" t="s">
        <v>2351</v>
      </c>
      <c r="C1033">
        <v>-2.9999999999999997E-8</v>
      </c>
      <c r="D1033">
        <v>0.12890136999999999</v>
      </c>
      <c r="E1033">
        <v>682</v>
      </c>
      <c r="F1033">
        <v>2</v>
      </c>
      <c r="G1033">
        <v>0</v>
      </c>
      <c r="H1033">
        <v>7</v>
      </c>
      <c r="I1033">
        <v>97291</v>
      </c>
      <c r="J1033">
        <v>1</v>
      </c>
      <c r="K1033">
        <v>0</v>
      </c>
      <c r="L1033">
        <v>0</v>
      </c>
      <c r="M1033">
        <v>0</v>
      </c>
      <c r="N1033">
        <v>1</v>
      </c>
      <c r="O1033">
        <v>1</v>
      </c>
      <c r="P1033">
        <v>348</v>
      </c>
      <c r="Q1033">
        <v>27</v>
      </c>
      <c r="R1033">
        <v>3</v>
      </c>
      <c r="S1033" t="s">
        <v>1478</v>
      </c>
      <c r="T1033">
        <v>1</v>
      </c>
      <c r="U1033">
        <v>0.1289014</v>
      </c>
      <c r="V1033">
        <v>88</v>
      </c>
    </row>
    <row r="1034" spans="1:22">
      <c r="A1034">
        <v>53101</v>
      </c>
      <c r="B1034" t="s">
        <v>2352</v>
      </c>
      <c r="C1034">
        <v>-2.9999999999999997E-8</v>
      </c>
      <c r="D1034">
        <v>7.6325450000000003E-2</v>
      </c>
      <c r="E1034">
        <v>682</v>
      </c>
      <c r="F1034">
        <v>0</v>
      </c>
      <c r="G1034">
        <v>0</v>
      </c>
      <c r="H1034">
        <v>7</v>
      </c>
      <c r="I1034">
        <v>97291</v>
      </c>
      <c r="J1034">
        <v>1</v>
      </c>
      <c r="K1034">
        <v>0</v>
      </c>
      <c r="L1034">
        <v>0</v>
      </c>
      <c r="M1034">
        <v>0</v>
      </c>
      <c r="N1034">
        <v>1</v>
      </c>
      <c r="O1034">
        <v>1</v>
      </c>
      <c r="P1034">
        <v>348</v>
      </c>
      <c r="Q1034">
        <v>27</v>
      </c>
      <c r="R1034">
        <v>3</v>
      </c>
      <c r="S1034" t="s">
        <v>1478</v>
      </c>
      <c r="T1034">
        <v>1</v>
      </c>
      <c r="U1034">
        <v>7.6325480000000001E-2</v>
      </c>
      <c r="V1034">
        <v>52</v>
      </c>
    </row>
    <row r="1035" spans="1:22">
      <c r="A1035">
        <v>53381</v>
      </c>
      <c r="B1035" t="s">
        <v>2353</v>
      </c>
      <c r="C1035">
        <v>-2.9999999999999997E-8</v>
      </c>
      <c r="D1035">
        <v>0.18013430999999999</v>
      </c>
      <c r="E1035">
        <v>682</v>
      </c>
      <c r="F1035">
        <v>7</v>
      </c>
      <c r="G1035">
        <v>0</v>
      </c>
      <c r="H1035">
        <v>7</v>
      </c>
      <c r="I1035">
        <v>97291</v>
      </c>
      <c r="J1035">
        <v>1</v>
      </c>
      <c r="K1035">
        <v>0</v>
      </c>
      <c r="L1035">
        <v>0</v>
      </c>
      <c r="M1035">
        <v>0</v>
      </c>
      <c r="N1035">
        <v>1</v>
      </c>
      <c r="O1035">
        <v>1</v>
      </c>
      <c r="P1035">
        <v>348</v>
      </c>
      <c r="Q1035">
        <v>27</v>
      </c>
      <c r="R1035">
        <v>3</v>
      </c>
      <c r="S1035" t="s">
        <v>1478</v>
      </c>
      <c r="T1035">
        <v>1</v>
      </c>
      <c r="U1035">
        <v>0.18013434</v>
      </c>
      <c r="V1035">
        <v>123</v>
      </c>
    </row>
    <row r="1036" spans="1:22">
      <c r="A1036">
        <v>53382</v>
      </c>
      <c r="B1036" t="s">
        <v>2353</v>
      </c>
      <c r="C1036">
        <v>0.18013430999999999</v>
      </c>
      <c r="D1036">
        <v>0.24051283000000001</v>
      </c>
      <c r="E1036">
        <v>682</v>
      </c>
      <c r="F1036">
        <v>7</v>
      </c>
      <c r="G1036">
        <v>0</v>
      </c>
      <c r="H1036">
        <v>7</v>
      </c>
      <c r="I1036">
        <v>97291</v>
      </c>
      <c r="J1036">
        <v>1</v>
      </c>
      <c r="K1036">
        <v>0</v>
      </c>
      <c r="L1036">
        <v>0</v>
      </c>
      <c r="M1036">
        <v>0</v>
      </c>
      <c r="N1036">
        <v>1</v>
      </c>
      <c r="O1036">
        <v>1</v>
      </c>
      <c r="P1036">
        <v>348</v>
      </c>
      <c r="Q1036">
        <v>27</v>
      </c>
      <c r="R1036">
        <v>3</v>
      </c>
      <c r="S1036" t="s">
        <v>1478</v>
      </c>
      <c r="T1036">
        <v>1</v>
      </c>
      <c r="U1036">
        <v>6.0378519999999998E-2</v>
      </c>
      <c r="V1036">
        <v>41</v>
      </c>
    </row>
    <row r="1037" spans="1:22">
      <c r="A1037">
        <v>53383</v>
      </c>
      <c r="B1037" t="s">
        <v>2354</v>
      </c>
      <c r="C1037">
        <v>-2.9999999999999997E-8</v>
      </c>
      <c r="D1037">
        <v>7.9512579999999999E-2</v>
      </c>
      <c r="E1037">
        <v>682</v>
      </c>
      <c r="F1037">
        <v>0</v>
      </c>
      <c r="G1037">
        <v>0</v>
      </c>
      <c r="H1037">
        <v>7</v>
      </c>
      <c r="I1037">
        <v>97291</v>
      </c>
      <c r="J1037">
        <v>1</v>
      </c>
      <c r="K1037">
        <v>0</v>
      </c>
      <c r="L1037">
        <v>0</v>
      </c>
      <c r="M1037">
        <v>0</v>
      </c>
      <c r="N1037">
        <v>1</v>
      </c>
      <c r="O1037">
        <v>1</v>
      </c>
      <c r="P1037">
        <v>348</v>
      </c>
      <c r="Q1037">
        <v>27</v>
      </c>
      <c r="R1037">
        <v>3</v>
      </c>
      <c r="S1037" t="s">
        <v>1478</v>
      </c>
      <c r="T1037">
        <v>1</v>
      </c>
      <c r="U1037">
        <v>7.9512609999999997E-2</v>
      </c>
      <c r="V1037">
        <v>54</v>
      </c>
    </row>
    <row r="1038" spans="1:22">
      <c r="A1038">
        <v>53392</v>
      </c>
      <c r="B1038" t="s">
        <v>2355</v>
      </c>
      <c r="C1038">
        <v>-2.9999999999999997E-8</v>
      </c>
      <c r="D1038">
        <v>0.17458087999999999</v>
      </c>
      <c r="E1038">
        <v>682</v>
      </c>
      <c r="F1038">
        <v>2</v>
      </c>
      <c r="G1038">
        <v>0</v>
      </c>
      <c r="H1038">
        <v>7</v>
      </c>
      <c r="I1038">
        <v>97291</v>
      </c>
      <c r="J1038">
        <v>1</v>
      </c>
      <c r="K1038">
        <v>0</v>
      </c>
      <c r="L1038">
        <v>0</v>
      </c>
      <c r="M1038">
        <v>0</v>
      </c>
      <c r="N1038">
        <v>1</v>
      </c>
      <c r="O1038">
        <v>1</v>
      </c>
      <c r="P1038">
        <v>348</v>
      </c>
      <c r="Q1038">
        <v>27</v>
      </c>
      <c r="R1038">
        <v>3</v>
      </c>
      <c r="S1038" t="s">
        <v>1478</v>
      </c>
      <c r="T1038">
        <v>1</v>
      </c>
      <c r="U1038">
        <v>0.17458091000000001</v>
      </c>
      <c r="V1038">
        <v>119</v>
      </c>
    </row>
    <row r="1039" spans="1:22">
      <c r="A1039">
        <v>53459</v>
      </c>
      <c r="B1039" t="s">
        <v>2356</v>
      </c>
      <c r="C1039">
        <v>-2.9999999999999997E-8</v>
      </c>
      <c r="D1039">
        <v>0.35262865999999998</v>
      </c>
      <c r="E1039">
        <v>682</v>
      </c>
      <c r="F1039">
        <v>2</v>
      </c>
      <c r="G1039">
        <v>0</v>
      </c>
      <c r="H1039">
        <v>7</v>
      </c>
      <c r="I1039">
        <v>97291</v>
      </c>
      <c r="J1039">
        <v>1</v>
      </c>
      <c r="K1039">
        <v>0</v>
      </c>
      <c r="L1039">
        <v>0</v>
      </c>
      <c r="M1039">
        <v>0</v>
      </c>
      <c r="N1039">
        <v>1</v>
      </c>
      <c r="O1039">
        <v>1</v>
      </c>
      <c r="P1039">
        <v>348</v>
      </c>
      <c r="Q1039">
        <v>27</v>
      </c>
      <c r="R1039">
        <v>3</v>
      </c>
      <c r="S1039" t="s">
        <v>1478</v>
      </c>
      <c r="T1039">
        <v>1</v>
      </c>
      <c r="U1039">
        <v>0.35262869000000002</v>
      </c>
      <c r="V1039">
        <v>240</v>
      </c>
    </row>
    <row r="1040" spans="1:22">
      <c r="A1040">
        <v>53496</v>
      </c>
      <c r="B1040" t="s">
        <v>2357</v>
      </c>
      <c r="C1040">
        <v>-2.9999999999999997E-8</v>
      </c>
      <c r="D1040">
        <v>0.12106011</v>
      </c>
      <c r="E1040">
        <v>682</v>
      </c>
      <c r="F1040">
        <v>0</v>
      </c>
      <c r="G1040">
        <v>0</v>
      </c>
      <c r="H1040">
        <v>7</v>
      </c>
      <c r="I1040">
        <v>97291</v>
      </c>
      <c r="J1040">
        <v>1</v>
      </c>
      <c r="K1040">
        <v>0</v>
      </c>
      <c r="L1040">
        <v>0</v>
      </c>
      <c r="M1040">
        <v>0</v>
      </c>
      <c r="N1040">
        <v>1</v>
      </c>
      <c r="O1040">
        <v>1</v>
      </c>
      <c r="P1040">
        <v>348</v>
      </c>
      <c r="Q1040">
        <v>27</v>
      </c>
      <c r="R1040">
        <v>3</v>
      </c>
      <c r="S1040" t="s">
        <v>1478</v>
      </c>
      <c r="T1040">
        <v>1</v>
      </c>
      <c r="U1040">
        <v>0.12106014</v>
      </c>
      <c r="V1040">
        <v>83</v>
      </c>
    </row>
    <row r="1041" spans="1:22">
      <c r="A1041">
        <v>53564</v>
      </c>
      <c r="B1041" t="s">
        <v>2358</v>
      </c>
      <c r="C1041">
        <v>-2.9999999999999997E-8</v>
      </c>
      <c r="D1041">
        <v>0.45412440999999998</v>
      </c>
      <c r="E1041">
        <v>682</v>
      </c>
      <c r="F1041">
        <v>2</v>
      </c>
      <c r="G1041">
        <v>0</v>
      </c>
      <c r="H1041">
        <v>7</v>
      </c>
      <c r="I1041">
        <v>97291</v>
      </c>
      <c r="J1041">
        <v>1</v>
      </c>
      <c r="K1041">
        <v>0</v>
      </c>
      <c r="L1041">
        <v>0</v>
      </c>
      <c r="M1041">
        <v>0</v>
      </c>
      <c r="N1041">
        <v>1</v>
      </c>
      <c r="O1041">
        <v>1</v>
      </c>
      <c r="P1041">
        <v>348</v>
      </c>
      <c r="Q1041">
        <v>27</v>
      </c>
      <c r="R1041">
        <v>3</v>
      </c>
      <c r="S1041" t="s">
        <v>1478</v>
      </c>
      <c r="T1041">
        <v>1</v>
      </c>
      <c r="U1041">
        <v>0.45412444000000002</v>
      </c>
      <c r="V1041">
        <v>310</v>
      </c>
    </row>
    <row r="1042" spans="1:22">
      <c r="A1042">
        <v>53599</v>
      </c>
      <c r="B1042" t="s">
        <v>2359</v>
      </c>
      <c r="C1042">
        <v>-2.9999999999999997E-8</v>
      </c>
      <c r="D1042">
        <v>4.4978209999999998E-2</v>
      </c>
      <c r="E1042">
        <v>682</v>
      </c>
      <c r="F1042">
        <v>0</v>
      </c>
      <c r="G1042">
        <v>0</v>
      </c>
      <c r="H1042">
        <v>7</v>
      </c>
      <c r="I1042">
        <v>97291</v>
      </c>
      <c r="J1042">
        <v>1</v>
      </c>
      <c r="K1042">
        <v>0</v>
      </c>
      <c r="L1042">
        <v>0</v>
      </c>
      <c r="M1042">
        <v>0</v>
      </c>
      <c r="N1042">
        <v>1</v>
      </c>
      <c r="O1042">
        <v>1</v>
      </c>
      <c r="P1042">
        <v>348</v>
      </c>
      <c r="Q1042">
        <v>27</v>
      </c>
      <c r="R1042">
        <v>3</v>
      </c>
      <c r="S1042" t="s">
        <v>1478</v>
      </c>
      <c r="T1042">
        <v>1</v>
      </c>
      <c r="U1042">
        <v>4.4978240000000003E-2</v>
      </c>
      <c r="V1042">
        <v>31</v>
      </c>
    </row>
    <row r="1043" spans="1:22">
      <c r="A1043">
        <v>53784</v>
      </c>
      <c r="B1043" t="s">
        <v>2360</v>
      </c>
      <c r="C1043">
        <v>-2.9999999999999997E-8</v>
      </c>
      <c r="D1043">
        <v>0.14163454</v>
      </c>
      <c r="E1043">
        <v>682</v>
      </c>
      <c r="F1043">
        <v>0</v>
      </c>
      <c r="G1043">
        <v>0</v>
      </c>
      <c r="H1043">
        <v>7</v>
      </c>
      <c r="I1043">
        <v>97291</v>
      </c>
      <c r="J1043">
        <v>1</v>
      </c>
      <c r="K1043">
        <v>0</v>
      </c>
      <c r="L1043">
        <v>0</v>
      </c>
      <c r="M1043">
        <v>0</v>
      </c>
      <c r="N1043">
        <v>1</v>
      </c>
      <c r="O1043">
        <v>1</v>
      </c>
      <c r="P1043">
        <v>348</v>
      </c>
      <c r="Q1043">
        <v>27</v>
      </c>
      <c r="R1043">
        <v>3</v>
      </c>
      <c r="S1043" t="s">
        <v>1478</v>
      </c>
      <c r="T1043">
        <v>1</v>
      </c>
      <c r="U1043">
        <v>0.14163456999999999</v>
      </c>
      <c r="V1043">
        <v>97</v>
      </c>
    </row>
    <row r="1044" spans="1:22">
      <c r="A1044">
        <v>53785</v>
      </c>
      <c r="B1044" t="s">
        <v>2360</v>
      </c>
      <c r="C1044">
        <v>0.14163454</v>
      </c>
      <c r="D1044">
        <v>0.17233643000000001</v>
      </c>
      <c r="E1044">
        <v>682</v>
      </c>
      <c r="F1044">
        <v>0</v>
      </c>
      <c r="G1044">
        <v>0</v>
      </c>
      <c r="H1044">
        <v>7</v>
      </c>
      <c r="I1044">
        <v>97291</v>
      </c>
      <c r="J1044">
        <v>1</v>
      </c>
      <c r="K1044">
        <v>0</v>
      </c>
      <c r="L1044">
        <v>0</v>
      </c>
      <c r="M1044">
        <v>0</v>
      </c>
      <c r="N1044">
        <v>1</v>
      </c>
      <c r="O1044">
        <v>1</v>
      </c>
      <c r="P1044">
        <v>348</v>
      </c>
      <c r="Q1044">
        <v>27</v>
      </c>
      <c r="R1044">
        <v>3</v>
      </c>
      <c r="S1044" t="s">
        <v>1478</v>
      </c>
      <c r="T1044">
        <v>1</v>
      </c>
      <c r="U1044">
        <v>3.0701889999999999E-2</v>
      </c>
      <c r="V1044">
        <v>21</v>
      </c>
    </row>
    <row r="1045" spans="1:22">
      <c r="A1045">
        <v>53844</v>
      </c>
      <c r="B1045" t="s">
        <v>2361</v>
      </c>
      <c r="C1045">
        <v>-2.9999999999999997E-8</v>
      </c>
      <c r="D1045">
        <v>3.2352720000000001E-2</v>
      </c>
      <c r="E1045">
        <v>682</v>
      </c>
      <c r="F1045">
        <v>0</v>
      </c>
      <c r="G1045">
        <v>0</v>
      </c>
      <c r="H1045">
        <v>7</v>
      </c>
      <c r="I1045">
        <v>97291</v>
      </c>
      <c r="J1045">
        <v>1</v>
      </c>
      <c r="K1045">
        <v>0</v>
      </c>
      <c r="L1045">
        <v>0</v>
      </c>
      <c r="M1045">
        <v>0</v>
      </c>
      <c r="N1045">
        <v>1</v>
      </c>
      <c r="O1045">
        <v>1</v>
      </c>
      <c r="P1045">
        <v>348</v>
      </c>
      <c r="Q1045">
        <v>27</v>
      </c>
      <c r="R1045">
        <v>3</v>
      </c>
      <c r="S1045" t="s">
        <v>1478</v>
      </c>
      <c r="T1045">
        <v>1</v>
      </c>
      <c r="U1045">
        <v>3.235275E-2</v>
      </c>
      <c r="V1045">
        <v>22</v>
      </c>
    </row>
    <row r="1046" spans="1:22">
      <c r="A1046">
        <v>53886</v>
      </c>
      <c r="B1046" t="s">
        <v>2362</v>
      </c>
      <c r="C1046">
        <v>-2.9999999999999997E-8</v>
      </c>
      <c r="D1046">
        <v>2.5349190000000001E-2</v>
      </c>
      <c r="E1046">
        <v>682</v>
      </c>
      <c r="F1046">
        <v>0</v>
      </c>
      <c r="G1046">
        <v>0</v>
      </c>
      <c r="H1046">
        <v>7</v>
      </c>
      <c r="I1046">
        <v>97291</v>
      </c>
      <c r="J1046">
        <v>1</v>
      </c>
      <c r="K1046">
        <v>0</v>
      </c>
      <c r="L1046">
        <v>0</v>
      </c>
      <c r="M1046">
        <v>0</v>
      </c>
      <c r="N1046">
        <v>1</v>
      </c>
      <c r="O1046">
        <v>1</v>
      </c>
      <c r="P1046">
        <v>348</v>
      </c>
      <c r="Q1046">
        <v>27</v>
      </c>
      <c r="R1046">
        <v>3</v>
      </c>
      <c r="S1046" t="s">
        <v>1478</v>
      </c>
      <c r="T1046">
        <v>1</v>
      </c>
      <c r="U1046">
        <v>2.5349219999999999E-2</v>
      </c>
      <c r="V1046">
        <v>17</v>
      </c>
    </row>
    <row r="1047" spans="1:22">
      <c r="A1047">
        <v>53924</v>
      </c>
      <c r="B1047" t="s">
        <v>2363</v>
      </c>
      <c r="C1047">
        <v>-2.9999999999999997E-8</v>
      </c>
      <c r="D1047">
        <v>0.24869621</v>
      </c>
      <c r="E1047">
        <v>682</v>
      </c>
      <c r="F1047">
        <v>2</v>
      </c>
      <c r="G1047">
        <v>0</v>
      </c>
      <c r="H1047">
        <v>7</v>
      </c>
      <c r="I1047">
        <v>97291</v>
      </c>
      <c r="J1047">
        <v>1</v>
      </c>
      <c r="K1047">
        <v>0</v>
      </c>
      <c r="L1047">
        <v>0</v>
      </c>
      <c r="M1047">
        <v>0</v>
      </c>
      <c r="N1047">
        <v>1</v>
      </c>
      <c r="O1047">
        <v>1</v>
      </c>
      <c r="P1047">
        <v>348</v>
      </c>
      <c r="Q1047">
        <v>27</v>
      </c>
      <c r="R1047">
        <v>3</v>
      </c>
      <c r="S1047" t="s">
        <v>1478</v>
      </c>
      <c r="T1047">
        <v>1</v>
      </c>
      <c r="U1047">
        <v>0.24869624000000001</v>
      </c>
      <c r="V1047">
        <v>170</v>
      </c>
    </row>
    <row r="1048" spans="1:22">
      <c r="A1048">
        <v>53929</v>
      </c>
      <c r="B1048" t="s">
        <v>2364</v>
      </c>
      <c r="C1048">
        <v>-2.9999999999999997E-8</v>
      </c>
      <c r="D1048">
        <v>0.20739859999999999</v>
      </c>
      <c r="E1048">
        <v>682</v>
      </c>
      <c r="F1048">
        <v>2</v>
      </c>
      <c r="G1048">
        <v>0</v>
      </c>
      <c r="H1048">
        <v>7</v>
      </c>
      <c r="I1048">
        <v>97291</v>
      </c>
      <c r="J1048">
        <v>1</v>
      </c>
      <c r="K1048">
        <v>0</v>
      </c>
      <c r="L1048">
        <v>0</v>
      </c>
      <c r="M1048">
        <v>0</v>
      </c>
      <c r="N1048">
        <v>1</v>
      </c>
      <c r="O1048">
        <v>1</v>
      </c>
      <c r="P1048">
        <v>348</v>
      </c>
      <c r="Q1048">
        <v>27</v>
      </c>
      <c r="R1048">
        <v>3</v>
      </c>
      <c r="S1048" t="s">
        <v>1478</v>
      </c>
      <c r="T1048">
        <v>1</v>
      </c>
      <c r="U1048">
        <v>0.20739863</v>
      </c>
      <c r="V1048">
        <v>141</v>
      </c>
    </row>
    <row r="1049" spans="1:22">
      <c r="A1049">
        <v>53930</v>
      </c>
      <c r="B1049" t="s">
        <v>2364</v>
      </c>
      <c r="C1049">
        <v>0.20739859999999999</v>
      </c>
      <c r="D1049">
        <v>0.24024403</v>
      </c>
      <c r="E1049">
        <v>682</v>
      </c>
      <c r="F1049">
        <v>0</v>
      </c>
      <c r="G1049">
        <v>0</v>
      </c>
      <c r="H1049">
        <v>7</v>
      </c>
      <c r="I1049">
        <v>97291</v>
      </c>
      <c r="J1049">
        <v>1</v>
      </c>
      <c r="K1049">
        <v>0</v>
      </c>
      <c r="L1049">
        <v>0</v>
      </c>
      <c r="M1049">
        <v>0</v>
      </c>
      <c r="N1049">
        <v>1</v>
      </c>
      <c r="O1049">
        <v>1</v>
      </c>
      <c r="P1049">
        <v>348</v>
      </c>
      <c r="Q1049">
        <v>27</v>
      </c>
      <c r="R1049">
        <v>3</v>
      </c>
      <c r="S1049" t="s">
        <v>1478</v>
      </c>
      <c r="T1049">
        <v>1</v>
      </c>
      <c r="U1049">
        <v>3.2845430000000002E-2</v>
      </c>
      <c r="V1049">
        <v>22</v>
      </c>
    </row>
    <row r="1050" spans="1:22">
      <c r="A1050">
        <v>53942</v>
      </c>
      <c r="B1050" t="s">
        <v>2365</v>
      </c>
      <c r="C1050">
        <v>-2.9999999999999997E-8</v>
      </c>
      <c r="D1050">
        <v>0.13223314999999999</v>
      </c>
      <c r="E1050">
        <v>682</v>
      </c>
      <c r="F1050">
        <v>2</v>
      </c>
      <c r="G1050">
        <v>0</v>
      </c>
      <c r="H1050">
        <v>7</v>
      </c>
      <c r="I1050">
        <v>97291</v>
      </c>
      <c r="J1050">
        <v>1</v>
      </c>
      <c r="K1050">
        <v>0</v>
      </c>
      <c r="L1050">
        <v>0</v>
      </c>
      <c r="M1050">
        <v>0</v>
      </c>
      <c r="N1050">
        <v>1</v>
      </c>
      <c r="O1050">
        <v>1</v>
      </c>
      <c r="P1050">
        <v>348</v>
      </c>
      <c r="Q1050">
        <v>27</v>
      </c>
      <c r="R1050">
        <v>3</v>
      </c>
      <c r="S1050" t="s">
        <v>1478</v>
      </c>
      <c r="T1050">
        <v>1</v>
      </c>
      <c r="U1050">
        <v>0.13223318000000001</v>
      </c>
      <c r="V1050">
        <v>90</v>
      </c>
    </row>
    <row r="1051" spans="1:22">
      <c r="A1051">
        <v>54022</v>
      </c>
      <c r="B1051" t="s">
        <v>2366</v>
      </c>
      <c r="C1051">
        <v>-2.9999999999999997E-8</v>
      </c>
      <c r="D1051">
        <v>0.491147</v>
      </c>
      <c r="E1051">
        <v>682</v>
      </c>
      <c r="F1051">
        <v>2</v>
      </c>
      <c r="G1051">
        <v>0</v>
      </c>
      <c r="H1051">
        <v>7</v>
      </c>
      <c r="I1051">
        <v>97291</v>
      </c>
      <c r="J1051">
        <v>1</v>
      </c>
      <c r="K1051">
        <v>0</v>
      </c>
      <c r="L1051">
        <v>0</v>
      </c>
      <c r="M1051">
        <v>0</v>
      </c>
      <c r="N1051">
        <v>1</v>
      </c>
      <c r="O1051">
        <v>1</v>
      </c>
      <c r="P1051">
        <v>348</v>
      </c>
      <c r="Q1051">
        <v>27</v>
      </c>
      <c r="R1051">
        <v>3</v>
      </c>
      <c r="S1051" t="s">
        <v>1478</v>
      </c>
      <c r="T1051">
        <v>1</v>
      </c>
      <c r="U1051">
        <v>0.49114702999999998</v>
      </c>
      <c r="V1051">
        <v>335</v>
      </c>
    </row>
    <row r="1052" spans="1:22">
      <c r="A1052">
        <v>54116</v>
      </c>
      <c r="B1052" t="s">
        <v>2367</v>
      </c>
      <c r="C1052">
        <v>-2.9999999999999997E-8</v>
      </c>
      <c r="D1052">
        <v>8.7798429999999997E-2</v>
      </c>
      <c r="E1052">
        <v>682</v>
      </c>
      <c r="F1052">
        <v>2</v>
      </c>
      <c r="G1052">
        <v>0</v>
      </c>
      <c r="H1052">
        <v>7</v>
      </c>
      <c r="I1052">
        <v>97291</v>
      </c>
      <c r="J1052">
        <v>1</v>
      </c>
      <c r="K1052">
        <v>0</v>
      </c>
      <c r="L1052">
        <v>0</v>
      </c>
      <c r="M1052">
        <v>0</v>
      </c>
      <c r="N1052">
        <v>1</v>
      </c>
      <c r="O1052">
        <v>1</v>
      </c>
      <c r="P1052">
        <v>348</v>
      </c>
      <c r="Q1052">
        <v>27</v>
      </c>
      <c r="R1052">
        <v>3</v>
      </c>
      <c r="S1052" t="s">
        <v>1478</v>
      </c>
      <c r="T1052">
        <v>1</v>
      </c>
      <c r="U1052">
        <v>8.7798459999999995E-2</v>
      </c>
      <c r="V1052">
        <v>60</v>
      </c>
    </row>
    <row r="1053" spans="1:22">
      <c r="A1053">
        <v>54176</v>
      </c>
      <c r="B1053" t="s">
        <v>2368</v>
      </c>
      <c r="C1053">
        <v>-2.9999999999999997E-8</v>
      </c>
      <c r="D1053">
        <v>0.10946858</v>
      </c>
      <c r="E1053">
        <v>682</v>
      </c>
      <c r="F1053">
        <v>2</v>
      </c>
      <c r="G1053">
        <v>0</v>
      </c>
      <c r="H1053">
        <v>7</v>
      </c>
      <c r="I1053">
        <v>97291</v>
      </c>
      <c r="J1053">
        <v>1</v>
      </c>
      <c r="K1053">
        <v>0</v>
      </c>
      <c r="L1053">
        <v>0</v>
      </c>
      <c r="M1053">
        <v>0</v>
      </c>
      <c r="N1053">
        <v>1</v>
      </c>
      <c r="O1053">
        <v>1</v>
      </c>
      <c r="P1053">
        <v>348</v>
      </c>
      <c r="Q1053">
        <v>27</v>
      </c>
      <c r="R1053">
        <v>3</v>
      </c>
      <c r="S1053" t="s">
        <v>1478</v>
      </c>
      <c r="T1053">
        <v>1</v>
      </c>
      <c r="U1053">
        <v>0.10946860999999999</v>
      </c>
      <c r="V1053">
        <v>75</v>
      </c>
    </row>
    <row r="1054" spans="1:22">
      <c r="A1054">
        <v>54177</v>
      </c>
      <c r="B1054" t="s">
        <v>2368</v>
      </c>
      <c r="C1054">
        <v>0.10946858</v>
      </c>
      <c r="D1054">
        <v>0.29897921</v>
      </c>
      <c r="E1054">
        <v>682</v>
      </c>
      <c r="F1054">
        <v>0</v>
      </c>
      <c r="G1054">
        <v>0</v>
      </c>
      <c r="H1054">
        <v>7</v>
      </c>
      <c r="I1054">
        <v>97291</v>
      </c>
      <c r="J1054">
        <v>1</v>
      </c>
      <c r="K1054">
        <v>0</v>
      </c>
      <c r="L1054">
        <v>0</v>
      </c>
      <c r="M1054">
        <v>0</v>
      </c>
      <c r="N1054">
        <v>1</v>
      </c>
      <c r="O1054">
        <v>1</v>
      </c>
      <c r="P1054">
        <v>348</v>
      </c>
      <c r="Q1054">
        <v>27</v>
      </c>
      <c r="R1054">
        <v>3</v>
      </c>
      <c r="S1054" t="s">
        <v>1478</v>
      </c>
      <c r="T1054">
        <v>1</v>
      </c>
      <c r="U1054">
        <v>0.18951063000000001</v>
      </c>
      <c r="V1054">
        <v>129</v>
      </c>
    </row>
    <row r="1055" spans="1:22">
      <c r="A1055">
        <v>54348</v>
      </c>
      <c r="B1055" t="s">
        <v>2369</v>
      </c>
      <c r="C1055">
        <v>-2.9999999999999997E-8</v>
      </c>
      <c r="D1055">
        <v>5.757052E-2</v>
      </c>
      <c r="E1055">
        <v>682</v>
      </c>
      <c r="F1055">
        <v>2</v>
      </c>
      <c r="G1055">
        <v>0</v>
      </c>
      <c r="H1055">
        <v>7</v>
      </c>
      <c r="I1055">
        <v>97291</v>
      </c>
      <c r="J1055">
        <v>1</v>
      </c>
      <c r="K1055">
        <v>0</v>
      </c>
      <c r="L1055">
        <v>0</v>
      </c>
      <c r="M1055">
        <v>0</v>
      </c>
      <c r="N1055">
        <v>1</v>
      </c>
      <c r="O1055">
        <v>1</v>
      </c>
      <c r="P1055">
        <v>348</v>
      </c>
      <c r="Q1055">
        <v>27</v>
      </c>
      <c r="R1055">
        <v>3</v>
      </c>
      <c r="S1055" t="s">
        <v>1478</v>
      </c>
      <c r="T1055">
        <v>1</v>
      </c>
      <c r="U1055">
        <v>5.7570549999999998E-2</v>
      </c>
      <c r="V1055">
        <v>39</v>
      </c>
    </row>
    <row r="1056" spans="1:22">
      <c r="A1056">
        <v>54374</v>
      </c>
      <c r="B1056" t="s">
        <v>2370</v>
      </c>
      <c r="C1056">
        <v>-2.9999999999999997E-8</v>
      </c>
      <c r="D1056">
        <v>5.5350610000000001E-2</v>
      </c>
      <c r="E1056">
        <v>682</v>
      </c>
      <c r="F1056">
        <v>0</v>
      </c>
      <c r="G1056">
        <v>0</v>
      </c>
      <c r="H1056">
        <v>7</v>
      </c>
      <c r="I1056">
        <v>97291</v>
      </c>
      <c r="J1056">
        <v>1</v>
      </c>
      <c r="K1056">
        <v>0</v>
      </c>
      <c r="L1056">
        <v>0</v>
      </c>
      <c r="M1056">
        <v>0</v>
      </c>
      <c r="N1056">
        <v>1</v>
      </c>
      <c r="O1056">
        <v>1</v>
      </c>
      <c r="P1056">
        <v>348</v>
      </c>
      <c r="Q1056">
        <v>27</v>
      </c>
      <c r="R1056">
        <v>3</v>
      </c>
      <c r="S1056" t="s">
        <v>1478</v>
      </c>
      <c r="T1056">
        <v>1</v>
      </c>
      <c r="U1056">
        <v>5.535064E-2</v>
      </c>
      <c r="V1056">
        <v>38</v>
      </c>
    </row>
    <row r="1057" spans="1:22">
      <c r="A1057">
        <v>54581</v>
      </c>
      <c r="B1057" t="s">
        <v>2371</v>
      </c>
      <c r="C1057">
        <v>-2.9999999999999997E-8</v>
      </c>
      <c r="D1057">
        <v>7.4236659999999996E-2</v>
      </c>
      <c r="E1057">
        <v>682</v>
      </c>
      <c r="F1057">
        <v>2</v>
      </c>
      <c r="G1057">
        <v>0</v>
      </c>
      <c r="H1057">
        <v>7</v>
      </c>
      <c r="I1057">
        <v>97291</v>
      </c>
      <c r="J1057">
        <v>1</v>
      </c>
      <c r="K1057">
        <v>0</v>
      </c>
      <c r="L1057">
        <v>0</v>
      </c>
      <c r="M1057">
        <v>0</v>
      </c>
      <c r="N1057">
        <v>1</v>
      </c>
      <c r="O1057">
        <v>1</v>
      </c>
      <c r="P1057">
        <v>348</v>
      </c>
      <c r="Q1057">
        <v>27</v>
      </c>
      <c r="R1057">
        <v>3</v>
      </c>
      <c r="S1057" t="s">
        <v>1478</v>
      </c>
      <c r="T1057">
        <v>1</v>
      </c>
      <c r="U1057">
        <v>7.4236689999999994E-2</v>
      </c>
      <c r="V1057">
        <v>51</v>
      </c>
    </row>
    <row r="1058" spans="1:22">
      <c r="A1058">
        <v>54605</v>
      </c>
      <c r="B1058" t="s">
        <v>2372</v>
      </c>
      <c r="C1058">
        <v>6.6141450000000004E-2</v>
      </c>
      <c r="D1058">
        <v>0.18387521000000001</v>
      </c>
      <c r="E1058">
        <v>682</v>
      </c>
      <c r="F1058">
        <v>2</v>
      </c>
      <c r="G1058">
        <v>0</v>
      </c>
      <c r="H1058">
        <v>7</v>
      </c>
      <c r="I1058">
        <v>97291</v>
      </c>
      <c r="J1058">
        <v>1</v>
      </c>
      <c r="K1058">
        <v>0</v>
      </c>
      <c r="L1058">
        <v>0</v>
      </c>
      <c r="M1058">
        <v>0</v>
      </c>
      <c r="N1058">
        <v>1</v>
      </c>
      <c r="O1058">
        <v>1</v>
      </c>
      <c r="P1058">
        <v>348</v>
      </c>
      <c r="Q1058">
        <v>27</v>
      </c>
      <c r="R1058">
        <v>3</v>
      </c>
      <c r="S1058" t="s">
        <v>1478</v>
      </c>
      <c r="T1058">
        <v>1</v>
      </c>
      <c r="U1058">
        <v>0.11773376000000001</v>
      </c>
      <c r="V1058">
        <v>80</v>
      </c>
    </row>
    <row r="1059" spans="1:22">
      <c r="A1059">
        <v>54620</v>
      </c>
      <c r="B1059" t="s">
        <v>2373</v>
      </c>
      <c r="C1059">
        <v>-2.9999999999999997E-8</v>
      </c>
      <c r="D1059">
        <v>4.2018189999999997E-2</v>
      </c>
      <c r="E1059">
        <v>682</v>
      </c>
      <c r="F1059">
        <v>2</v>
      </c>
      <c r="G1059">
        <v>0</v>
      </c>
      <c r="H1059">
        <v>7</v>
      </c>
      <c r="I1059">
        <v>97291</v>
      </c>
      <c r="J1059">
        <v>1</v>
      </c>
      <c r="K1059">
        <v>0</v>
      </c>
      <c r="L1059">
        <v>0</v>
      </c>
      <c r="M1059">
        <v>0</v>
      </c>
      <c r="N1059">
        <v>1</v>
      </c>
      <c r="O1059">
        <v>1</v>
      </c>
      <c r="P1059">
        <v>348</v>
      </c>
      <c r="Q1059">
        <v>27</v>
      </c>
      <c r="R1059">
        <v>3</v>
      </c>
      <c r="S1059" t="s">
        <v>1478</v>
      </c>
      <c r="T1059">
        <v>1</v>
      </c>
      <c r="U1059">
        <v>4.2018220000000002E-2</v>
      </c>
      <c r="V1059">
        <v>29</v>
      </c>
    </row>
    <row r="1060" spans="1:22">
      <c r="A1060">
        <v>54709</v>
      </c>
      <c r="B1060" t="s">
        <v>2374</v>
      </c>
      <c r="C1060">
        <v>-2.9999999999999997E-8</v>
      </c>
      <c r="D1060">
        <v>4.3781760000000003E-2</v>
      </c>
      <c r="E1060">
        <v>682</v>
      </c>
      <c r="F1060">
        <v>2</v>
      </c>
      <c r="G1060">
        <v>0</v>
      </c>
      <c r="H1060">
        <v>7</v>
      </c>
      <c r="I1060">
        <v>97291</v>
      </c>
      <c r="J1060">
        <v>1</v>
      </c>
      <c r="K1060">
        <v>0</v>
      </c>
      <c r="L1060">
        <v>0</v>
      </c>
      <c r="M1060">
        <v>0</v>
      </c>
      <c r="N1060">
        <v>1</v>
      </c>
      <c r="O1060">
        <v>1</v>
      </c>
      <c r="P1060">
        <v>348</v>
      </c>
      <c r="Q1060">
        <v>27</v>
      </c>
      <c r="R1060">
        <v>3</v>
      </c>
      <c r="S1060" t="s">
        <v>1478</v>
      </c>
      <c r="T1060">
        <v>1</v>
      </c>
      <c r="U1060">
        <v>4.3781790000000001E-2</v>
      </c>
      <c r="V1060">
        <v>30</v>
      </c>
    </row>
    <row r="1061" spans="1:22">
      <c r="A1061">
        <v>54806</v>
      </c>
      <c r="B1061" t="s">
        <v>2375</v>
      </c>
      <c r="C1061">
        <v>-2.9999999999999997E-8</v>
      </c>
      <c r="D1061">
        <v>0.19828403</v>
      </c>
      <c r="E1061">
        <v>682</v>
      </c>
      <c r="F1061">
        <v>2</v>
      </c>
      <c r="G1061">
        <v>0</v>
      </c>
      <c r="H1061">
        <v>7</v>
      </c>
      <c r="I1061">
        <v>97291</v>
      </c>
      <c r="J1061">
        <v>1</v>
      </c>
      <c r="K1061">
        <v>0</v>
      </c>
      <c r="L1061">
        <v>0</v>
      </c>
      <c r="M1061">
        <v>0</v>
      </c>
      <c r="N1061">
        <v>1</v>
      </c>
      <c r="O1061">
        <v>1</v>
      </c>
      <c r="P1061">
        <v>348</v>
      </c>
      <c r="Q1061">
        <v>27</v>
      </c>
      <c r="R1061">
        <v>3</v>
      </c>
      <c r="S1061" t="s">
        <v>1478</v>
      </c>
      <c r="T1061">
        <v>1</v>
      </c>
      <c r="U1061">
        <v>0.19828406000000001</v>
      </c>
      <c r="V1061">
        <v>135</v>
      </c>
    </row>
    <row r="1062" spans="1:22">
      <c r="A1062">
        <v>54807</v>
      </c>
      <c r="B1062" t="s">
        <v>2376</v>
      </c>
      <c r="C1062">
        <v>-2.9999999999999997E-8</v>
      </c>
      <c r="D1062">
        <v>0.12854470000000001</v>
      </c>
      <c r="E1062">
        <v>682</v>
      </c>
      <c r="F1062">
        <v>2</v>
      </c>
      <c r="G1062">
        <v>0</v>
      </c>
      <c r="H1062">
        <v>7</v>
      </c>
      <c r="I1062">
        <v>97291</v>
      </c>
      <c r="J1062">
        <v>1</v>
      </c>
      <c r="K1062">
        <v>0</v>
      </c>
      <c r="L1062">
        <v>0</v>
      </c>
      <c r="M1062">
        <v>0</v>
      </c>
      <c r="N1062">
        <v>1</v>
      </c>
      <c r="O1062">
        <v>1</v>
      </c>
      <c r="P1062">
        <v>348</v>
      </c>
      <c r="Q1062">
        <v>27</v>
      </c>
      <c r="R1062">
        <v>3</v>
      </c>
      <c r="S1062" t="s">
        <v>1478</v>
      </c>
      <c r="T1062">
        <v>1</v>
      </c>
      <c r="U1062">
        <v>0.12854473</v>
      </c>
      <c r="V1062">
        <v>88</v>
      </c>
    </row>
    <row r="1063" spans="1:22">
      <c r="A1063">
        <v>54814</v>
      </c>
      <c r="B1063" t="s">
        <v>2377</v>
      </c>
      <c r="C1063">
        <v>-2.9999999999999997E-8</v>
      </c>
      <c r="D1063">
        <v>0.21336294</v>
      </c>
      <c r="E1063">
        <v>682</v>
      </c>
      <c r="F1063">
        <v>0</v>
      </c>
      <c r="G1063">
        <v>0</v>
      </c>
      <c r="H1063">
        <v>7</v>
      </c>
      <c r="I1063">
        <v>97291</v>
      </c>
      <c r="J1063">
        <v>1</v>
      </c>
      <c r="K1063">
        <v>0</v>
      </c>
      <c r="L1063">
        <v>0</v>
      </c>
      <c r="M1063">
        <v>0</v>
      </c>
      <c r="N1063">
        <v>1</v>
      </c>
      <c r="O1063">
        <v>1</v>
      </c>
      <c r="P1063">
        <v>348</v>
      </c>
      <c r="Q1063">
        <v>27</v>
      </c>
      <c r="R1063">
        <v>3</v>
      </c>
      <c r="S1063" t="s">
        <v>1478</v>
      </c>
      <c r="T1063">
        <v>1</v>
      </c>
      <c r="U1063">
        <v>0.21336297000000001</v>
      </c>
      <c r="V1063">
        <v>146</v>
      </c>
    </row>
    <row r="1064" spans="1:22">
      <c r="A1064">
        <v>55006</v>
      </c>
      <c r="B1064" t="s">
        <v>2378</v>
      </c>
      <c r="C1064">
        <v>-2.9999999999999997E-8</v>
      </c>
      <c r="D1064">
        <v>8.4792610000000004E-2</v>
      </c>
      <c r="E1064">
        <v>682</v>
      </c>
      <c r="F1064">
        <v>0</v>
      </c>
      <c r="G1064">
        <v>0</v>
      </c>
      <c r="H1064">
        <v>7</v>
      </c>
      <c r="I1064">
        <v>97291</v>
      </c>
      <c r="J1064">
        <v>1</v>
      </c>
      <c r="K1064">
        <v>0</v>
      </c>
      <c r="L1064">
        <v>0</v>
      </c>
      <c r="M1064">
        <v>0</v>
      </c>
      <c r="N1064">
        <v>1</v>
      </c>
      <c r="O1064">
        <v>1</v>
      </c>
      <c r="P1064">
        <v>348</v>
      </c>
      <c r="Q1064">
        <v>27</v>
      </c>
      <c r="R1064">
        <v>3</v>
      </c>
      <c r="S1064" t="s">
        <v>1478</v>
      </c>
      <c r="T1064">
        <v>1</v>
      </c>
      <c r="U1064">
        <v>8.4792640000000002E-2</v>
      </c>
      <c r="V1064">
        <v>58</v>
      </c>
    </row>
    <row r="1065" spans="1:22">
      <c r="A1065">
        <v>55066</v>
      </c>
      <c r="B1065" t="s">
        <v>2379</v>
      </c>
      <c r="C1065">
        <v>-2.9999999999999997E-8</v>
      </c>
      <c r="D1065">
        <v>0.11244202</v>
      </c>
      <c r="E1065">
        <v>682</v>
      </c>
      <c r="F1065">
        <v>0</v>
      </c>
      <c r="G1065">
        <v>0</v>
      </c>
      <c r="H1065">
        <v>7</v>
      </c>
      <c r="I1065">
        <v>97291</v>
      </c>
      <c r="J1065">
        <v>1</v>
      </c>
      <c r="K1065">
        <v>0</v>
      </c>
      <c r="L1065">
        <v>0</v>
      </c>
      <c r="M1065">
        <v>0</v>
      </c>
      <c r="N1065">
        <v>1</v>
      </c>
      <c r="O1065">
        <v>1</v>
      </c>
      <c r="P1065">
        <v>348</v>
      </c>
      <c r="Q1065">
        <v>27</v>
      </c>
      <c r="R1065">
        <v>3</v>
      </c>
      <c r="S1065" t="s">
        <v>1478</v>
      </c>
      <c r="T1065">
        <v>1</v>
      </c>
      <c r="U1065">
        <v>0.11244205</v>
      </c>
      <c r="V1065">
        <v>77</v>
      </c>
    </row>
    <row r="1066" spans="1:22">
      <c r="A1066">
        <v>55067</v>
      </c>
      <c r="B1066" t="s">
        <v>2379</v>
      </c>
      <c r="C1066">
        <v>0.11244202</v>
      </c>
      <c r="D1066">
        <v>0.32522046999999998</v>
      </c>
      <c r="E1066">
        <v>682</v>
      </c>
      <c r="F1066">
        <v>2</v>
      </c>
      <c r="G1066">
        <v>0</v>
      </c>
      <c r="H1066">
        <v>7</v>
      </c>
      <c r="I1066">
        <v>97291</v>
      </c>
      <c r="J1066">
        <v>1</v>
      </c>
      <c r="K1066">
        <v>0</v>
      </c>
      <c r="L1066">
        <v>0</v>
      </c>
      <c r="M1066">
        <v>0</v>
      </c>
      <c r="N1066">
        <v>1</v>
      </c>
      <c r="O1066">
        <v>1</v>
      </c>
      <c r="P1066">
        <v>348</v>
      </c>
      <c r="Q1066">
        <v>27</v>
      </c>
      <c r="R1066">
        <v>3</v>
      </c>
      <c r="S1066" t="s">
        <v>1478</v>
      </c>
      <c r="T1066">
        <v>1</v>
      </c>
      <c r="U1066">
        <v>0.21277845000000001</v>
      </c>
      <c r="V1066">
        <v>145</v>
      </c>
    </row>
    <row r="1067" spans="1:22">
      <c r="A1067">
        <v>55264</v>
      </c>
      <c r="B1067" t="s">
        <v>2380</v>
      </c>
      <c r="C1067">
        <v>-2.9999999999999997E-8</v>
      </c>
      <c r="D1067">
        <v>0.23173274999999999</v>
      </c>
      <c r="E1067">
        <v>682</v>
      </c>
      <c r="F1067">
        <v>0</v>
      </c>
      <c r="G1067">
        <v>0</v>
      </c>
      <c r="H1067">
        <v>7</v>
      </c>
      <c r="I1067">
        <v>97291</v>
      </c>
      <c r="J1067">
        <v>1</v>
      </c>
      <c r="K1067">
        <v>0</v>
      </c>
      <c r="L1067">
        <v>0</v>
      </c>
      <c r="M1067">
        <v>0</v>
      </c>
      <c r="N1067">
        <v>1</v>
      </c>
      <c r="O1067">
        <v>1</v>
      </c>
      <c r="P1067">
        <v>348</v>
      </c>
      <c r="Q1067">
        <v>27</v>
      </c>
      <c r="R1067">
        <v>3</v>
      </c>
      <c r="S1067" t="s">
        <v>1478</v>
      </c>
      <c r="T1067">
        <v>1</v>
      </c>
      <c r="U1067">
        <v>0.23173278</v>
      </c>
      <c r="V1067">
        <v>158</v>
      </c>
    </row>
    <row r="1068" spans="1:22">
      <c r="A1068">
        <v>55324</v>
      </c>
      <c r="B1068" t="s">
        <v>2381</v>
      </c>
      <c r="C1068">
        <v>-2.9999999999999997E-8</v>
      </c>
      <c r="D1068">
        <v>4.7638050000000001E-2</v>
      </c>
      <c r="E1068">
        <v>682</v>
      </c>
      <c r="F1068">
        <v>0</v>
      </c>
      <c r="G1068">
        <v>0</v>
      </c>
      <c r="H1068">
        <v>7</v>
      </c>
      <c r="I1068">
        <v>97291</v>
      </c>
      <c r="J1068">
        <v>1</v>
      </c>
      <c r="K1068">
        <v>0</v>
      </c>
      <c r="L1068">
        <v>0</v>
      </c>
      <c r="M1068">
        <v>0</v>
      </c>
      <c r="N1068">
        <v>1</v>
      </c>
      <c r="O1068">
        <v>1</v>
      </c>
      <c r="P1068">
        <v>348</v>
      </c>
      <c r="Q1068">
        <v>27</v>
      </c>
      <c r="R1068">
        <v>3</v>
      </c>
      <c r="S1068" t="s">
        <v>1478</v>
      </c>
      <c r="T1068">
        <v>1</v>
      </c>
      <c r="U1068">
        <v>4.7638079999999999E-2</v>
      </c>
      <c r="V1068">
        <v>32</v>
      </c>
    </row>
    <row r="1069" spans="1:22">
      <c r="A1069">
        <v>55327</v>
      </c>
      <c r="B1069" t="s">
        <v>2382</v>
      </c>
      <c r="C1069">
        <v>-2.9999999999999997E-8</v>
      </c>
      <c r="D1069">
        <v>0.23438612</v>
      </c>
      <c r="E1069">
        <v>682</v>
      </c>
      <c r="F1069">
        <v>2</v>
      </c>
      <c r="G1069">
        <v>0</v>
      </c>
      <c r="H1069">
        <v>7</v>
      </c>
      <c r="I1069">
        <v>97291</v>
      </c>
      <c r="J1069">
        <v>1</v>
      </c>
      <c r="K1069">
        <v>0</v>
      </c>
      <c r="L1069">
        <v>0</v>
      </c>
      <c r="M1069">
        <v>0</v>
      </c>
      <c r="N1069">
        <v>1</v>
      </c>
      <c r="O1069">
        <v>1</v>
      </c>
      <c r="P1069">
        <v>348</v>
      </c>
      <c r="Q1069">
        <v>27</v>
      </c>
      <c r="R1069">
        <v>3</v>
      </c>
      <c r="S1069" t="s">
        <v>1478</v>
      </c>
      <c r="T1069">
        <v>1</v>
      </c>
      <c r="U1069">
        <v>0.23438614999999999</v>
      </c>
      <c r="V1069">
        <v>160</v>
      </c>
    </row>
    <row r="1070" spans="1:22">
      <c r="A1070">
        <v>55349</v>
      </c>
      <c r="B1070" t="s">
        <v>2383</v>
      </c>
      <c r="C1070">
        <v>-2.9999999999999997E-8</v>
      </c>
      <c r="D1070">
        <v>0.20278995999999999</v>
      </c>
      <c r="E1070">
        <v>682</v>
      </c>
      <c r="F1070">
        <v>2</v>
      </c>
      <c r="G1070">
        <v>0</v>
      </c>
      <c r="H1070">
        <v>7</v>
      </c>
      <c r="I1070">
        <v>97291</v>
      </c>
      <c r="J1070">
        <v>1</v>
      </c>
      <c r="K1070">
        <v>0</v>
      </c>
      <c r="L1070">
        <v>0</v>
      </c>
      <c r="M1070">
        <v>0</v>
      </c>
      <c r="N1070">
        <v>1</v>
      </c>
      <c r="O1070">
        <v>1</v>
      </c>
      <c r="P1070">
        <v>348</v>
      </c>
      <c r="Q1070">
        <v>27</v>
      </c>
      <c r="R1070">
        <v>3</v>
      </c>
      <c r="S1070" t="s">
        <v>1478</v>
      </c>
      <c r="T1070">
        <v>1</v>
      </c>
      <c r="U1070">
        <v>0.20278999</v>
      </c>
      <c r="V1070">
        <v>138</v>
      </c>
    </row>
    <row r="1071" spans="1:22">
      <c r="A1071">
        <v>55386</v>
      </c>
      <c r="B1071" t="s">
        <v>2384</v>
      </c>
      <c r="C1071">
        <v>-2.9999999999999997E-8</v>
      </c>
      <c r="D1071">
        <v>0.2458632</v>
      </c>
      <c r="E1071">
        <v>682</v>
      </c>
      <c r="F1071">
        <v>2</v>
      </c>
      <c r="G1071">
        <v>0</v>
      </c>
      <c r="H1071">
        <v>7</v>
      </c>
      <c r="I1071">
        <v>97291</v>
      </c>
      <c r="J1071">
        <v>1</v>
      </c>
      <c r="K1071">
        <v>0</v>
      </c>
      <c r="L1071">
        <v>0</v>
      </c>
      <c r="M1071">
        <v>0</v>
      </c>
      <c r="N1071">
        <v>1</v>
      </c>
      <c r="O1071">
        <v>1</v>
      </c>
      <c r="P1071">
        <v>348</v>
      </c>
      <c r="Q1071">
        <v>27</v>
      </c>
      <c r="R1071">
        <v>3</v>
      </c>
      <c r="S1071" t="s">
        <v>1478</v>
      </c>
      <c r="T1071">
        <v>1</v>
      </c>
      <c r="U1071">
        <v>0.24586322999999999</v>
      </c>
      <c r="V1071">
        <v>168</v>
      </c>
    </row>
    <row r="1072" spans="1:22">
      <c r="A1072">
        <v>55470</v>
      </c>
      <c r="B1072" t="s">
        <v>2385</v>
      </c>
      <c r="C1072">
        <v>-2.9999999999999997E-8</v>
      </c>
      <c r="D1072">
        <v>0.25902269999999999</v>
      </c>
      <c r="E1072">
        <v>682</v>
      </c>
      <c r="F1072">
        <v>0</v>
      </c>
      <c r="G1072">
        <v>0</v>
      </c>
      <c r="H1072">
        <v>7</v>
      </c>
      <c r="I1072">
        <v>97291</v>
      </c>
      <c r="J1072">
        <v>1</v>
      </c>
      <c r="K1072">
        <v>0</v>
      </c>
      <c r="L1072">
        <v>0</v>
      </c>
      <c r="M1072">
        <v>0</v>
      </c>
      <c r="N1072">
        <v>1</v>
      </c>
      <c r="O1072">
        <v>1</v>
      </c>
      <c r="P1072">
        <v>348</v>
      </c>
      <c r="Q1072">
        <v>27</v>
      </c>
      <c r="R1072">
        <v>3</v>
      </c>
      <c r="S1072" t="s">
        <v>1478</v>
      </c>
      <c r="T1072">
        <v>1</v>
      </c>
      <c r="U1072">
        <v>0.25902272999999998</v>
      </c>
      <c r="V1072">
        <v>177</v>
      </c>
    </row>
    <row r="1073" spans="1:22">
      <c r="A1073">
        <v>55505</v>
      </c>
      <c r="B1073" t="s">
        <v>2386</v>
      </c>
      <c r="C1073">
        <v>-2.9999999999999997E-8</v>
      </c>
      <c r="D1073">
        <v>0.12077048999999999</v>
      </c>
      <c r="E1073">
        <v>682</v>
      </c>
      <c r="F1073">
        <v>2</v>
      </c>
      <c r="G1073">
        <v>0</v>
      </c>
      <c r="H1073">
        <v>7</v>
      </c>
      <c r="I1073">
        <v>97291</v>
      </c>
      <c r="J1073">
        <v>1</v>
      </c>
      <c r="K1073">
        <v>0</v>
      </c>
      <c r="L1073">
        <v>0</v>
      </c>
      <c r="M1073">
        <v>0</v>
      </c>
      <c r="N1073">
        <v>1</v>
      </c>
      <c r="O1073">
        <v>1</v>
      </c>
      <c r="P1073">
        <v>348</v>
      </c>
      <c r="Q1073">
        <v>27</v>
      </c>
      <c r="R1073">
        <v>3</v>
      </c>
      <c r="S1073" t="s">
        <v>1478</v>
      </c>
      <c r="T1073">
        <v>1</v>
      </c>
      <c r="U1073">
        <v>0.12077052000000001</v>
      </c>
      <c r="V1073">
        <v>82</v>
      </c>
    </row>
    <row r="1074" spans="1:22">
      <c r="A1074">
        <v>55510</v>
      </c>
      <c r="B1074" t="s">
        <v>2387</v>
      </c>
      <c r="C1074">
        <v>-2.9999999999999997E-8</v>
      </c>
      <c r="D1074">
        <v>2.1016880000000002E-2</v>
      </c>
      <c r="E1074">
        <v>682</v>
      </c>
      <c r="F1074">
        <v>0</v>
      </c>
      <c r="G1074">
        <v>0</v>
      </c>
      <c r="H1074">
        <v>7</v>
      </c>
      <c r="I1074">
        <v>97291</v>
      </c>
      <c r="J1074">
        <v>1</v>
      </c>
      <c r="K1074">
        <v>0</v>
      </c>
      <c r="L1074">
        <v>0</v>
      </c>
      <c r="M1074">
        <v>0</v>
      </c>
      <c r="N1074">
        <v>1</v>
      </c>
      <c r="O1074">
        <v>1</v>
      </c>
      <c r="P1074">
        <v>348</v>
      </c>
      <c r="Q1074">
        <v>27</v>
      </c>
      <c r="R1074">
        <v>3</v>
      </c>
      <c r="S1074" t="s">
        <v>1478</v>
      </c>
      <c r="T1074">
        <v>1</v>
      </c>
      <c r="U1074">
        <v>2.101691E-2</v>
      </c>
      <c r="V1074">
        <v>14</v>
      </c>
    </row>
    <row r="1075" spans="1:22">
      <c r="A1075">
        <v>55532</v>
      </c>
      <c r="B1075" t="s">
        <v>2388</v>
      </c>
      <c r="C1075">
        <v>-2.9999999999999997E-8</v>
      </c>
      <c r="D1075">
        <v>0.14380387</v>
      </c>
      <c r="E1075">
        <v>682</v>
      </c>
      <c r="F1075">
        <v>2</v>
      </c>
      <c r="G1075">
        <v>0</v>
      </c>
      <c r="H1075">
        <v>7</v>
      </c>
      <c r="I1075">
        <v>97291</v>
      </c>
      <c r="J1075">
        <v>1</v>
      </c>
      <c r="K1075">
        <v>0</v>
      </c>
      <c r="L1075">
        <v>0</v>
      </c>
      <c r="M1075">
        <v>0</v>
      </c>
      <c r="N1075">
        <v>1</v>
      </c>
      <c r="O1075">
        <v>1</v>
      </c>
      <c r="P1075">
        <v>348</v>
      </c>
      <c r="Q1075">
        <v>27</v>
      </c>
      <c r="R1075">
        <v>3</v>
      </c>
      <c r="S1075" t="s">
        <v>1478</v>
      </c>
      <c r="T1075">
        <v>1</v>
      </c>
      <c r="U1075">
        <v>0.14380390000000001</v>
      </c>
      <c r="V1075">
        <v>98</v>
      </c>
    </row>
    <row r="1076" spans="1:22">
      <c r="A1076">
        <v>55645</v>
      </c>
      <c r="B1076" t="s">
        <v>2389</v>
      </c>
      <c r="C1076">
        <v>-2.9999999999999997E-8</v>
      </c>
      <c r="D1076">
        <v>0.16681710999999999</v>
      </c>
      <c r="E1076">
        <v>682</v>
      </c>
      <c r="F1076">
        <v>2</v>
      </c>
      <c r="G1076">
        <v>0</v>
      </c>
      <c r="H1076">
        <v>7</v>
      </c>
      <c r="I1076">
        <v>97291</v>
      </c>
      <c r="J1076">
        <v>1</v>
      </c>
      <c r="K1076">
        <v>0</v>
      </c>
      <c r="L1076">
        <v>0</v>
      </c>
      <c r="M1076">
        <v>0</v>
      </c>
      <c r="N1076">
        <v>1</v>
      </c>
      <c r="O1076">
        <v>1</v>
      </c>
      <c r="P1076">
        <v>348</v>
      </c>
      <c r="Q1076">
        <v>27</v>
      </c>
      <c r="R1076">
        <v>3</v>
      </c>
      <c r="S1076" t="s">
        <v>1478</v>
      </c>
      <c r="T1076">
        <v>1</v>
      </c>
      <c r="U1076">
        <v>0.16681714</v>
      </c>
      <c r="V1076">
        <v>114</v>
      </c>
    </row>
    <row r="1077" spans="1:22">
      <c r="A1077">
        <v>55705</v>
      </c>
      <c r="B1077" t="s">
        <v>2390</v>
      </c>
      <c r="C1077">
        <v>-2.9999999999999997E-8</v>
      </c>
      <c r="D1077">
        <v>3.7181449999999998E-2</v>
      </c>
      <c r="E1077">
        <v>682</v>
      </c>
      <c r="F1077">
        <v>0</v>
      </c>
      <c r="G1077">
        <v>0</v>
      </c>
      <c r="H1077">
        <v>7</v>
      </c>
      <c r="I1077">
        <v>97291</v>
      </c>
      <c r="J1077">
        <v>1</v>
      </c>
      <c r="K1077">
        <v>0</v>
      </c>
      <c r="L1077">
        <v>0</v>
      </c>
      <c r="M1077">
        <v>0</v>
      </c>
      <c r="N1077">
        <v>1</v>
      </c>
      <c r="O1077">
        <v>1</v>
      </c>
      <c r="P1077">
        <v>348</v>
      </c>
      <c r="Q1077">
        <v>27</v>
      </c>
      <c r="R1077">
        <v>3</v>
      </c>
      <c r="S1077" t="s">
        <v>1478</v>
      </c>
      <c r="T1077">
        <v>1</v>
      </c>
      <c r="U1077">
        <v>3.7181480000000003E-2</v>
      </c>
      <c r="V1077">
        <v>25</v>
      </c>
    </row>
    <row r="1078" spans="1:22">
      <c r="A1078">
        <v>55707</v>
      </c>
      <c r="B1078" t="s">
        <v>2391</v>
      </c>
      <c r="C1078">
        <v>-2.9999999999999997E-8</v>
      </c>
      <c r="D1078">
        <v>6.5771049999999998E-2</v>
      </c>
      <c r="E1078">
        <v>682</v>
      </c>
      <c r="F1078">
        <v>2</v>
      </c>
      <c r="G1078">
        <v>0</v>
      </c>
      <c r="H1078">
        <v>7</v>
      </c>
      <c r="I1078">
        <v>97291</v>
      </c>
      <c r="J1078">
        <v>1</v>
      </c>
      <c r="K1078">
        <v>0</v>
      </c>
      <c r="L1078">
        <v>0</v>
      </c>
      <c r="M1078">
        <v>0</v>
      </c>
      <c r="N1078">
        <v>1</v>
      </c>
      <c r="O1078">
        <v>1</v>
      </c>
      <c r="P1078">
        <v>348</v>
      </c>
      <c r="Q1078">
        <v>27</v>
      </c>
      <c r="R1078">
        <v>3</v>
      </c>
      <c r="S1078" t="s">
        <v>1478</v>
      </c>
      <c r="T1078">
        <v>1</v>
      </c>
      <c r="U1078">
        <v>6.5771079999999996E-2</v>
      </c>
      <c r="V1078">
        <v>45</v>
      </c>
    </row>
    <row r="1079" spans="1:22">
      <c r="A1079">
        <v>55724</v>
      </c>
      <c r="B1079" t="s">
        <v>2392</v>
      </c>
      <c r="C1079">
        <v>-2.9999999999999997E-8</v>
      </c>
      <c r="D1079">
        <v>0.40502623999999998</v>
      </c>
      <c r="E1079">
        <v>682</v>
      </c>
      <c r="F1079">
        <v>2</v>
      </c>
      <c r="G1079">
        <v>0</v>
      </c>
      <c r="H1079">
        <v>7</v>
      </c>
      <c r="I1079">
        <v>97291</v>
      </c>
      <c r="J1079">
        <v>1</v>
      </c>
      <c r="K1079">
        <v>0</v>
      </c>
      <c r="L1079">
        <v>0</v>
      </c>
      <c r="M1079">
        <v>0</v>
      </c>
      <c r="N1079">
        <v>1</v>
      </c>
      <c r="O1079">
        <v>1</v>
      </c>
      <c r="P1079">
        <v>348</v>
      </c>
      <c r="Q1079">
        <v>27</v>
      </c>
      <c r="R1079">
        <v>3</v>
      </c>
      <c r="S1079" t="s">
        <v>1478</v>
      </c>
      <c r="T1079">
        <v>1</v>
      </c>
      <c r="U1079">
        <v>0.40502627000000002</v>
      </c>
      <c r="V1079">
        <v>276</v>
      </c>
    </row>
    <row r="1080" spans="1:22">
      <c r="A1080">
        <v>55771</v>
      </c>
      <c r="B1080" t="s">
        <v>2393</v>
      </c>
      <c r="C1080">
        <v>-2.9999999999999997E-8</v>
      </c>
      <c r="D1080">
        <v>0.35606235000000003</v>
      </c>
      <c r="E1080">
        <v>682</v>
      </c>
      <c r="F1080">
        <v>2</v>
      </c>
      <c r="G1080">
        <v>0</v>
      </c>
      <c r="H1080">
        <v>7</v>
      </c>
      <c r="I1080">
        <v>97291</v>
      </c>
      <c r="J1080">
        <v>1</v>
      </c>
      <c r="K1080">
        <v>0</v>
      </c>
      <c r="L1080">
        <v>0</v>
      </c>
      <c r="M1080">
        <v>0</v>
      </c>
      <c r="N1080">
        <v>1</v>
      </c>
      <c r="O1080">
        <v>1</v>
      </c>
      <c r="P1080">
        <v>348</v>
      </c>
      <c r="Q1080">
        <v>27</v>
      </c>
      <c r="R1080">
        <v>3</v>
      </c>
      <c r="S1080" t="s">
        <v>1478</v>
      </c>
      <c r="T1080">
        <v>1</v>
      </c>
      <c r="U1080">
        <v>0.35606238000000001</v>
      </c>
      <c r="V1080">
        <v>243</v>
      </c>
    </row>
    <row r="1081" spans="1:22">
      <c r="A1081">
        <v>55855</v>
      </c>
      <c r="B1081" t="s">
        <v>2394</v>
      </c>
      <c r="C1081">
        <v>-2.9999999999999997E-8</v>
      </c>
      <c r="D1081">
        <v>0.36482615000000002</v>
      </c>
      <c r="E1081">
        <v>682</v>
      </c>
      <c r="F1081">
        <v>2</v>
      </c>
      <c r="G1081">
        <v>0</v>
      </c>
      <c r="H1081">
        <v>7</v>
      </c>
      <c r="I1081">
        <v>97291</v>
      </c>
      <c r="J1081">
        <v>1</v>
      </c>
      <c r="K1081">
        <v>0</v>
      </c>
      <c r="L1081">
        <v>0</v>
      </c>
      <c r="M1081">
        <v>0</v>
      </c>
      <c r="N1081">
        <v>1</v>
      </c>
      <c r="O1081">
        <v>1</v>
      </c>
      <c r="P1081">
        <v>348</v>
      </c>
      <c r="Q1081">
        <v>27</v>
      </c>
      <c r="R1081">
        <v>3</v>
      </c>
      <c r="S1081" t="s">
        <v>1478</v>
      </c>
      <c r="T1081">
        <v>1</v>
      </c>
      <c r="U1081">
        <v>0.36482618</v>
      </c>
      <c r="V1081">
        <v>249</v>
      </c>
    </row>
    <row r="1082" spans="1:22">
      <c r="A1082">
        <v>55971</v>
      </c>
      <c r="B1082" t="s">
        <v>2395</v>
      </c>
      <c r="C1082">
        <v>-2.9999999999999997E-8</v>
      </c>
      <c r="D1082">
        <v>7.8808390000000006E-2</v>
      </c>
      <c r="E1082">
        <v>682</v>
      </c>
      <c r="F1082" t="s">
        <v>2396</v>
      </c>
      <c r="G1082">
        <v>0</v>
      </c>
      <c r="H1082">
        <v>7</v>
      </c>
      <c r="I1082">
        <v>97291</v>
      </c>
      <c r="J1082">
        <v>1</v>
      </c>
      <c r="K1082">
        <v>0</v>
      </c>
      <c r="L1082">
        <v>0</v>
      </c>
      <c r="M1082">
        <v>0</v>
      </c>
      <c r="N1082">
        <v>1</v>
      </c>
      <c r="O1082">
        <v>1</v>
      </c>
      <c r="P1082">
        <v>348</v>
      </c>
      <c r="Q1082">
        <v>27</v>
      </c>
      <c r="R1082">
        <v>3</v>
      </c>
      <c r="S1082" t="s">
        <v>1478</v>
      </c>
      <c r="T1082">
        <v>1</v>
      </c>
      <c r="U1082">
        <v>7.8808420000000004E-2</v>
      </c>
      <c r="V1082">
        <v>54</v>
      </c>
    </row>
    <row r="1083" spans="1:22">
      <c r="A1083">
        <v>55981</v>
      </c>
      <c r="B1083" t="s">
        <v>2397</v>
      </c>
      <c r="C1083">
        <v>-2.9999999999999997E-8</v>
      </c>
      <c r="D1083">
        <v>1.0982199999999999E-2</v>
      </c>
      <c r="E1083">
        <v>682</v>
      </c>
      <c r="F1083">
        <v>2</v>
      </c>
      <c r="G1083">
        <v>0</v>
      </c>
      <c r="H1083">
        <v>7</v>
      </c>
      <c r="I1083">
        <v>97291</v>
      </c>
      <c r="J1083">
        <v>1</v>
      </c>
      <c r="K1083">
        <v>0</v>
      </c>
      <c r="L1083">
        <v>0</v>
      </c>
      <c r="M1083">
        <v>0</v>
      </c>
      <c r="N1083">
        <v>1</v>
      </c>
      <c r="O1083">
        <v>1</v>
      </c>
      <c r="P1083">
        <v>348</v>
      </c>
      <c r="Q1083">
        <v>27</v>
      </c>
      <c r="R1083">
        <v>3</v>
      </c>
      <c r="S1083" t="s">
        <v>1478</v>
      </c>
      <c r="T1083">
        <v>1</v>
      </c>
      <c r="U1083">
        <v>1.0982230000000001E-2</v>
      </c>
      <c r="V1083">
        <v>7</v>
      </c>
    </row>
    <row r="1084" spans="1:22">
      <c r="A1084">
        <v>55982</v>
      </c>
      <c r="B1084" t="s">
        <v>2397</v>
      </c>
      <c r="C1084">
        <v>1.0982199999999999E-2</v>
      </c>
      <c r="D1084">
        <v>0.26550390000000001</v>
      </c>
      <c r="E1084">
        <v>682</v>
      </c>
      <c r="F1084">
        <v>2</v>
      </c>
      <c r="G1084">
        <v>0</v>
      </c>
      <c r="H1084">
        <v>7</v>
      </c>
      <c r="I1084">
        <v>97291</v>
      </c>
      <c r="J1084">
        <v>1</v>
      </c>
      <c r="K1084">
        <v>0</v>
      </c>
      <c r="L1084">
        <v>0</v>
      </c>
      <c r="M1084">
        <v>0</v>
      </c>
      <c r="N1084">
        <v>1</v>
      </c>
      <c r="O1084">
        <v>1</v>
      </c>
      <c r="P1084">
        <v>348</v>
      </c>
      <c r="Q1084">
        <v>27</v>
      </c>
      <c r="R1084">
        <v>3</v>
      </c>
      <c r="S1084" t="s">
        <v>1478</v>
      </c>
      <c r="T1084">
        <v>1</v>
      </c>
      <c r="U1084">
        <v>0.25452170000000002</v>
      </c>
      <c r="V1084">
        <v>174</v>
      </c>
    </row>
    <row r="1085" spans="1:22">
      <c r="A1085">
        <v>55983</v>
      </c>
      <c r="B1085" t="s">
        <v>2397</v>
      </c>
      <c r="C1085">
        <v>0.26550390000000001</v>
      </c>
      <c r="D1085">
        <v>0.32397332000000001</v>
      </c>
      <c r="E1085">
        <v>682</v>
      </c>
      <c r="F1085">
        <v>2</v>
      </c>
      <c r="G1085">
        <v>0</v>
      </c>
      <c r="H1085">
        <v>7</v>
      </c>
      <c r="I1085">
        <v>97291</v>
      </c>
      <c r="J1085">
        <v>1</v>
      </c>
      <c r="K1085">
        <v>0</v>
      </c>
      <c r="L1085">
        <v>0</v>
      </c>
      <c r="M1085">
        <v>0</v>
      </c>
      <c r="N1085">
        <v>1</v>
      </c>
      <c r="O1085">
        <v>1</v>
      </c>
      <c r="P1085">
        <v>348</v>
      </c>
      <c r="Q1085">
        <v>27</v>
      </c>
      <c r="R1085">
        <v>3</v>
      </c>
      <c r="S1085" t="s">
        <v>1478</v>
      </c>
      <c r="T1085">
        <v>1</v>
      </c>
      <c r="U1085">
        <v>5.8469420000000001E-2</v>
      </c>
      <c r="V1085">
        <v>40</v>
      </c>
    </row>
    <row r="1086" spans="1:22">
      <c r="A1086">
        <v>55984</v>
      </c>
      <c r="B1086" t="s">
        <v>2398</v>
      </c>
      <c r="C1086">
        <v>-2.9999999999999997E-8</v>
      </c>
      <c r="D1086">
        <v>1.0982199999999999E-2</v>
      </c>
      <c r="E1086">
        <v>682</v>
      </c>
      <c r="F1086">
        <v>2</v>
      </c>
      <c r="G1086">
        <v>0</v>
      </c>
      <c r="H1086">
        <v>7</v>
      </c>
      <c r="I1086">
        <v>97291</v>
      </c>
      <c r="J1086">
        <v>1</v>
      </c>
      <c r="K1086">
        <v>0</v>
      </c>
      <c r="L1086">
        <v>0</v>
      </c>
      <c r="M1086">
        <v>0</v>
      </c>
      <c r="N1086">
        <v>1</v>
      </c>
      <c r="O1086">
        <v>1</v>
      </c>
      <c r="P1086">
        <v>348</v>
      </c>
      <c r="Q1086">
        <v>27</v>
      </c>
      <c r="R1086">
        <v>3</v>
      </c>
      <c r="S1086" t="s">
        <v>1478</v>
      </c>
      <c r="T1086">
        <v>1</v>
      </c>
      <c r="U1086">
        <v>1.0982230000000001E-2</v>
      </c>
      <c r="V1086">
        <v>7</v>
      </c>
    </row>
    <row r="1087" spans="1:22">
      <c r="A1087">
        <v>56004</v>
      </c>
      <c r="B1087" t="s">
        <v>2399</v>
      </c>
      <c r="C1087">
        <v>-2.9999999999999997E-8</v>
      </c>
      <c r="D1087">
        <v>0.21056838999999999</v>
      </c>
      <c r="E1087">
        <v>682</v>
      </c>
      <c r="F1087">
        <v>2</v>
      </c>
      <c r="G1087">
        <v>0</v>
      </c>
      <c r="H1087">
        <v>7</v>
      </c>
      <c r="I1087">
        <v>97291</v>
      </c>
      <c r="J1087">
        <v>1</v>
      </c>
      <c r="K1087">
        <v>0</v>
      </c>
      <c r="L1087">
        <v>0</v>
      </c>
      <c r="M1087">
        <v>0</v>
      </c>
      <c r="N1087">
        <v>1</v>
      </c>
      <c r="O1087">
        <v>1</v>
      </c>
      <c r="P1087">
        <v>348</v>
      </c>
      <c r="Q1087">
        <v>27</v>
      </c>
      <c r="R1087">
        <v>3</v>
      </c>
      <c r="S1087" t="s">
        <v>1478</v>
      </c>
      <c r="T1087">
        <v>1</v>
      </c>
      <c r="U1087">
        <v>0.21056842000000001</v>
      </c>
      <c r="V1087">
        <v>144</v>
      </c>
    </row>
    <row r="1088" spans="1:22">
      <c r="A1088">
        <v>56024</v>
      </c>
      <c r="B1088" t="s">
        <v>2400</v>
      </c>
      <c r="C1088">
        <v>-2.9999999999999997E-8</v>
      </c>
      <c r="D1088">
        <v>0.27569286999999998</v>
      </c>
      <c r="E1088">
        <v>682</v>
      </c>
      <c r="F1088">
        <v>2</v>
      </c>
      <c r="G1088">
        <v>0</v>
      </c>
      <c r="H1088">
        <v>7</v>
      </c>
      <c r="I1088">
        <v>97291</v>
      </c>
      <c r="J1088">
        <v>1</v>
      </c>
      <c r="K1088">
        <v>0</v>
      </c>
      <c r="L1088">
        <v>0</v>
      </c>
      <c r="M1088">
        <v>0</v>
      </c>
      <c r="N1088">
        <v>1</v>
      </c>
      <c r="O1088">
        <v>1</v>
      </c>
      <c r="P1088">
        <v>348</v>
      </c>
      <c r="Q1088">
        <v>27</v>
      </c>
      <c r="R1088">
        <v>3</v>
      </c>
      <c r="S1088" t="s">
        <v>1478</v>
      </c>
      <c r="T1088">
        <v>1</v>
      </c>
      <c r="U1088">
        <v>0.27569290000000002</v>
      </c>
      <c r="V1088">
        <v>188</v>
      </c>
    </row>
    <row r="1089" spans="1:22">
      <c r="A1089">
        <v>56065</v>
      </c>
      <c r="B1089" t="s">
        <v>2401</v>
      </c>
      <c r="C1089">
        <v>-2.9999999999999997E-8</v>
      </c>
      <c r="D1089">
        <v>6.4311510000000002E-2</v>
      </c>
      <c r="E1089">
        <v>682</v>
      </c>
      <c r="F1089">
        <v>0</v>
      </c>
      <c r="G1089">
        <v>0</v>
      </c>
      <c r="H1089">
        <v>7</v>
      </c>
      <c r="I1089">
        <v>97291</v>
      </c>
      <c r="J1089">
        <v>1</v>
      </c>
      <c r="K1089">
        <v>0</v>
      </c>
      <c r="L1089">
        <v>0</v>
      </c>
      <c r="M1089">
        <v>0</v>
      </c>
      <c r="N1089">
        <v>1</v>
      </c>
      <c r="O1089">
        <v>1</v>
      </c>
      <c r="P1089">
        <v>348</v>
      </c>
      <c r="Q1089">
        <v>27</v>
      </c>
      <c r="R1089">
        <v>3</v>
      </c>
      <c r="S1089" t="s">
        <v>1478</v>
      </c>
      <c r="T1089">
        <v>1</v>
      </c>
      <c r="U1089">
        <v>6.431154E-2</v>
      </c>
      <c r="V1089">
        <v>44</v>
      </c>
    </row>
    <row r="1090" spans="1:22">
      <c r="A1090">
        <v>56084</v>
      </c>
      <c r="B1090" t="s">
        <v>2402</v>
      </c>
      <c r="C1090">
        <v>-2.9999999999999997E-8</v>
      </c>
      <c r="D1090">
        <v>0.11712995</v>
      </c>
      <c r="E1090">
        <v>682</v>
      </c>
      <c r="F1090">
        <v>2</v>
      </c>
      <c r="G1090">
        <v>0</v>
      </c>
      <c r="H1090">
        <v>7</v>
      </c>
      <c r="I1090">
        <v>97291</v>
      </c>
      <c r="J1090">
        <v>1</v>
      </c>
      <c r="K1090">
        <v>0</v>
      </c>
      <c r="L1090">
        <v>0</v>
      </c>
      <c r="M1090">
        <v>0</v>
      </c>
      <c r="N1090">
        <v>1</v>
      </c>
      <c r="O1090">
        <v>1</v>
      </c>
      <c r="P1090">
        <v>348</v>
      </c>
      <c r="Q1090">
        <v>27</v>
      </c>
      <c r="R1090">
        <v>3</v>
      </c>
      <c r="S1090" t="s">
        <v>1478</v>
      </c>
      <c r="T1090">
        <v>1</v>
      </c>
      <c r="U1090">
        <v>0.11712997999999999</v>
      </c>
      <c r="V1090">
        <v>80</v>
      </c>
    </row>
    <row r="1091" spans="1:22">
      <c r="A1091">
        <v>56123</v>
      </c>
      <c r="B1091" t="s">
        <v>2403</v>
      </c>
      <c r="C1091">
        <v>-2.9999999999999997E-8</v>
      </c>
      <c r="D1091">
        <v>0.1825822</v>
      </c>
      <c r="E1091">
        <v>682</v>
      </c>
      <c r="F1091">
        <v>2</v>
      </c>
      <c r="G1091">
        <v>0</v>
      </c>
      <c r="H1091">
        <v>7</v>
      </c>
      <c r="I1091">
        <v>97291</v>
      </c>
      <c r="J1091">
        <v>1</v>
      </c>
      <c r="K1091">
        <v>0</v>
      </c>
      <c r="L1091">
        <v>0</v>
      </c>
      <c r="M1091">
        <v>0</v>
      </c>
      <c r="N1091">
        <v>1</v>
      </c>
      <c r="O1091">
        <v>1</v>
      </c>
      <c r="P1091">
        <v>348</v>
      </c>
      <c r="Q1091">
        <v>27</v>
      </c>
      <c r="R1091">
        <v>3</v>
      </c>
      <c r="S1091" t="s">
        <v>1478</v>
      </c>
      <c r="T1091">
        <v>1</v>
      </c>
      <c r="U1091">
        <v>0.18258223000000001</v>
      </c>
      <c r="V1091">
        <v>125</v>
      </c>
    </row>
    <row r="1092" spans="1:22">
      <c r="A1092">
        <v>56150</v>
      </c>
      <c r="B1092" t="s">
        <v>2404</v>
      </c>
      <c r="C1092">
        <v>-2.9999999999999997E-8</v>
      </c>
      <c r="D1092">
        <v>0.11879217</v>
      </c>
      <c r="E1092">
        <v>682</v>
      </c>
      <c r="F1092">
        <v>2</v>
      </c>
      <c r="G1092">
        <v>0</v>
      </c>
      <c r="H1092">
        <v>7</v>
      </c>
      <c r="I1092">
        <v>97291</v>
      </c>
      <c r="J1092">
        <v>1</v>
      </c>
      <c r="K1092">
        <v>0</v>
      </c>
      <c r="L1092">
        <v>0</v>
      </c>
      <c r="M1092">
        <v>0</v>
      </c>
      <c r="N1092">
        <v>1</v>
      </c>
      <c r="O1092">
        <v>1</v>
      </c>
      <c r="P1092">
        <v>348</v>
      </c>
      <c r="Q1092">
        <v>27</v>
      </c>
      <c r="R1092">
        <v>3</v>
      </c>
      <c r="S1092" t="s">
        <v>1478</v>
      </c>
      <c r="T1092">
        <v>1</v>
      </c>
      <c r="U1092">
        <v>0.1187922</v>
      </c>
      <c r="V1092">
        <v>81</v>
      </c>
    </row>
    <row r="1093" spans="1:22">
      <c r="A1093">
        <v>56184</v>
      </c>
      <c r="B1093" t="s">
        <v>2405</v>
      </c>
      <c r="C1093">
        <v>-2.9999999999999997E-8</v>
      </c>
      <c r="D1093">
        <v>0.11422678</v>
      </c>
      <c r="E1093">
        <v>682</v>
      </c>
      <c r="F1093">
        <v>2</v>
      </c>
      <c r="G1093">
        <v>0</v>
      </c>
      <c r="H1093">
        <v>7</v>
      </c>
      <c r="I1093">
        <v>97291</v>
      </c>
      <c r="J1093">
        <v>1</v>
      </c>
      <c r="K1093">
        <v>0</v>
      </c>
      <c r="L1093">
        <v>0</v>
      </c>
      <c r="M1093">
        <v>0</v>
      </c>
      <c r="N1093">
        <v>1</v>
      </c>
      <c r="O1093">
        <v>1</v>
      </c>
      <c r="P1093">
        <v>348</v>
      </c>
      <c r="Q1093">
        <v>27</v>
      </c>
      <c r="R1093">
        <v>3</v>
      </c>
      <c r="S1093" t="s">
        <v>1478</v>
      </c>
      <c r="T1093">
        <v>1</v>
      </c>
      <c r="U1093">
        <v>0.11422681</v>
      </c>
      <c r="V1093">
        <v>78</v>
      </c>
    </row>
    <row r="1094" spans="1:22">
      <c r="A1094">
        <v>56199</v>
      </c>
      <c r="B1094" t="s">
        <v>2406</v>
      </c>
      <c r="C1094">
        <v>-2.9999999999999997E-8</v>
      </c>
      <c r="D1094">
        <v>0.12831360999999999</v>
      </c>
      <c r="E1094">
        <v>682</v>
      </c>
      <c r="F1094">
        <v>2</v>
      </c>
      <c r="G1094">
        <v>0</v>
      </c>
      <c r="H1094">
        <v>7</v>
      </c>
      <c r="I1094">
        <v>97291</v>
      </c>
      <c r="J1094">
        <v>1</v>
      </c>
      <c r="K1094">
        <v>0</v>
      </c>
      <c r="L1094">
        <v>0</v>
      </c>
      <c r="M1094">
        <v>0</v>
      </c>
      <c r="N1094">
        <v>1</v>
      </c>
      <c r="O1094">
        <v>1</v>
      </c>
      <c r="P1094">
        <v>348</v>
      </c>
      <c r="Q1094">
        <v>27</v>
      </c>
      <c r="R1094">
        <v>3</v>
      </c>
      <c r="S1094" t="s">
        <v>1478</v>
      </c>
      <c r="T1094">
        <v>1</v>
      </c>
      <c r="U1094">
        <v>0.12831364000000001</v>
      </c>
      <c r="V1094">
        <v>88</v>
      </c>
    </row>
    <row r="1095" spans="1:22">
      <c r="A1095">
        <v>56207</v>
      </c>
      <c r="B1095" t="s">
        <v>2407</v>
      </c>
      <c r="C1095">
        <v>-2.9999999999999997E-8</v>
      </c>
      <c r="D1095">
        <v>5.5225839999999998E-2</v>
      </c>
      <c r="E1095">
        <v>682</v>
      </c>
      <c r="F1095">
        <v>0</v>
      </c>
      <c r="G1095">
        <v>0</v>
      </c>
      <c r="H1095">
        <v>7</v>
      </c>
      <c r="I1095">
        <v>97291</v>
      </c>
      <c r="J1095">
        <v>1</v>
      </c>
      <c r="K1095">
        <v>0</v>
      </c>
      <c r="L1095">
        <v>0</v>
      </c>
      <c r="M1095">
        <v>0</v>
      </c>
      <c r="N1095">
        <v>1</v>
      </c>
      <c r="O1095">
        <v>1</v>
      </c>
      <c r="P1095">
        <v>348</v>
      </c>
      <c r="Q1095">
        <v>27</v>
      </c>
      <c r="R1095">
        <v>3</v>
      </c>
      <c r="S1095" t="s">
        <v>1478</v>
      </c>
      <c r="T1095">
        <v>1</v>
      </c>
      <c r="U1095">
        <v>5.5225870000000003E-2</v>
      </c>
      <c r="V1095">
        <v>38</v>
      </c>
    </row>
    <row r="1096" spans="1:22">
      <c r="A1096">
        <v>56208</v>
      </c>
      <c r="B1096" t="s">
        <v>2407</v>
      </c>
      <c r="C1096">
        <v>5.5225839999999998E-2</v>
      </c>
      <c r="D1096">
        <v>9.5978889999999997E-2</v>
      </c>
      <c r="E1096">
        <v>682</v>
      </c>
      <c r="F1096">
        <v>0</v>
      </c>
      <c r="G1096">
        <v>0</v>
      </c>
      <c r="H1096">
        <v>7</v>
      </c>
      <c r="I1096">
        <v>97291</v>
      </c>
      <c r="J1096">
        <v>1</v>
      </c>
      <c r="K1096">
        <v>0</v>
      </c>
      <c r="L1096">
        <v>0</v>
      </c>
      <c r="M1096">
        <v>0</v>
      </c>
      <c r="N1096">
        <v>1</v>
      </c>
      <c r="O1096">
        <v>1</v>
      </c>
      <c r="P1096">
        <v>348</v>
      </c>
      <c r="Q1096">
        <v>27</v>
      </c>
      <c r="R1096">
        <v>3</v>
      </c>
      <c r="S1096" t="s">
        <v>1478</v>
      </c>
      <c r="T1096">
        <v>1</v>
      </c>
      <c r="U1096">
        <v>4.0753049999999999E-2</v>
      </c>
      <c r="V1096">
        <v>28</v>
      </c>
    </row>
    <row r="1097" spans="1:22">
      <c r="A1097">
        <v>56245</v>
      </c>
      <c r="B1097" t="s">
        <v>2408</v>
      </c>
      <c r="C1097">
        <v>-2.9999999999999997E-8</v>
      </c>
      <c r="D1097">
        <v>6.7288500000000001E-2</v>
      </c>
      <c r="E1097">
        <v>682</v>
      </c>
      <c r="F1097">
        <v>0</v>
      </c>
      <c r="G1097">
        <v>0</v>
      </c>
      <c r="H1097">
        <v>7</v>
      </c>
      <c r="I1097">
        <v>97291</v>
      </c>
      <c r="J1097">
        <v>1</v>
      </c>
      <c r="K1097">
        <v>0</v>
      </c>
      <c r="L1097">
        <v>0</v>
      </c>
      <c r="M1097">
        <v>0</v>
      </c>
      <c r="N1097">
        <v>1</v>
      </c>
      <c r="O1097">
        <v>1</v>
      </c>
      <c r="P1097">
        <v>348</v>
      </c>
      <c r="Q1097">
        <v>27</v>
      </c>
      <c r="R1097">
        <v>3</v>
      </c>
      <c r="S1097" t="s">
        <v>1478</v>
      </c>
      <c r="T1097">
        <v>1</v>
      </c>
      <c r="U1097">
        <v>6.7288529999999999E-2</v>
      </c>
      <c r="V1097">
        <v>46</v>
      </c>
    </row>
    <row r="1098" spans="1:22">
      <c r="A1098">
        <v>56284</v>
      </c>
      <c r="B1098" t="s">
        <v>2409</v>
      </c>
      <c r="C1098">
        <v>3.1431790000000001E-2</v>
      </c>
      <c r="D1098">
        <v>0.23492615999999999</v>
      </c>
      <c r="E1098">
        <v>682</v>
      </c>
      <c r="F1098">
        <v>2</v>
      </c>
      <c r="G1098">
        <v>0</v>
      </c>
      <c r="H1098">
        <v>7</v>
      </c>
      <c r="I1098">
        <v>97291</v>
      </c>
      <c r="J1098">
        <v>1</v>
      </c>
      <c r="K1098">
        <v>0</v>
      </c>
      <c r="L1098">
        <v>0</v>
      </c>
      <c r="M1098">
        <v>0</v>
      </c>
      <c r="N1098">
        <v>1</v>
      </c>
      <c r="O1098">
        <v>1</v>
      </c>
      <c r="P1098">
        <v>348</v>
      </c>
      <c r="Q1098">
        <v>27</v>
      </c>
      <c r="R1098">
        <v>3</v>
      </c>
      <c r="S1098" t="s">
        <v>1478</v>
      </c>
      <c r="T1098">
        <v>1</v>
      </c>
      <c r="U1098">
        <v>0.20349437000000001</v>
      </c>
      <c r="V1098">
        <v>139</v>
      </c>
    </row>
    <row r="1099" spans="1:22">
      <c r="A1099">
        <v>56346</v>
      </c>
      <c r="B1099" t="s">
        <v>2410</v>
      </c>
      <c r="C1099">
        <v>-2.9999999999999997E-8</v>
      </c>
      <c r="D1099">
        <v>0.18171240999999999</v>
      </c>
      <c r="E1099">
        <v>682</v>
      </c>
      <c r="F1099">
        <v>2</v>
      </c>
      <c r="G1099">
        <v>0</v>
      </c>
      <c r="H1099">
        <v>7</v>
      </c>
      <c r="I1099">
        <v>97291</v>
      </c>
      <c r="J1099">
        <v>1</v>
      </c>
      <c r="K1099">
        <v>0</v>
      </c>
      <c r="L1099">
        <v>0</v>
      </c>
      <c r="M1099">
        <v>0</v>
      </c>
      <c r="N1099">
        <v>1</v>
      </c>
      <c r="O1099">
        <v>1</v>
      </c>
      <c r="P1099">
        <v>348</v>
      </c>
      <c r="Q1099">
        <v>27</v>
      </c>
      <c r="R1099">
        <v>3</v>
      </c>
      <c r="S1099" t="s">
        <v>1478</v>
      </c>
      <c r="T1099">
        <v>1</v>
      </c>
      <c r="U1099">
        <v>0.18171244</v>
      </c>
      <c r="V1099">
        <v>124</v>
      </c>
    </row>
    <row r="1100" spans="1:22">
      <c r="A1100">
        <v>56363</v>
      </c>
      <c r="B1100" t="s">
        <v>2411</v>
      </c>
      <c r="C1100">
        <v>-2.9999999999999997E-8</v>
      </c>
      <c r="D1100">
        <v>8.8577870000000003E-2</v>
      </c>
      <c r="E1100">
        <v>682</v>
      </c>
      <c r="F1100">
        <v>2</v>
      </c>
      <c r="G1100">
        <v>0</v>
      </c>
      <c r="H1100">
        <v>7</v>
      </c>
      <c r="I1100">
        <v>97291</v>
      </c>
      <c r="J1100">
        <v>1</v>
      </c>
      <c r="K1100">
        <v>0</v>
      </c>
      <c r="L1100">
        <v>0</v>
      </c>
      <c r="M1100">
        <v>0</v>
      </c>
      <c r="N1100">
        <v>1</v>
      </c>
      <c r="O1100">
        <v>1</v>
      </c>
      <c r="P1100">
        <v>348</v>
      </c>
      <c r="Q1100">
        <v>27</v>
      </c>
      <c r="R1100">
        <v>3</v>
      </c>
      <c r="S1100" t="s">
        <v>1478</v>
      </c>
      <c r="T1100">
        <v>1</v>
      </c>
      <c r="U1100">
        <v>8.8577900000000001E-2</v>
      </c>
      <c r="V1100">
        <v>60</v>
      </c>
    </row>
    <row r="1101" spans="1:22">
      <c r="A1101">
        <v>56364</v>
      </c>
      <c r="B1101" t="s">
        <v>2412</v>
      </c>
      <c r="C1101">
        <v>-2.9999999999999997E-8</v>
      </c>
      <c r="D1101">
        <v>0.35827125999999998</v>
      </c>
      <c r="E1101">
        <v>682</v>
      </c>
      <c r="F1101">
        <v>2</v>
      </c>
      <c r="G1101">
        <v>0</v>
      </c>
      <c r="H1101">
        <v>7</v>
      </c>
      <c r="I1101">
        <v>97291</v>
      </c>
      <c r="J1101">
        <v>1</v>
      </c>
      <c r="K1101">
        <v>0</v>
      </c>
      <c r="L1101">
        <v>0</v>
      </c>
      <c r="M1101">
        <v>0</v>
      </c>
      <c r="N1101">
        <v>1</v>
      </c>
      <c r="O1101">
        <v>1</v>
      </c>
      <c r="P1101">
        <v>348</v>
      </c>
      <c r="Q1101">
        <v>27</v>
      </c>
      <c r="R1101">
        <v>3</v>
      </c>
      <c r="S1101" t="s">
        <v>1478</v>
      </c>
      <c r="T1101">
        <v>1</v>
      </c>
      <c r="U1101">
        <v>0.35827129000000002</v>
      </c>
      <c r="V1101">
        <v>244</v>
      </c>
    </row>
    <row r="1102" spans="1:22">
      <c r="A1102">
        <v>56365</v>
      </c>
      <c r="B1102" t="s">
        <v>2413</v>
      </c>
      <c r="C1102">
        <v>-2.9999999999999997E-8</v>
      </c>
      <c r="D1102">
        <v>0.27554690999999998</v>
      </c>
      <c r="E1102">
        <v>682</v>
      </c>
      <c r="F1102">
        <v>2</v>
      </c>
      <c r="G1102">
        <v>0</v>
      </c>
      <c r="H1102">
        <v>7</v>
      </c>
      <c r="I1102">
        <v>97291</v>
      </c>
      <c r="J1102">
        <v>1</v>
      </c>
      <c r="K1102">
        <v>0</v>
      </c>
      <c r="L1102">
        <v>0</v>
      </c>
      <c r="M1102">
        <v>0</v>
      </c>
      <c r="N1102">
        <v>1</v>
      </c>
      <c r="O1102">
        <v>1</v>
      </c>
      <c r="P1102">
        <v>348</v>
      </c>
      <c r="Q1102">
        <v>27</v>
      </c>
      <c r="R1102">
        <v>3</v>
      </c>
      <c r="S1102" t="s">
        <v>1478</v>
      </c>
      <c r="T1102">
        <v>1</v>
      </c>
      <c r="U1102">
        <v>0.27554694000000002</v>
      </c>
      <c r="V1102">
        <v>188</v>
      </c>
    </row>
    <row r="1103" spans="1:22">
      <c r="A1103">
        <v>56414</v>
      </c>
      <c r="B1103" t="s">
        <v>2414</v>
      </c>
      <c r="C1103">
        <v>-2.9999999999999997E-8</v>
      </c>
      <c r="D1103">
        <v>0.17463444</v>
      </c>
      <c r="E1103">
        <v>682</v>
      </c>
      <c r="F1103">
        <v>0</v>
      </c>
      <c r="G1103">
        <v>0</v>
      </c>
      <c r="H1103">
        <v>7</v>
      </c>
      <c r="I1103">
        <v>97291</v>
      </c>
      <c r="J1103">
        <v>1</v>
      </c>
      <c r="K1103">
        <v>0</v>
      </c>
      <c r="L1103">
        <v>0</v>
      </c>
      <c r="M1103">
        <v>0</v>
      </c>
      <c r="N1103">
        <v>1</v>
      </c>
      <c r="O1103">
        <v>1</v>
      </c>
      <c r="P1103">
        <v>348</v>
      </c>
      <c r="Q1103">
        <v>27</v>
      </c>
      <c r="R1103">
        <v>3</v>
      </c>
      <c r="S1103" t="s">
        <v>1478</v>
      </c>
      <c r="T1103">
        <v>1</v>
      </c>
      <c r="U1103">
        <v>0.17463447000000001</v>
      </c>
      <c r="V1103">
        <v>119</v>
      </c>
    </row>
    <row r="1104" spans="1:22">
      <c r="A1104">
        <v>56684</v>
      </c>
      <c r="B1104" t="s">
        <v>2415</v>
      </c>
      <c r="C1104">
        <v>-2.9999999999999997E-8</v>
      </c>
      <c r="D1104">
        <v>0.40522738000000003</v>
      </c>
      <c r="E1104">
        <v>682</v>
      </c>
      <c r="F1104">
        <v>0</v>
      </c>
      <c r="G1104">
        <v>0</v>
      </c>
      <c r="H1104">
        <v>7</v>
      </c>
      <c r="I1104">
        <v>97291</v>
      </c>
      <c r="J1104">
        <v>1</v>
      </c>
      <c r="K1104">
        <v>0</v>
      </c>
      <c r="L1104">
        <v>0</v>
      </c>
      <c r="M1104">
        <v>0</v>
      </c>
      <c r="N1104">
        <v>1</v>
      </c>
      <c r="O1104">
        <v>1</v>
      </c>
      <c r="P1104">
        <v>348</v>
      </c>
      <c r="Q1104">
        <v>27</v>
      </c>
      <c r="R1104">
        <v>3</v>
      </c>
      <c r="S1104" t="s">
        <v>1478</v>
      </c>
      <c r="T1104">
        <v>1</v>
      </c>
      <c r="U1104">
        <v>0.40522741000000001</v>
      </c>
      <c r="V1104">
        <v>276</v>
      </c>
    </row>
    <row r="1105" spans="1:22">
      <c r="A1105">
        <v>56810</v>
      </c>
      <c r="B1105" t="s">
        <v>2416</v>
      </c>
      <c r="C1105">
        <v>-2.9999999999999997E-8</v>
      </c>
      <c r="D1105">
        <v>0.15301840999999999</v>
      </c>
      <c r="E1105">
        <v>682</v>
      </c>
      <c r="F1105">
        <v>2</v>
      </c>
      <c r="G1105">
        <v>0</v>
      </c>
      <c r="H1105">
        <v>7</v>
      </c>
      <c r="I1105">
        <v>97291</v>
      </c>
      <c r="J1105">
        <v>1</v>
      </c>
      <c r="K1105">
        <v>0</v>
      </c>
      <c r="L1105">
        <v>0</v>
      </c>
      <c r="M1105">
        <v>0</v>
      </c>
      <c r="N1105">
        <v>1</v>
      </c>
      <c r="O1105">
        <v>1</v>
      </c>
      <c r="P1105">
        <v>348</v>
      </c>
      <c r="Q1105">
        <v>27</v>
      </c>
      <c r="R1105">
        <v>3</v>
      </c>
      <c r="S1105" t="s">
        <v>1478</v>
      </c>
      <c r="T1105">
        <v>1</v>
      </c>
      <c r="U1105">
        <v>0.15301844000000001</v>
      </c>
      <c r="V1105">
        <v>104</v>
      </c>
    </row>
    <row r="1106" spans="1:22">
      <c r="A1106">
        <v>56816</v>
      </c>
      <c r="B1106" t="s">
        <v>2417</v>
      </c>
      <c r="C1106">
        <v>-2.9999999999999997E-8</v>
      </c>
      <c r="D1106">
        <v>0.50708830999999999</v>
      </c>
      <c r="E1106">
        <v>682</v>
      </c>
      <c r="F1106">
        <v>2</v>
      </c>
      <c r="G1106">
        <v>0</v>
      </c>
      <c r="H1106">
        <v>7</v>
      </c>
      <c r="I1106">
        <v>97291</v>
      </c>
      <c r="J1106">
        <v>1</v>
      </c>
      <c r="K1106">
        <v>0</v>
      </c>
      <c r="L1106">
        <v>0</v>
      </c>
      <c r="M1106">
        <v>0</v>
      </c>
      <c r="N1106">
        <v>1</v>
      </c>
      <c r="O1106">
        <v>1</v>
      </c>
      <c r="P1106">
        <v>348</v>
      </c>
      <c r="Q1106">
        <v>27</v>
      </c>
      <c r="R1106">
        <v>3</v>
      </c>
      <c r="S1106" t="s">
        <v>1478</v>
      </c>
      <c r="T1106">
        <v>1</v>
      </c>
      <c r="U1106">
        <v>0.50708834000000003</v>
      </c>
      <c r="V1106">
        <v>346</v>
      </c>
    </row>
    <row r="1107" spans="1:22">
      <c r="A1107">
        <v>56861</v>
      </c>
      <c r="B1107" t="s">
        <v>2418</v>
      </c>
      <c r="C1107">
        <v>-2.9999999999999997E-8</v>
      </c>
      <c r="D1107">
        <v>9.7448240000000005E-2</v>
      </c>
      <c r="E1107">
        <v>682</v>
      </c>
      <c r="F1107">
        <v>0</v>
      </c>
      <c r="G1107">
        <v>0</v>
      </c>
      <c r="H1107">
        <v>7</v>
      </c>
      <c r="I1107">
        <v>97291</v>
      </c>
      <c r="J1107">
        <v>1</v>
      </c>
      <c r="K1107">
        <v>0</v>
      </c>
      <c r="L1107">
        <v>0</v>
      </c>
      <c r="M1107">
        <v>0</v>
      </c>
      <c r="N1107">
        <v>1</v>
      </c>
      <c r="O1107">
        <v>1</v>
      </c>
      <c r="P1107">
        <v>348</v>
      </c>
      <c r="Q1107">
        <v>27</v>
      </c>
      <c r="R1107">
        <v>3</v>
      </c>
      <c r="S1107" t="s">
        <v>1478</v>
      </c>
      <c r="T1107">
        <v>1</v>
      </c>
      <c r="U1107">
        <v>9.7448270000000003E-2</v>
      </c>
      <c r="V1107">
        <v>66</v>
      </c>
    </row>
    <row r="1108" spans="1:22">
      <c r="A1108">
        <v>56885</v>
      </c>
      <c r="B1108" t="s">
        <v>2419</v>
      </c>
      <c r="C1108">
        <v>-2.9999999999999997E-8</v>
      </c>
      <c r="D1108">
        <v>0.23360909999999999</v>
      </c>
      <c r="E1108">
        <v>682</v>
      </c>
      <c r="F1108">
        <v>2</v>
      </c>
      <c r="G1108">
        <v>0</v>
      </c>
      <c r="H1108">
        <v>7</v>
      </c>
      <c r="I1108">
        <v>97291</v>
      </c>
      <c r="J1108">
        <v>1</v>
      </c>
      <c r="K1108">
        <v>0</v>
      </c>
      <c r="L1108">
        <v>0</v>
      </c>
      <c r="M1108">
        <v>0</v>
      </c>
      <c r="N1108">
        <v>1</v>
      </c>
      <c r="O1108">
        <v>1</v>
      </c>
      <c r="P1108">
        <v>348</v>
      </c>
      <c r="Q1108">
        <v>27</v>
      </c>
      <c r="R1108">
        <v>3</v>
      </c>
      <c r="S1108" t="s">
        <v>1478</v>
      </c>
      <c r="T1108">
        <v>1</v>
      </c>
      <c r="U1108">
        <v>0.23360913</v>
      </c>
      <c r="V1108">
        <v>159</v>
      </c>
    </row>
    <row r="1109" spans="1:22">
      <c r="A1109">
        <v>56893</v>
      </c>
      <c r="B1109" t="s">
        <v>2420</v>
      </c>
      <c r="C1109">
        <v>-2.9999999999999997E-8</v>
      </c>
      <c r="D1109">
        <v>8.2797770000000007E-2</v>
      </c>
      <c r="E1109">
        <v>682</v>
      </c>
      <c r="F1109">
        <v>0</v>
      </c>
      <c r="G1109">
        <v>0</v>
      </c>
      <c r="H1109">
        <v>7</v>
      </c>
      <c r="I1109">
        <v>97291</v>
      </c>
      <c r="J1109">
        <v>1</v>
      </c>
      <c r="K1109">
        <v>0</v>
      </c>
      <c r="L1109">
        <v>0</v>
      </c>
      <c r="M1109">
        <v>0</v>
      </c>
      <c r="N1109">
        <v>1</v>
      </c>
      <c r="O1109">
        <v>1</v>
      </c>
      <c r="P1109">
        <v>348</v>
      </c>
      <c r="Q1109">
        <v>27</v>
      </c>
      <c r="R1109">
        <v>3</v>
      </c>
      <c r="S1109" t="s">
        <v>1478</v>
      </c>
      <c r="T1109">
        <v>1</v>
      </c>
      <c r="U1109">
        <v>8.2797800000000005E-2</v>
      </c>
      <c r="V1109">
        <v>56</v>
      </c>
    </row>
    <row r="1110" spans="1:22">
      <c r="A1110">
        <v>57126</v>
      </c>
      <c r="B1110" t="s">
        <v>2421</v>
      </c>
      <c r="C1110">
        <v>-2.9999999999999997E-8</v>
      </c>
      <c r="D1110">
        <v>6.3217410000000002E-2</v>
      </c>
      <c r="E1110">
        <v>682</v>
      </c>
      <c r="F1110">
        <v>0</v>
      </c>
      <c r="G1110">
        <v>0</v>
      </c>
      <c r="H1110">
        <v>7</v>
      </c>
      <c r="I1110">
        <v>97291</v>
      </c>
      <c r="J1110">
        <v>1</v>
      </c>
      <c r="K1110">
        <v>0</v>
      </c>
      <c r="L1110">
        <v>0</v>
      </c>
      <c r="M1110">
        <v>0</v>
      </c>
      <c r="N1110">
        <v>1</v>
      </c>
      <c r="O1110">
        <v>1</v>
      </c>
      <c r="P1110">
        <v>348</v>
      </c>
      <c r="Q1110">
        <v>27</v>
      </c>
      <c r="R1110">
        <v>3</v>
      </c>
      <c r="S1110" t="s">
        <v>1478</v>
      </c>
      <c r="T1110">
        <v>1</v>
      </c>
      <c r="U1110">
        <v>6.321744E-2</v>
      </c>
      <c r="V1110">
        <v>43</v>
      </c>
    </row>
    <row r="1111" spans="1:22">
      <c r="A1111">
        <v>57306</v>
      </c>
      <c r="B1111" t="s">
        <v>2422</v>
      </c>
      <c r="C1111">
        <v>-2.9999999999999997E-8</v>
      </c>
      <c r="D1111">
        <v>0.17559855999999999</v>
      </c>
      <c r="E1111">
        <v>682</v>
      </c>
      <c r="F1111">
        <v>2</v>
      </c>
      <c r="G1111">
        <v>0</v>
      </c>
      <c r="H1111">
        <v>7</v>
      </c>
      <c r="I1111">
        <v>97291</v>
      </c>
      <c r="J1111">
        <v>1</v>
      </c>
      <c r="K1111">
        <v>0</v>
      </c>
      <c r="L1111">
        <v>0</v>
      </c>
      <c r="M1111">
        <v>0</v>
      </c>
      <c r="N1111">
        <v>1</v>
      </c>
      <c r="O1111">
        <v>1</v>
      </c>
      <c r="P1111">
        <v>348</v>
      </c>
      <c r="Q1111">
        <v>27</v>
      </c>
      <c r="R1111">
        <v>3</v>
      </c>
      <c r="S1111" t="s">
        <v>1478</v>
      </c>
      <c r="T1111">
        <v>1</v>
      </c>
      <c r="U1111">
        <v>0.17559859</v>
      </c>
      <c r="V1111">
        <v>120</v>
      </c>
    </row>
    <row r="1112" spans="1:22">
      <c r="A1112">
        <v>57412</v>
      </c>
      <c r="B1112" t="s">
        <v>2423</v>
      </c>
      <c r="C1112">
        <v>-2.9999999999999997E-8</v>
      </c>
      <c r="D1112">
        <v>5.7983229999999997E-2</v>
      </c>
      <c r="E1112">
        <v>682</v>
      </c>
      <c r="F1112">
        <v>0</v>
      </c>
      <c r="G1112">
        <v>0</v>
      </c>
      <c r="H1112">
        <v>7</v>
      </c>
      <c r="I1112">
        <v>97291</v>
      </c>
      <c r="J1112">
        <v>1</v>
      </c>
      <c r="K1112">
        <v>0</v>
      </c>
      <c r="L1112">
        <v>0</v>
      </c>
      <c r="M1112">
        <v>0</v>
      </c>
      <c r="N1112">
        <v>1</v>
      </c>
      <c r="O1112">
        <v>1</v>
      </c>
      <c r="P1112">
        <v>348</v>
      </c>
      <c r="Q1112">
        <v>27</v>
      </c>
      <c r="R1112">
        <v>3</v>
      </c>
      <c r="S1112" t="s">
        <v>1478</v>
      </c>
      <c r="T1112">
        <v>1</v>
      </c>
      <c r="U1112">
        <v>5.7983260000000002E-2</v>
      </c>
      <c r="V1112">
        <v>40</v>
      </c>
    </row>
    <row r="1113" spans="1:22">
      <c r="A1113">
        <v>57486</v>
      </c>
      <c r="B1113" t="s">
        <v>2424</v>
      </c>
      <c r="C1113">
        <v>-2.9999999999999997E-8</v>
      </c>
      <c r="D1113">
        <v>9.9440970000000004E-2</v>
      </c>
      <c r="E1113">
        <v>682</v>
      </c>
      <c r="F1113">
        <v>2</v>
      </c>
      <c r="G1113">
        <v>0</v>
      </c>
      <c r="H1113">
        <v>7</v>
      </c>
      <c r="I1113">
        <v>97291</v>
      </c>
      <c r="J1113">
        <v>1</v>
      </c>
      <c r="K1113">
        <v>0</v>
      </c>
      <c r="L1113">
        <v>0</v>
      </c>
      <c r="M1113">
        <v>0</v>
      </c>
      <c r="N1113">
        <v>1</v>
      </c>
      <c r="O1113">
        <v>1</v>
      </c>
      <c r="P1113">
        <v>348</v>
      </c>
      <c r="Q1113">
        <v>27</v>
      </c>
      <c r="R1113">
        <v>3</v>
      </c>
      <c r="S1113" t="s">
        <v>1478</v>
      </c>
      <c r="T1113">
        <v>1</v>
      </c>
      <c r="U1113">
        <v>9.9441000000000002E-2</v>
      </c>
      <c r="V1113">
        <v>68</v>
      </c>
    </row>
    <row r="1114" spans="1:22">
      <c r="A1114">
        <v>57548</v>
      </c>
      <c r="B1114" t="s">
        <v>2425</v>
      </c>
      <c r="C1114">
        <v>-2.9999999999999997E-8</v>
      </c>
      <c r="D1114">
        <v>3.8210870000000001E-2</v>
      </c>
      <c r="E1114">
        <v>682</v>
      </c>
      <c r="F1114">
        <v>2</v>
      </c>
      <c r="G1114">
        <v>0</v>
      </c>
      <c r="H1114">
        <v>7</v>
      </c>
      <c r="I1114">
        <v>97291</v>
      </c>
      <c r="J1114">
        <v>1</v>
      </c>
      <c r="K1114">
        <v>0</v>
      </c>
      <c r="L1114">
        <v>0</v>
      </c>
      <c r="M1114">
        <v>0</v>
      </c>
      <c r="N1114">
        <v>1</v>
      </c>
      <c r="O1114">
        <v>1</v>
      </c>
      <c r="P1114">
        <v>348</v>
      </c>
      <c r="Q1114">
        <v>27</v>
      </c>
      <c r="R1114">
        <v>3</v>
      </c>
      <c r="S1114" t="s">
        <v>1478</v>
      </c>
      <c r="T1114">
        <v>1</v>
      </c>
      <c r="U1114">
        <v>3.8210899999999999E-2</v>
      </c>
      <c r="V1114">
        <v>26</v>
      </c>
    </row>
    <row r="1115" spans="1:22">
      <c r="A1115">
        <v>57559</v>
      </c>
      <c r="B1115" t="s">
        <v>2426</v>
      </c>
      <c r="C1115">
        <v>-2.9999999999999997E-8</v>
      </c>
      <c r="D1115">
        <v>9.6372769999999996E-2</v>
      </c>
      <c r="E1115">
        <v>682</v>
      </c>
      <c r="F1115">
        <v>2</v>
      </c>
      <c r="G1115">
        <v>0</v>
      </c>
      <c r="H1115">
        <v>7</v>
      </c>
      <c r="I1115">
        <v>97291</v>
      </c>
      <c r="J1115">
        <v>1</v>
      </c>
      <c r="K1115">
        <v>0</v>
      </c>
      <c r="L1115">
        <v>0</v>
      </c>
      <c r="M1115">
        <v>0</v>
      </c>
      <c r="N1115">
        <v>1</v>
      </c>
      <c r="O1115">
        <v>1</v>
      </c>
      <c r="P1115">
        <v>348</v>
      </c>
      <c r="Q1115">
        <v>27</v>
      </c>
      <c r="R1115">
        <v>3</v>
      </c>
      <c r="S1115" t="s">
        <v>1478</v>
      </c>
      <c r="T1115">
        <v>1</v>
      </c>
      <c r="U1115">
        <v>9.6372799999999995E-2</v>
      </c>
      <c r="V1115">
        <v>66</v>
      </c>
    </row>
    <row r="1116" spans="1:22">
      <c r="A1116">
        <v>57563</v>
      </c>
      <c r="B1116" t="s">
        <v>2427</v>
      </c>
      <c r="C1116">
        <v>-2.9999999999999997E-8</v>
      </c>
      <c r="D1116">
        <v>8.1548880000000004E-2</v>
      </c>
      <c r="E1116">
        <v>682</v>
      </c>
      <c r="F1116">
        <v>0</v>
      </c>
      <c r="G1116">
        <v>0</v>
      </c>
      <c r="H1116">
        <v>7</v>
      </c>
      <c r="I1116">
        <v>97291</v>
      </c>
      <c r="J1116">
        <v>1</v>
      </c>
      <c r="K1116">
        <v>0</v>
      </c>
      <c r="L1116">
        <v>0</v>
      </c>
      <c r="M1116">
        <v>0</v>
      </c>
      <c r="N1116">
        <v>1</v>
      </c>
      <c r="O1116">
        <v>1</v>
      </c>
      <c r="P1116">
        <v>348</v>
      </c>
      <c r="Q1116">
        <v>27</v>
      </c>
      <c r="R1116">
        <v>3</v>
      </c>
      <c r="S1116" t="s">
        <v>1478</v>
      </c>
      <c r="T1116">
        <v>1</v>
      </c>
      <c r="U1116">
        <v>8.1548910000000002E-2</v>
      </c>
      <c r="V1116">
        <v>56</v>
      </c>
    </row>
    <row r="1117" spans="1:22">
      <c r="A1117">
        <v>57564</v>
      </c>
      <c r="B1117" t="s">
        <v>2427</v>
      </c>
      <c r="C1117">
        <v>8.1548880000000004E-2</v>
      </c>
      <c r="D1117">
        <v>0.50083851000000001</v>
      </c>
      <c r="E1117">
        <v>682</v>
      </c>
      <c r="F1117">
        <v>2</v>
      </c>
      <c r="G1117">
        <v>0</v>
      </c>
      <c r="H1117">
        <v>7</v>
      </c>
      <c r="I1117">
        <v>97291</v>
      </c>
      <c r="J1117">
        <v>1</v>
      </c>
      <c r="K1117">
        <v>0</v>
      </c>
      <c r="L1117">
        <v>0</v>
      </c>
      <c r="M1117">
        <v>0</v>
      </c>
      <c r="N1117">
        <v>1</v>
      </c>
      <c r="O1117">
        <v>1</v>
      </c>
      <c r="P1117">
        <v>348</v>
      </c>
      <c r="Q1117">
        <v>27</v>
      </c>
      <c r="R1117">
        <v>3</v>
      </c>
      <c r="S1117" t="s">
        <v>1478</v>
      </c>
      <c r="T1117">
        <v>1</v>
      </c>
      <c r="U1117">
        <v>0.41928963000000002</v>
      </c>
      <c r="V1117">
        <v>286</v>
      </c>
    </row>
    <row r="1118" spans="1:22">
      <c r="A1118">
        <v>57586</v>
      </c>
      <c r="B1118" t="s">
        <v>2428</v>
      </c>
      <c r="C1118">
        <v>-2.9999999999999997E-8</v>
      </c>
      <c r="D1118">
        <v>0.15795793</v>
      </c>
      <c r="E1118">
        <v>682</v>
      </c>
      <c r="F1118">
        <v>2</v>
      </c>
      <c r="G1118">
        <v>0</v>
      </c>
      <c r="H1118">
        <v>7</v>
      </c>
      <c r="I1118">
        <v>97291</v>
      </c>
      <c r="J1118">
        <v>1</v>
      </c>
      <c r="K1118">
        <v>0</v>
      </c>
      <c r="L1118">
        <v>0</v>
      </c>
      <c r="M1118">
        <v>0</v>
      </c>
      <c r="N1118">
        <v>1</v>
      </c>
      <c r="O1118">
        <v>1</v>
      </c>
      <c r="P1118">
        <v>348</v>
      </c>
      <c r="Q1118">
        <v>27</v>
      </c>
      <c r="R1118">
        <v>3</v>
      </c>
      <c r="S1118" t="s">
        <v>1478</v>
      </c>
      <c r="T1118">
        <v>1</v>
      </c>
      <c r="U1118">
        <v>0.15795796000000001</v>
      </c>
      <c r="V1118">
        <v>108</v>
      </c>
    </row>
    <row r="1119" spans="1:22">
      <c r="A1119">
        <v>57658</v>
      </c>
      <c r="B1119" t="s">
        <v>2429</v>
      </c>
      <c r="C1119">
        <v>-2.9999999999999997E-8</v>
      </c>
      <c r="D1119">
        <v>6.1723199999999999E-2</v>
      </c>
      <c r="E1119">
        <v>682</v>
      </c>
      <c r="F1119">
        <v>0</v>
      </c>
      <c r="G1119">
        <v>0</v>
      </c>
      <c r="H1119">
        <v>7</v>
      </c>
      <c r="I1119">
        <v>97291</v>
      </c>
      <c r="J1119">
        <v>1</v>
      </c>
      <c r="K1119">
        <v>0</v>
      </c>
      <c r="L1119">
        <v>0</v>
      </c>
      <c r="M1119">
        <v>0</v>
      </c>
      <c r="N1119">
        <v>1</v>
      </c>
      <c r="O1119">
        <v>1</v>
      </c>
      <c r="P1119">
        <v>348</v>
      </c>
      <c r="Q1119">
        <v>27</v>
      </c>
      <c r="R1119">
        <v>3</v>
      </c>
      <c r="S1119" t="s">
        <v>1478</v>
      </c>
      <c r="T1119">
        <v>1</v>
      </c>
      <c r="U1119">
        <v>6.1723229999999997E-2</v>
      </c>
      <c r="V1119">
        <v>42</v>
      </c>
    </row>
    <row r="1120" spans="1:22">
      <c r="A1120">
        <v>57663</v>
      </c>
      <c r="B1120" t="s">
        <v>2430</v>
      </c>
      <c r="C1120">
        <v>-2.9999999999999997E-8</v>
      </c>
      <c r="D1120">
        <v>0.12223314</v>
      </c>
      <c r="E1120">
        <v>682</v>
      </c>
      <c r="F1120">
        <v>2</v>
      </c>
      <c r="G1120">
        <v>0</v>
      </c>
      <c r="H1120">
        <v>7</v>
      </c>
      <c r="I1120">
        <v>97291</v>
      </c>
      <c r="J1120">
        <v>1</v>
      </c>
      <c r="K1120">
        <v>0</v>
      </c>
      <c r="L1120">
        <v>0</v>
      </c>
      <c r="M1120">
        <v>0</v>
      </c>
      <c r="N1120">
        <v>1</v>
      </c>
      <c r="O1120">
        <v>1</v>
      </c>
      <c r="P1120">
        <v>348</v>
      </c>
      <c r="Q1120">
        <v>27</v>
      </c>
      <c r="R1120">
        <v>3</v>
      </c>
      <c r="S1120" t="s">
        <v>1478</v>
      </c>
      <c r="T1120">
        <v>1</v>
      </c>
      <c r="U1120">
        <v>0.12223317</v>
      </c>
      <c r="V1120">
        <v>83</v>
      </c>
    </row>
    <row r="1121" spans="1:22">
      <c r="A1121">
        <v>57761</v>
      </c>
      <c r="B1121" t="s">
        <v>2431</v>
      </c>
      <c r="C1121">
        <v>-2.9999999999999997E-8</v>
      </c>
      <c r="D1121">
        <v>0.26908827000000002</v>
      </c>
      <c r="E1121">
        <v>682</v>
      </c>
      <c r="F1121">
        <v>2</v>
      </c>
      <c r="G1121">
        <v>0</v>
      </c>
      <c r="H1121">
        <v>7</v>
      </c>
      <c r="I1121">
        <v>97291</v>
      </c>
      <c r="J1121">
        <v>1</v>
      </c>
      <c r="K1121">
        <v>0</v>
      </c>
      <c r="L1121">
        <v>0</v>
      </c>
      <c r="M1121">
        <v>0</v>
      </c>
      <c r="N1121">
        <v>1</v>
      </c>
      <c r="O1121">
        <v>1</v>
      </c>
      <c r="P1121">
        <v>348</v>
      </c>
      <c r="Q1121">
        <v>27</v>
      </c>
      <c r="R1121">
        <v>3</v>
      </c>
      <c r="S1121" t="s">
        <v>1478</v>
      </c>
      <c r="T1121">
        <v>1</v>
      </c>
      <c r="U1121">
        <v>0.2690883</v>
      </c>
      <c r="V1121">
        <v>184</v>
      </c>
    </row>
    <row r="1122" spans="1:22">
      <c r="A1122">
        <v>57762</v>
      </c>
      <c r="B1122" t="s">
        <v>2432</v>
      </c>
      <c r="C1122">
        <v>-2.9999999999999997E-8</v>
      </c>
      <c r="D1122">
        <v>3.2670730000000002E-2</v>
      </c>
      <c r="E1122">
        <v>682</v>
      </c>
      <c r="F1122">
        <v>2</v>
      </c>
      <c r="G1122">
        <v>0</v>
      </c>
      <c r="H1122">
        <v>7</v>
      </c>
      <c r="I1122">
        <v>97291</v>
      </c>
      <c r="J1122">
        <v>1</v>
      </c>
      <c r="K1122">
        <v>0</v>
      </c>
      <c r="L1122">
        <v>0</v>
      </c>
      <c r="M1122">
        <v>0</v>
      </c>
      <c r="N1122">
        <v>1</v>
      </c>
      <c r="O1122">
        <v>1</v>
      </c>
      <c r="P1122">
        <v>348</v>
      </c>
      <c r="Q1122">
        <v>27</v>
      </c>
      <c r="R1122">
        <v>3</v>
      </c>
      <c r="S1122" t="s">
        <v>1478</v>
      </c>
      <c r="T1122">
        <v>1</v>
      </c>
      <c r="U1122">
        <v>3.267076E-2</v>
      </c>
      <c r="V1122">
        <v>22</v>
      </c>
    </row>
    <row r="1123" spans="1:22">
      <c r="A1123">
        <v>57866</v>
      </c>
      <c r="B1123" t="s">
        <v>2433</v>
      </c>
      <c r="C1123">
        <v>-2.9999999999999997E-8</v>
      </c>
      <c r="D1123">
        <v>6.8462449999999994E-2</v>
      </c>
      <c r="E1123">
        <v>682</v>
      </c>
      <c r="F1123">
        <v>2</v>
      </c>
      <c r="G1123">
        <v>0</v>
      </c>
      <c r="H1123">
        <v>7</v>
      </c>
      <c r="I1123">
        <v>97291</v>
      </c>
      <c r="J1123">
        <v>1</v>
      </c>
      <c r="K1123">
        <v>0</v>
      </c>
      <c r="L1123">
        <v>0</v>
      </c>
      <c r="M1123">
        <v>0</v>
      </c>
      <c r="N1123">
        <v>1</v>
      </c>
      <c r="O1123">
        <v>1</v>
      </c>
      <c r="P1123">
        <v>348</v>
      </c>
      <c r="Q1123">
        <v>27</v>
      </c>
      <c r="R1123">
        <v>3</v>
      </c>
      <c r="S1123" t="s">
        <v>1478</v>
      </c>
      <c r="T1123">
        <v>1</v>
      </c>
      <c r="U1123">
        <v>6.8462480000000006E-2</v>
      </c>
      <c r="V1123">
        <v>47</v>
      </c>
    </row>
    <row r="1124" spans="1:22">
      <c r="A1124">
        <v>57941</v>
      </c>
      <c r="B1124" t="s">
        <v>2434</v>
      </c>
      <c r="C1124">
        <v>-2.9999999999999997E-8</v>
      </c>
      <c r="D1124">
        <v>0.57661636999999999</v>
      </c>
      <c r="E1124">
        <v>682</v>
      </c>
      <c r="F1124">
        <v>2</v>
      </c>
      <c r="G1124">
        <v>0</v>
      </c>
      <c r="H1124">
        <v>7</v>
      </c>
      <c r="I1124">
        <v>97291</v>
      </c>
      <c r="J1124">
        <v>1</v>
      </c>
      <c r="K1124">
        <v>0</v>
      </c>
      <c r="L1124">
        <v>0</v>
      </c>
      <c r="M1124">
        <v>0</v>
      </c>
      <c r="N1124">
        <v>1</v>
      </c>
      <c r="O1124">
        <v>1</v>
      </c>
      <c r="P1124">
        <v>348</v>
      </c>
      <c r="Q1124">
        <v>27</v>
      </c>
      <c r="R1124">
        <v>3</v>
      </c>
      <c r="S1124" t="s">
        <v>1478</v>
      </c>
      <c r="T1124">
        <v>1</v>
      </c>
      <c r="U1124">
        <v>0.57661640000000003</v>
      </c>
      <c r="V1124">
        <v>393</v>
      </c>
    </row>
    <row r="1125" spans="1:22">
      <c r="A1125">
        <v>57942</v>
      </c>
      <c r="B1125" t="s">
        <v>2434</v>
      </c>
      <c r="C1125">
        <v>0.57661636999999999</v>
      </c>
      <c r="D1125">
        <v>0.63258764000000001</v>
      </c>
      <c r="E1125">
        <v>682</v>
      </c>
      <c r="F1125">
        <v>0</v>
      </c>
      <c r="G1125">
        <v>0</v>
      </c>
      <c r="H1125">
        <v>7</v>
      </c>
      <c r="I1125">
        <v>97291</v>
      </c>
      <c r="J1125">
        <v>1</v>
      </c>
      <c r="K1125">
        <v>0</v>
      </c>
      <c r="L1125">
        <v>0</v>
      </c>
      <c r="M1125">
        <v>0</v>
      </c>
      <c r="N1125">
        <v>1</v>
      </c>
      <c r="O1125">
        <v>1</v>
      </c>
      <c r="P1125">
        <v>348</v>
      </c>
      <c r="Q1125">
        <v>27</v>
      </c>
      <c r="R1125">
        <v>3</v>
      </c>
      <c r="S1125" t="s">
        <v>1478</v>
      </c>
      <c r="T1125">
        <v>1</v>
      </c>
      <c r="U1125">
        <v>5.5971269999999997E-2</v>
      </c>
      <c r="V1125">
        <v>38</v>
      </c>
    </row>
    <row r="1126" spans="1:22">
      <c r="A1126">
        <v>57978</v>
      </c>
      <c r="B1126" t="s">
        <v>2435</v>
      </c>
      <c r="C1126">
        <v>-2.9999999999999997E-8</v>
      </c>
      <c r="D1126">
        <v>8.2833190000000001E-2</v>
      </c>
      <c r="E1126">
        <v>682</v>
      </c>
      <c r="F1126">
        <v>0</v>
      </c>
      <c r="G1126">
        <v>0</v>
      </c>
      <c r="H1126">
        <v>7</v>
      </c>
      <c r="I1126">
        <v>97291</v>
      </c>
      <c r="J1126">
        <v>1</v>
      </c>
      <c r="K1126">
        <v>0</v>
      </c>
      <c r="L1126">
        <v>0</v>
      </c>
      <c r="M1126">
        <v>0</v>
      </c>
      <c r="N1126">
        <v>1</v>
      </c>
      <c r="O1126">
        <v>1</v>
      </c>
      <c r="P1126">
        <v>348</v>
      </c>
      <c r="Q1126">
        <v>27</v>
      </c>
      <c r="R1126">
        <v>3</v>
      </c>
      <c r="S1126" t="s">
        <v>1478</v>
      </c>
      <c r="T1126">
        <v>1</v>
      </c>
      <c r="U1126">
        <v>8.2833219999999999E-2</v>
      </c>
      <c r="V1126">
        <v>56</v>
      </c>
    </row>
    <row r="1127" spans="1:22">
      <c r="A1127">
        <v>58006</v>
      </c>
      <c r="B1127" t="s">
        <v>2436</v>
      </c>
      <c r="C1127">
        <v>-2.9999999999999997E-8</v>
      </c>
      <c r="D1127">
        <v>7.7998620000000005E-2</v>
      </c>
      <c r="E1127">
        <v>682</v>
      </c>
      <c r="F1127">
        <v>0</v>
      </c>
      <c r="G1127">
        <v>0</v>
      </c>
      <c r="H1127">
        <v>7</v>
      </c>
      <c r="I1127">
        <v>97291</v>
      </c>
      <c r="J1127">
        <v>1</v>
      </c>
      <c r="K1127">
        <v>0</v>
      </c>
      <c r="L1127">
        <v>0</v>
      </c>
      <c r="M1127">
        <v>0</v>
      </c>
      <c r="N1127">
        <v>1</v>
      </c>
      <c r="O1127">
        <v>1</v>
      </c>
      <c r="P1127">
        <v>348</v>
      </c>
      <c r="Q1127">
        <v>27</v>
      </c>
      <c r="R1127">
        <v>3</v>
      </c>
      <c r="S1127" t="s">
        <v>1478</v>
      </c>
      <c r="T1127">
        <v>1</v>
      </c>
      <c r="U1127">
        <v>7.7998650000000003E-2</v>
      </c>
      <c r="V1127">
        <v>53</v>
      </c>
    </row>
    <row r="1128" spans="1:22">
      <c r="A1128">
        <v>58067</v>
      </c>
      <c r="B1128" t="s">
        <v>2437</v>
      </c>
      <c r="C1128">
        <v>-2.9999999999999997E-8</v>
      </c>
      <c r="D1128">
        <v>0.20270104</v>
      </c>
      <c r="E1128">
        <v>682</v>
      </c>
      <c r="F1128">
        <v>2</v>
      </c>
      <c r="G1128">
        <v>0</v>
      </c>
      <c r="H1128">
        <v>7</v>
      </c>
      <c r="I1128">
        <v>97291</v>
      </c>
      <c r="J1128">
        <v>1</v>
      </c>
      <c r="K1128">
        <v>0</v>
      </c>
      <c r="L1128">
        <v>0</v>
      </c>
      <c r="M1128">
        <v>0</v>
      </c>
      <c r="N1128">
        <v>1</v>
      </c>
      <c r="O1128">
        <v>1</v>
      </c>
      <c r="P1128">
        <v>348</v>
      </c>
      <c r="Q1128">
        <v>27</v>
      </c>
      <c r="R1128">
        <v>3</v>
      </c>
      <c r="S1128" t="s">
        <v>1478</v>
      </c>
      <c r="T1128">
        <v>1</v>
      </c>
      <c r="U1128">
        <v>0.20270107000000001</v>
      </c>
      <c r="V1128">
        <v>138</v>
      </c>
    </row>
    <row r="1129" spans="1:22">
      <c r="A1129">
        <v>58082</v>
      </c>
      <c r="B1129" t="s">
        <v>2438</v>
      </c>
      <c r="C1129">
        <v>-2.9999999999999997E-8</v>
      </c>
      <c r="D1129">
        <v>9.087141E-2</v>
      </c>
      <c r="E1129">
        <v>682</v>
      </c>
      <c r="F1129">
        <v>2</v>
      </c>
      <c r="G1129">
        <v>0</v>
      </c>
      <c r="H1129">
        <v>7</v>
      </c>
      <c r="I1129">
        <v>97291</v>
      </c>
      <c r="J1129">
        <v>1</v>
      </c>
      <c r="K1129">
        <v>0</v>
      </c>
      <c r="L1129">
        <v>0</v>
      </c>
      <c r="M1129">
        <v>0</v>
      </c>
      <c r="N1129">
        <v>1</v>
      </c>
      <c r="O1129">
        <v>1</v>
      </c>
      <c r="P1129">
        <v>348</v>
      </c>
      <c r="Q1129">
        <v>27</v>
      </c>
      <c r="R1129">
        <v>3</v>
      </c>
      <c r="S1129" t="s">
        <v>1478</v>
      </c>
      <c r="T1129">
        <v>1</v>
      </c>
      <c r="U1129">
        <v>9.0871439999999998E-2</v>
      </c>
      <c r="V1129">
        <v>62</v>
      </c>
    </row>
    <row r="1130" spans="1:22">
      <c r="A1130">
        <v>58145</v>
      </c>
      <c r="B1130" t="s">
        <v>2439</v>
      </c>
      <c r="C1130">
        <v>-2.9999999999999997E-8</v>
      </c>
      <c r="D1130">
        <v>5.6242710000000001E-2</v>
      </c>
      <c r="E1130">
        <v>682</v>
      </c>
      <c r="F1130">
        <v>2</v>
      </c>
      <c r="G1130">
        <v>0</v>
      </c>
      <c r="H1130">
        <v>7</v>
      </c>
      <c r="I1130">
        <v>97291</v>
      </c>
      <c r="J1130">
        <v>1</v>
      </c>
      <c r="K1130">
        <v>0</v>
      </c>
      <c r="L1130">
        <v>0</v>
      </c>
      <c r="M1130">
        <v>0</v>
      </c>
      <c r="N1130">
        <v>1</v>
      </c>
      <c r="O1130">
        <v>1</v>
      </c>
      <c r="P1130">
        <v>348</v>
      </c>
      <c r="Q1130">
        <v>27</v>
      </c>
      <c r="R1130">
        <v>3</v>
      </c>
      <c r="S1130" t="s">
        <v>1478</v>
      </c>
      <c r="T1130">
        <v>1</v>
      </c>
      <c r="U1130">
        <v>5.6242739999999999E-2</v>
      </c>
      <c r="V1130">
        <v>38</v>
      </c>
    </row>
    <row r="1131" spans="1:22">
      <c r="A1131">
        <v>58185</v>
      </c>
      <c r="B1131" t="s">
        <v>2440</v>
      </c>
      <c r="C1131">
        <v>-2.9999999999999997E-8</v>
      </c>
      <c r="D1131">
        <v>0.10670913999999999</v>
      </c>
      <c r="E1131">
        <v>682</v>
      </c>
      <c r="F1131">
        <v>0</v>
      </c>
      <c r="G1131">
        <v>0</v>
      </c>
      <c r="H1131">
        <v>7</v>
      </c>
      <c r="I1131">
        <v>97291</v>
      </c>
      <c r="J1131">
        <v>1</v>
      </c>
      <c r="K1131">
        <v>0</v>
      </c>
      <c r="L1131">
        <v>0</v>
      </c>
      <c r="M1131">
        <v>0</v>
      </c>
      <c r="N1131">
        <v>1</v>
      </c>
      <c r="O1131">
        <v>1</v>
      </c>
      <c r="P1131">
        <v>348</v>
      </c>
      <c r="Q1131">
        <v>27</v>
      </c>
      <c r="R1131">
        <v>3</v>
      </c>
      <c r="S1131" t="s">
        <v>1478</v>
      </c>
      <c r="T1131">
        <v>1</v>
      </c>
      <c r="U1131">
        <v>0.10670917000000001</v>
      </c>
      <c r="V1131">
        <v>73</v>
      </c>
    </row>
    <row r="1132" spans="1:22">
      <c r="A1132">
        <v>58309</v>
      </c>
      <c r="B1132" t="s">
        <v>2441</v>
      </c>
      <c r="C1132">
        <v>-2.9999999999999997E-8</v>
      </c>
      <c r="D1132">
        <v>9.3189869999999994E-2</v>
      </c>
      <c r="E1132">
        <v>682</v>
      </c>
      <c r="F1132">
        <v>0</v>
      </c>
      <c r="G1132">
        <v>0</v>
      </c>
      <c r="H1132">
        <v>7</v>
      </c>
      <c r="I1132">
        <v>97291</v>
      </c>
      <c r="J1132">
        <v>1</v>
      </c>
      <c r="K1132">
        <v>0</v>
      </c>
      <c r="L1132">
        <v>0</v>
      </c>
      <c r="M1132">
        <v>0</v>
      </c>
      <c r="N1132">
        <v>1</v>
      </c>
      <c r="O1132">
        <v>1</v>
      </c>
      <c r="P1132">
        <v>348</v>
      </c>
      <c r="Q1132">
        <v>27</v>
      </c>
      <c r="R1132">
        <v>3</v>
      </c>
      <c r="S1132" t="s">
        <v>1478</v>
      </c>
      <c r="T1132">
        <v>1</v>
      </c>
      <c r="U1132">
        <v>9.3189900000000006E-2</v>
      </c>
      <c r="V1132">
        <v>64</v>
      </c>
    </row>
    <row r="1133" spans="1:22">
      <c r="A1133">
        <v>58413</v>
      </c>
      <c r="B1133" t="s">
        <v>2442</v>
      </c>
      <c r="C1133">
        <v>-2.9999999999999997E-8</v>
      </c>
      <c r="D1133">
        <v>0.15048795000000001</v>
      </c>
      <c r="E1133">
        <v>682</v>
      </c>
      <c r="F1133">
        <v>2</v>
      </c>
      <c r="G1133">
        <v>0</v>
      </c>
      <c r="H1133">
        <v>7</v>
      </c>
      <c r="I1133">
        <v>97291</v>
      </c>
      <c r="J1133">
        <v>1</v>
      </c>
      <c r="K1133">
        <v>0</v>
      </c>
      <c r="L1133">
        <v>0</v>
      </c>
      <c r="M1133">
        <v>0</v>
      </c>
      <c r="N1133">
        <v>1</v>
      </c>
      <c r="O1133">
        <v>1</v>
      </c>
      <c r="P1133">
        <v>348</v>
      </c>
      <c r="Q1133">
        <v>27</v>
      </c>
      <c r="R1133">
        <v>3</v>
      </c>
      <c r="S1133" t="s">
        <v>1478</v>
      </c>
      <c r="T1133">
        <v>1</v>
      </c>
      <c r="U1133">
        <v>0.15048797999999999</v>
      </c>
      <c r="V1133">
        <v>103</v>
      </c>
    </row>
    <row r="1134" spans="1:22">
      <c r="A1134">
        <v>58424</v>
      </c>
      <c r="B1134" t="s">
        <v>2443</v>
      </c>
      <c r="C1134">
        <v>-2.9999999999999997E-8</v>
      </c>
      <c r="D1134">
        <v>9.9391140000000003E-2</v>
      </c>
      <c r="E1134">
        <v>682</v>
      </c>
      <c r="F1134">
        <v>2</v>
      </c>
      <c r="G1134">
        <v>0</v>
      </c>
      <c r="H1134">
        <v>7</v>
      </c>
      <c r="I1134">
        <v>97291</v>
      </c>
      <c r="J1134">
        <v>1</v>
      </c>
      <c r="K1134">
        <v>0</v>
      </c>
      <c r="L1134">
        <v>0</v>
      </c>
      <c r="M1134">
        <v>0</v>
      </c>
      <c r="N1134">
        <v>1</v>
      </c>
      <c r="O1134">
        <v>1</v>
      </c>
      <c r="P1134">
        <v>348</v>
      </c>
      <c r="Q1134">
        <v>27</v>
      </c>
      <c r="R1134">
        <v>3</v>
      </c>
      <c r="S1134" t="s">
        <v>1478</v>
      </c>
      <c r="T1134">
        <v>1</v>
      </c>
      <c r="U1134">
        <v>9.9391170000000001E-2</v>
      </c>
      <c r="V1134">
        <v>68</v>
      </c>
    </row>
    <row r="1135" spans="1:22">
      <c r="A1135">
        <v>58656</v>
      </c>
      <c r="B1135" t="s">
        <v>2444</v>
      </c>
      <c r="C1135">
        <v>-2.9999999999999997E-8</v>
      </c>
      <c r="D1135">
        <v>9.0704259999999995E-2</v>
      </c>
      <c r="E1135">
        <v>682</v>
      </c>
      <c r="F1135">
        <v>2</v>
      </c>
      <c r="G1135">
        <v>0</v>
      </c>
      <c r="H1135">
        <v>7</v>
      </c>
      <c r="I1135">
        <v>97291</v>
      </c>
      <c r="J1135">
        <v>1</v>
      </c>
      <c r="K1135">
        <v>0</v>
      </c>
      <c r="L1135">
        <v>0</v>
      </c>
      <c r="M1135">
        <v>0</v>
      </c>
      <c r="N1135">
        <v>1</v>
      </c>
      <c r="O1135">
        <v>1</v>
      </c>
      <c r="P1135">
        <v>348</v>
      </c>
      <c r="Q1135">
        <v>27</v>
      </c>
      <c r="R1135">
        <v>3</v>
      </c>
      <c r="S1135" t="s">
        <v>1478</v>
      </c>
      <c r="T1135">
        <v>1</v>
      </c>
      <c r="U1135">
        <v>9.0704290000000007E-2</v>
      </c>
      <c r="V1135">
        <v>62</v>
      </c>
    </row>
    <row r="1136" spans="1:22">
      <c r="A1136">
        <v>58659</v>
      </c>
      <c r="B1136" t="s">
        <v>2445</v>
      </c>
      <c r="C1136">
        <v>-2.9999999999999997E-8</v>
      </c>
      <c r="D1136">
        <v>5.1379439999999998E-2</v>
      </c>
      <c r="E1136">
        <v>682</v>
      </c>
      <c r="F1136">
        <v>0</v>
      </c>
      <c r="G1136">
        <v>0</v>
      </c>
      <c r="H1136">
        <v>7</v>
      </c>
      <c r="I1136">
        <v>97291</v>
      </c>
      <c r="J1136">
        <v>1</v>
      </c>
      <c r="K1136">
        <v>0</v>
      </c>
      <c r="L1136">
        <v>0</v>
      </c>
      <c r="M1136">
        <v>0</v>
      </c>
      <c r="N1136">
        <v>1</v>
      </c>
      <c r="O1136">
        <v>1</v>
      </c>
      <c r="P1136">
        <v>348</v>
      </c>
      <c r="Q1136">
        <v>27</v>
      </c>
      <c r="R1136">
        <v>3</v>
      </c>
      <c r="S1136" t="s">
        <v>1478</v>
      </c>
      <c r="T1136">
        <v>1</v>
      </c>
      <c r="U1136">
        <v>5.1379469999999997E-2</v>
      </c>
      <c r="V1136">
        <v>35</v>
      </c>
    </row>
    <row r="1137" spans="1:22">
      <c r="A1137">
        <v>58672</v>
      </c>
      <c r="B1137" t="s">
        <v>2446</v>
      </c>
      <c r="C1137">
        <v>-2.9999999999999997E-8</v>
      </c>
      <c r="D1137">
        <v>2.0866510000000001E-2</v>
      </c>
      <c r="E1137">
        <v>682</v>
      </c>
      <c r="F1137">
        <v>0</v>
      </c>
      <c r="G1137">
        <v>0</v>
      </c>
      <c r="H1137">
        <v>7</v>
      </c>
      <c r="I1137">
        <v>97291</v>
      </c>
      <c r="J1137">
        <v>1</v>
      </c>
      <c r="K1137">
        <v>0</v>
      </c>
      <c r="L1137">
        <v>0</v>
      </c>
      <c r="M1137">
        <v>0</v>
      </c>
      <c r="N1137">
        <v>1</v>
      </c>
      <c r="O1137">
        <v>1</v>
      </c>
      <c r="P1137">
        <v>348</v>
      </c>
      <c r="Q1137">
        <v>27</v>
      </c>
      <c r="R1137">
        <v>3</v>
      </c>
      <c r="S1137" t="s">
        <v>1478</v>
      </c>
      <c r="T1137">
        <v>1</v>
      </c>
      <c r="U1137">
        <v>2.0866539999999999E-2</v>
      </c>
      <c r="V1137">
        <v>14</v>
      </c>
    </row>
    <row r="1138" spans="1:22">
      <c r="A1138">
        <v>58701</v>
      </c>
      <c r="B1138" t="s">
        <v>2447</v>
      </c>
      <c r="C1138">
        <v>-2.9999999999999997E-8</v>
      </c>
      <c r="D1138">
        <v>6.4912380000000006E-2</v>
      </c>
      <c r="E1138">
        <v>682</v>
      </c>
      <c r="F1138">
        <v>0</v>
      </c>
      <c r="G1138">
        <v>0</v>
      </c>
      <c r="H1138">
        <v>7</v>
      </c>
      <c r="I1138">
        <v>97291</v>
      </c>
      <c r="J1138">
        <v>1</v>
      </c>
      <c r="K1138">
        <v>0</v>
      </c>
      <c r="L1138">
        <v>0</v>
      </c>
      <c r="M1138">
        <v>0</v>
      </c>
      <c r="N1138">
        <v>1</v>
      </c>
      <c r="O1138">
        <v>1</v>
      </c>
      <c r="P1138">
        <v>348</v>
      </c>
      <c r="Q1138">
        <v>27</v>
      </c>
      <c r="R1138">
        <v>3</v>
      </c>
      <c r="S1138" t="s">
        <v>1478</v>
      </c>
      <c r="T1138">
        <v>1</v>
      </c>
      <c r="U1138">
        <v>6.4912410000000004E-2</v>
      </c>
      <c r="V1138">
        <v>44</v>
      </c>
    </row>
    <row r="1139" spans="1:22">
      <c r="A1139">
        <v>58805</v>
      </c>
      <c r="B1139" t="s">
        <v>2448</v>
      </c>
      <c r="C1139">
        <v>-2.9999999999999997E-8</v>
      </c>
      <c r="D1139">
        <v>3.6696399999999997E-2</v>
      </c>
      <c r="E1139">
        <v>682</v>
      </c>
      <c r="F1139">
        <v>0</v>
      </c>
      <c r="G1139">
        <v>0</v>
      </c>
      <c r="H1139">
        <v>7</v>
      </c>
      <c r="I1139">
        <v>97291</v>
      </c>
      <c r="J1139">
        <v>1</v>
      </c>
      <c r="K1139">
        <v>0</v>
      </c>
      <c r="L1139">
        <v>0</v>
      </c>
      <c r="M1139">
        <v>0</v>
      </c>
      <c r="N1139">
        <v>1</v>
      </c>
      <c r="O1139">
        <v>1</v>
      </c>
      <c r="P1139">
        <v>348</v>
      </c>
      <c r="Q1139">
        <v>27</v>
      </c>
      <c r="R1139">
        <v>3</v>
      </c>
      <c r="S1139" t="s">
        <v>1478</v>
      </c>
      <c r="T1139">
        <v>1</v>
      </c>
      <c r="U1139">
        <v>3.6696430000000002E-2</v>
      </c>
      <c r="V1139">
        <v>25</v>
      </c>
    </row>
    <row r="1140" spans="1:22">
      <c r="A1140">
        <v>58900</v>
      </c>
      <c r="B1140" t="s">
        <v>2449</v>
      </c>
      <c r="C1140">
        <v>-2.9999999999999997E-8</v>
      </c>
      <c r="D1140">
        <v>0.26064081</v>
      </c>
      <c r="E1140">
        <v>682</v>
      </c>
      <c r="F1140">
        <v>2</v>
      </c>
      <c r="G1140">
        <v>0</v>
      </c>
      <c r="H1140">
        <v>7</v>
      </c>
      <c r="I1140">
        <v>97291</v>
      </c>
      <c r="J1140">
        <v>1</v>
      </c>
      <c r="K1140">
        <v>0</v>
      </c>
      <c r="L1140">
        <v>0</v>
      </c>
      <c r="M1140">
        <v>0</v>
      </c>
      <c r="N1140">
        <v>1</v>
      </c>
      <c r="O1140">
        <v>1</v>
      </c>
      <c r="P1140">
        <v>348</v>
      </c>
      <c r="Q1140">
        <v>27</v>
      </c>
      <c r="R1140">
        <v>3</v>
      </c>
      <c r="S1140" t="s">
        <v>1478</v>
      </c>
      <c r="T1140">
        <v>1</v>
      </c>
      <c r="U1140">
        <v>0.26064083999999998</v>
      </c>
      <c r="V1140">
        <v>178</v>
      </c>
    </row>
    <row r="1141" spans="1:22">
      <c r="A1141">
        <v>58901</v>
      </c>
      <c r="B1141" t="s">
        <v>2449</v>
      </c>
      <c r="C1141">
        <v>0.26064081</v>
      </c>
      <c r="D1141">
        <v>0.61562996000000003</v>
      </c>
      <c r="E1141">
        <v>682</v>
      </c>
      <c r="F1141">
        <v>0</v>
      </c>
      <c r="G1141">
        <v>0</v>
      </c>
      <c r="H1141">
        <v>7</v>
      </c>
      <c r="I1141">
        <v>97291</v>
      </c>
      <c r="J1141">
        <v>1</v>
      </c>
      <c r="K1141">
        <v>0</v>
      </c>
      <c r="L1141">
        <v>0</v>
      </c>
      <c r="M1141">
        <v>0</v>
      </c>
      <c r="N1141">
        <v>1</v>
      </c>
      <c r="O1141">
        <v>1</v>
      </c>
      <c r="P1141">
        <v>348</v>
      </c>
      <c r="Q1141">
        <v>27</v>
      </c>
      <c r="R1141">
        <v>3</v>
      </c>
      <c r="S1141" t="s">
        <v>1478</v>
      </c>
      <c r="T1141">
        <v>1</v>
      </c>
      <c r="U1141">
        <v>0.35498914999999998</v>
      </c>
      <c r="V1141">
        <v>242</v>
      </c>
    </row>
    <row r="1142" spans="1:22">
      <c r="A1142">
        <v>58924</v>
      </c>
      <c r="B1142" t="s">
        <v>2450</v>
      </c>
      <c r="C1142">
        <v>-2.9999999999999997E-8</v>
      </c>
      <c r="D1142">
        <v>5.22076E-2</v>
      </c>
      <c r="E1142">
        <v>682</v>
      </c>
      <c r="F1142">
        <v>2</v>
      </c>
      <c r="G1142">
        <v>0</v>
      </c>
      <c r="H1142">
        <v>7</v>
      </c>
      <c r="I1142">
        <v>97291</v>
      </c>
      <c r="J1142">
        <v>1</v>
      </c>
      <c r="K1142">
        <v>0</v>
      </c>
      <c r="L1142">
        <v>0</v>
      </c>
      <c r="M1142">
        <v>0</v>
      </c>
      <c r="N1142">
        <v>1</v>
      </c>
      <c r="O1142">
        <v>1</v>
      </c>
      <c r="P1142">
        <v>348</v>
      </c>
      <c r="Q1142">
        <v>27</v>
      </c>
      <c r="R1142">
        <v>3</v>
      </c>
      <c r="S1142" t="s">
        <v>1478</v>
      </c>
      <c r="T1142">
        <v>1</v>
      </c>
      <c r="U1142">
        <v>5.2207629999999998E-2</v>
      </c>
      <c r="V1142">
        <v>36</v>
      </c>
    </row>
    <row r="1143" spans="1:22">
      <c r="A1143">
        <v>58925</v>
      </c>
      <c r="B1143" t="s">
        <v>2451</v>
      </c>
      <c r="C1143">
        <v>-2.9999999999999997E-8</v>
      </c>
      <c r="D1143">
        <v>0.25552375999999999</v>
      </c>
      <c r="E1143">
        <v>682</v>
      </c>
      <c r="F1143">
        <v>2</v>
      </c>
      <c r="G1143">
        <v>0</v>
      </c>
      <c r="H1143">
        <v>7</v>
      </c>
      <c r="I1143">
        <v>97291</v>
      </c>
      <c r="J1143">
        <v>1</v>
      </c>
      <c r="K1143">
        <v>0</v>
      </c>
      <c r="L1143">
        <v>0</v>
      </c>
      <c r="M1143">
        <v>0</v>
      </c>
      <c r="N1143">
        <v>1</v>
      </c>
      <c r="O1143">
        <v>1</v>
      </c>
      <c r="P1143">
        <v>348</v>
      </c>
      <c r="Q1143">
        <v>27</v>
      </c>
      <c r="R1143">
        <v>3</v>
      </c>
      <c r="S1143" t="s">
        <v>1478</v>
      </c>
      <c r="T1143">
        <v>1</v>
      </c>
      <c r="U1143">
        <v>0.25552378999999997</v>
      </c>
      <c r="V1143">
        <v>174</v>
      </c>
    </row>
    <row r="1144" spans="1:22">
      <c r="A1144">
        <v>58932</v>
      </c>
      <c r="B1144" t="s">
        <v>2452</v>
      </c>
      <c r="C1144">
        <v>-2.9999999999999997E-8</v>
      </c>
      <c r="D1144">
        <v>1.6509090000000001E-2</v>
      </c>
      <c r="E1144">
        <v>682</v>
      </c>
      <c r="F1144">
        <v>0</v>
      </c>
      <c r="G1144">
        <v>0</v>
      </c>
      <c r="H1144">
        <v>7</v>
      </c>
      <c r="I1144">
        <v>97291</v>
      </c>
      <c r="J1144">
        <v>1</v>
      </c>
      <c r="K1144">
        <v>0</v>
      </c>
      <c r="L1144">
        <v>0</v>
      </c>
      <c r="M1144">
        <v>0</v>
      </c>
      <c r="N1144">
        <v>1</v>
      </c>
      <c r="O1144">
        <v>1</v>
      </c>
      <c r="P1144">
        <v>348</v>
      </c>
      <c r="Q1144">
        <v>27</v>
      </c>
      <c r="R1144">
        <v>3</v>
      </c>
      <c r="S1144" t="s">
        <v>1478</v>
      </c>
      <c r="T1144">
        <v>1</v>
      </c>
      <c r="U1144">
        <v>1.6509119999999999E-2</v>
      </c>
      <c r="V1144">
        <v>11</v>
      </c>
    </row>
    <row r="1145" spans="1:22">
      <c r="A1145">
        <v>59019</v>
      </c>
      <c r="B1145" t="s">
        <v>2453</v>
      </c>
      <c r="C1145">
        <v>-2.9999999999999997E-8</v>
      </c>
      <c r="D1145">
        <v>0.22143876000000001</v>
      </c>
      <c r="E1145">
        <v>682</v>
      </c>
      <c r="F1145">
        <v>2</v>
      </c>
      <c r="G1145">
        <v>0</v>
      </c>
      <c r="H1145">
        <v>7</v>
      </c>
      <c r="I1145">
        <v>97291</v>
      </c>
      <c r="J1145">
        <v>1</v>
      </c>
      <c r="K1145">
        <v>0</v>
      </c>
      <c r="L1145">
        <v>0</v>
      </c>
      <c r="M1145">
        <v>0</v>
      </c>
      <c r="N1145">
        <v>1</v>
      </c>
      <c r="O1145">
        <v>1</v>
      </c>
      <c r="P1145">
        <v>348</v>
      </c>
      <c r="Q1145">
        <v>27</v>
      </c>
      <c r="R1145">
        <v>3</v>
      </c>
      <c r="S1145" t="s">
        <v>1478</v>
      </c>
      <c r="T1145">
        <v>1</v>
      </c>
      <c r="U1145">
        <v>0.22143879</v>
      </c>
      <c r="V1145">
        <v>151</v>
      </c>
    </row>
    <row r="1146" spans="1:22">
      <c r="A1146">
        <v>59056</v>
      </c>
      <c r="B1146" t="s">
        <v>2454</v>
      </c>
      <c r="C1146">
        <v>-2.9999999999999997E-8</v>
      </c>
      <c r="D1146">
        <v>8.7262190000000003E-2</v>
      </c>
      <c r="E1146">
        <v>682</v>
      </c>
      <c r="F1146">
        <v>2</v>
      </c>
      <c r="G1146">
        <v>0</v>
      </c>
      <c r="H1146">
        <v>7</v>
      </c>
      <c r="I1146">
        <v>97291</v>
      </c>
      <c r="J1146">
        <v>1</v>
      </c>
      <c r="K1146">
        <v>0</v>
      </c>
      <c r="L1146">
        <v>0</v>
      </c>
      <c r="M1146">
        <v>0</v>
      </c>
      <c r="N1146">
        <v>1</v>
      </c>
      <c r="O1146">
        <v>1</v>
      </c>
      <c r="P1146">
        <v>348</v>
      </c>
      <c r="Q1146">
        <v>27</v>
      </c>
      <c r="R1146">
        <v>3</v>
      </c>
      <c r="S1146" t="s">
        <v>1478</v>
      </c>
      <c r="T1146">
        <v>1</v>
      </c>
      <c r="U1146">
        <v>8.7262220000000001E-2</v>
      </c>
      <c r="V1146">
        <v>60</v>
      </c>
    </row>
    <row r="1147" spans="1:22">
      <c r="A1147">
        <v>59159</v>
      </c>
      <c r="B1147" t="s">
        <v>2455</v>
      </c>
      <c r="C1147">
        <v>-2.9999999999999997E-8</v>
      </c>
      <c r="D1147">
        <v>9.0885209999999994E-2</v>
      </c>
      <c r="E1147">
        <v>682</v>
      </c>
      <c r="F1147">
        <v>2</v>
      </c>
      <c r="G1147">
        <v>0</v>
      </c>
      <c r="H1147">
        <v>7</v>
      </c>
      <c r="I1147">
        <v>97291</v>
      </c>
      <c r="J1147">
        <v>1</v>
      </c>
      <c r="K1147">
        <v>0</v>
      </c>
      <c r="L1147">
        <v>0</v>
      </c>
      <c r="M1147">
        <v>0</v>
      </c>
      <c r="N1147">
        <v>1</v>
      </c>
      <c r="O1147">
        <v>1</v>
      </c>
      <c r="P1147">
        <v>348</v>
      </c>
      <c r="Q1147">
        <v>27</v>
      </c>
      <c r="R1147">
        <v>3</v>
      </c>
      <c r="S1147" t="s">
        <v>1478</v>
      </c>
      <c r="T1147">
        <v>1</v>
      </c>
      <c r="U1147">
        <v>9.0885240000000006E-2</v>
      </c>
      <c r="V1147">
        <v>62</v>
      </c>
    </row>
    <row r="1148" spans="1:22">
      <c r="A1148">
        <v>59283</v>
      </c>
      <c r="B1148" t="s">
        <v>2456</v>
      </c>
      <c r="C1148">
        <v>-2.9999999999999997E-8</v>
      </c>
      <c r="D1148">
        <v>7.2627059999999993E-2</v>
      </c>
      <c r="E1148">
        <v>682</v>
      </c>
      <c r="F1148">
        <v>2</v>
      </c>
      <c r="G1148">
        <v>0</v>
      </c>
      <c r="H1148">
        <v>7</v>
      </c>
      <c r="I1148">
        <v>97291</v>
      </c>
      <c r="J1148">
        <v>1</v>
      </c>
      <c r="K1148">
        <v>0</v>
      </c>
      <c r="L1148">
        <v>0</v>
      </c>
      <c r="M1148">
        <v>0</v>
      </c>
      <c r="N1148">
        <v>1</v>
      </c>
      <c r="O1148">
        <v>1</v>
      </c>
      <c r="P1148">
        <v>348</v>
      </c>
      <c r="Q1148">
        <v>27</v>
      </c>
      <c r="R1148">
        <v>3</v>
      </c>
      <c r="S1148" t="s">
        <v>1478</v>
      </c>
      <c r="T1148">
        <v>1</v>
      </c>
      <c r="U1148">
        <v>7.2627090000000005E-2</v>
      </c>
      <c r="V1148">
        <v>50</v>
      </c>
    </row>
    <row r="1149" spans="1:22">
      <c r="A1149">
        <v>59326</v>
      </c>
      <c r="B1149" t="s">
        <v>2457</v>
      </c>
      <c r="C1149">
        <v>-2.9999999999999997E-8</v>
      </c>
      <c r="D1149">
        <v>6.9566130000000004E-2</v>
      </c>
      <c r="E1149">
        <v>682</v>
      </c>
      <c r="F1149">
        <v>2</v>
      </c>
      <c r="G1149">
        <v>0</v>
      </c>
      <c r="H1149">
        <v>7</v>
      </c>
      <c r="I1149">
        <v>97291</v>
      </c>
      <c r="J1149">
        <v>1</v>
      </c>
      <c r="K1149">
        <v>0</v>
      </c>
      <c r="L1149">
        <v>0</v>
      </c>
      <c r="M1149">
        <v>0</v>
      </c>
      <c r="N1149">
        <v>1</v>
      </c>
      <c r="O1149">
        <v>1</v>
      </c>
      <c r="P1149">
        <v>348</v>
      </c>
      <c r="Q1149">
        <v>27</v>
      </c>
      <c r="R1149">
        <v>3</v>
      </c>
      <c r="S1149" t="s">
        <v>1478</v>
      </c>
      <c r="T1149">
        <v>1</v>
      </c>
      <c r="U1149">
        <v>6.9566160000000002E-2</v>
      </c>
      <c r="V1149">
        <v>47</v>
      </c>
    </row>
    <row r="1150" spans="1:22">
      <c r="A1150">
        <v>59359</v>
      </c>
      <c r="B1150" t="s">
        <v>2458</v>
      </c>
      <c r="C1150">
        <v>-2.9999999999999997E-8</v>
      </c>
      <c r="D1150">
        <v>0.30397017999999998</v>
      </c>
      <c r="E1150">
        <v>682</v>
      </c>
      <c r="F1150">
        <v>2</v>
      </c>
      <c r="G1150">
        <v>0</v>
      </c>
      <c r="H1150">
        <v>7</v>
      </c>
      <c r="I1150">
        <v>97291</v>
      </c>
      <c r="J1150">
        <v>1</v>
      </c>
      <c r="K1150">
        <v>0</v>
      </c>
      <c r="L1150">
        <v>0</v>
      </c>
      <c r="M1150">
        <v>0</v>
      </c>
      <c r="N1150">
        <v>1</v>
      </c>
      <c r="O1150">
        <v>1</v>
      </c>
      <c r="P1150">
        <v>348</v>
      </c>
      <c r="Q1150">
        <v>27</v>
      </c>
      <c r="R1150">
        <v>3</v>
      </c>
      <c r="S1150" t="s">
        <v>1478</v>
      </c>
      <c r="T1150">
        <v>1</v>
      </c>
      <c r="U1150">
        <v>0.30397021000000002</v>
      </c>
      <c r="V1150">
        <v>207</v>
      </c>
    </row>
    <row r="1151" spans="1:22">
      <c r="A1151">
        <v>59360</v>
      </c>
      <c r="B1151" t="s">
        <v>2458</v>
      </c>
      <c r="C1151">
        <v>0.30397017999999998</v>
      </c>
      <c r="D1151">
        <v>0.31688981999999999</v>
      </c>
      <c r="E1151">
        <v>682</v>
      </c>
      <c r="F1151">
        <v>0</v>
      </c>
      <c r="G1151">
        <v>0</v>
      </c>
      <c r="H1151">
        <v>7</v>
      </c>
      <c r="I1151">
        <v>97291</v>
      </c>
      <c r="J1151">
        <v>1</v>
      </c>
      <c r="K1151">
        <v>0</v>
      </c>
      <c r="L1151">
        <v>0</v>
      </c>
      <c r="M1151">
        <v>0</v>
      </c>
      <c r="N1151">
        <v>1</v>
      </c>
      <c r="O1151">
        <v>1</v>
      </c>
      <c r="P1151">
        <v>348</v>
      </c>
      <c r="Q1151">
        <v>27</v>
      </c>
      <c r="R1151">
        <v>3</v>
      </c>
      <c r="S1151" t="s">
        <v>1478</v>
      </c>
      <c r="T1151">
        <v>1</v>
      </c>
      <c r="U1151">
        <v>1.291964E-2</v>
      </c>
      <c r="V1151">
        <v>9</v>
      </c>
    </row>
    <row r="1152" spans="1:22">
      <c r="A1152">
        <v>59434</v>
      </c>
      <c r="B1152" t="s">
        <v>2459</v>
      </c>
      <c r="C1152">
        <v>2.952809E-2</v>
      </c>
      <c r="D1152">
        <v>0.11111614</v>
      </c>
      <c r="E1152">
        <v>682</v>
      </c>
      <c r="F1152">
        <v>2</v>
      </c>
      <c r="G1152">
        <v>0</v>
      </c>
      <c r="H1152">
        <v>7</v>
      </c>
      <c r="I1152">
        <v>97291</v>
      </c>
      <c r="J1152">
        <v>1</v>
      </c>
      <c r="K1152">
        <v>0</v>
      </c>
      <c r="L1152">
        <v>0</v>
      </c>
      <c r="M1152">
        <v>0</v>
      </c>
      <c r="N1152">
        <v>1</v>
      </c>
      <c r="O1152">
        <v>1</v>
      </c>
      <c r="P1152">
        <v>348</v>
      </c>
      <c r="Q1152">
        <v>27</v>
      </c>
      <c r="R1152">
        <v>3</v>
      </c>
      <c r="S1152" t="s">
        <v>1478</v>
      </c>
      <c r="T1152">
        <v>1</v>
      </c>
      <c r="U1152">
        <v>8.1588049999999995E-2</v>
      </c>
      <c r="V1152">
        <v>56</v>
      </c>
    </row>
    <row r="1153" spans="1:22">
      <c r="A1153">
        <v>59435</v>
      </c>
      <c r="B1153" t="s">
        <v>2459</v>
      </c>
      <c r="C1153">
        <v>0.11111614</v>
      </c>
      <c r="D1153">
        <v>0.11838443</v>
      </c>
      <c r="E1153">
        <v>682</v>
      </c>
      <c r="F1153">
        <v>0</v>
      </c>
      <c r="G1153">
        <v>0</v>
      </c>
      <c r="H1153">
        <v>7</v>
      </c>
      <c r="I1153">
        <v>97291</v>
      </c>
      <c r="J1153">
        <v>1</v>
      </c>
      <c r="K1153">
        <v>0</v>
      </c>
      <c r="L1153">
        <v>0</v>
      </c>
      <c r="M1153">
        <v>0</v>
      </c>
      <c r="N1153">
        <v>1</v>
      </c>
      <c r="O1153">
        <v>1</v>
      </c>
      <c r="P1153">
        <v>348</v>
      </c>
      <c r="Q1153">
        <v>27</v>
      </c>
      <c r="R1153">
        <v>3</v>
      </c>
      <c r="S1153" t="s">
        <v>1478</v>
      </c>
      <c r="T1153">
        <v>1</v>
      </c>
      <c r="U1153">
        <v>7.2682900000000002E-3</v>
      </c>
      <c r="V1153">
        <v>5</v>
      </c>
    </row>
    <row r="1154" spans="1:22">
      <c r="A1154">
        <v>59605</v>
      </c>
      <c r="B1154" t="s">
        <v>2460</v>
      </c>
      <c r="C1154">
        <v>-2.9999999999999997E-8</v>
      </c>
      <c r="D1154">
        <v>7.1763229999999997E-2</v>
      </c>
      <c r="E1154">
        <v>682</v>
      </c>
      <c r="F1154">
        <v>0</v>
      </c>
      <c r="G1154">
        <v>0</v>
      </c>
      <c r="H1154">
        <v>7</v>
      </c>
      <c r="I1154">
        <v>97291</v>
      </c>
      <c r="J1154">
        <v>1</v>
      </c>
      <c r="K1154">
        <v>0</v>
      </c>
      <c r="L1154">
        <v>0</v>
      </c>
      <c r="M1154">
        <v>0</v>
      </c>
      <c r="N1154">
        <v>1</v>
      </c>
      <c r="O1154">
        <v>1</v>
      </c>
      <c r="P1154">
        <v>348</v>
      </c>
      <c r="Q1154">
        <v>27</v>
      </c>
      <c r="R1154">
        <v>3</v>
      </c>
      <c r="S1154" t="s">
        <v>1478</v>
      </c>
      <c r="T1154">
        <v>1</v>
      </c>
      <c r="U1154">
        <v>7.1763259999999995E-2</v>
      </c>
      <c r="V1154">
        <v>49</v>
      </c>
    </row>
    <row r="1155" spans="1:22">
      <c r="A1155">
        <v>59606</v>
      </c>
      <c r="B1155" t="s">
        <v>2461</v>
      </c>
      <c r="C1155">
        <v>-2.9999999999999997E-8</v>
      </c>
      <c r="D1155">
        <v>0.69439717000000001</v>
      </c>
      <c r="E1155">
        <v>682</v>
      </c>
      <c r="F1155">
        <v>0</v>
      </c>
      <c r="G1155">
        <v>0</v>
      </c>
      <c r="H1155">
        <v>7</v>
      </c>
      <c r="I1155">
        <v>97291</v>
      </c>
      <c r="J1155">
        <v>1</v>
      </c>
      <c r="K1155">
        <v>0</v>
      </c>
      <c r="L1155">
        <v>0</v>
      </c>
      <c r="M1155">
        <v>0</v>
      </c>
      <c r="N1155">
        <v>1</v>
      </c>
      <c r="O1155">
        <v>1</v>
      </c>
      <c r="P1155">
        <v>348</v>
      </c>
      <c r="Q1155">
        <v>27</v>
      </c>
      <c r="R1155">
        <v>3</v>
      </c>
      <c r="S1155" t="s">
        <v>1478</v>
      </c>
      <c r="T1155">
        <v>1</v>
      </c>
      <c r="U1155">
        <v>0.69439720000000005</v>
      </c>
      <c r="V1155">
        <v>474</v>
      </c>
    </row>
    <row r="1156" spans="1:22">
      <c r="A1156">
        <v>59614</v>
      </c>
      <c r="B1156" t="s">
        <v>2462</v>
      </c>
      <c r="C1156">
        <v>-2.9999999999999997E-8</v>
      </c>
      <c r="D1156">
        <v>5.7494839999999998E-2</v>
      </c>
      <c r="E1156">
        <v>682</v>
      </c>
      <c r="F1156">
        <v>2</v>
      </c>
      <c r="G1156">
        <v>0</v>
      </c>
      <c r="H1156">
        <v>7</v>
      </c>
      <c r="I1156">
        <v>97291</v>
      </c>
      <c r="J1156">
        <v>1</v>
      </c>
      <c r="K1156">
        <v>0</v>
      </c>
      <c r="L1156">
        <v>0</v>
      </c>
      <c r="M1156">
        <v>0</v>
      </c>
      <c r="N1156">
        <v>1</v>
      </c>
      <c r="O1156">
        <v>1</v>
      </c>
      <c r="P1156">
        <v>348</v>
      </c>
      <c r="Q1156">
        <v>27</v>
      </c>
      <c r="R1156">
        <v>3</v>
      </c>
      <c r="S1156" t="s">
        <v>1478</v>
      </c>
      <c r="T1156">
        <v>1</v>
      </c>
      <c r="U1156">
        <v>5.7494869999999997E-2</v>
      </c>
      <c r="V1156">
        <v>39</v>
      </c>
    </row>
    <row r="1157" spans="1:22">
      <c r="A1157">
        <v>59645</v>
      </c>
      <c r="B1157" t="s">
        <v>2463</v>
      </c>
      <c r="C1157">
        <v>-2.9999999999999997E-8</v>
      </c>
      <c r="D1157">
        <v>0.1053471</v>
      </c>
      <c r="E1157">
        <v>682</v>
      </c>
      <c r="F1157">
        <v>0</v>
      </c>
      <c r="G1157">
        <v>0</v>
      </c>
      <c r="H1157">
        <v>7</v>
      </c>
      <c r="I1157">
        <v>97291</v>
      </c>
      <c r="J1157">
        <v>1</v>
      </c>
      <c r="K1157">
        <v>0</v>
      </c>
      <c r="L1157">
        <v>0</v>
      </c>
      <c r="M1157">
        <v>0</v>
      </c>
      <c r="N1157">
        <v>1</v>
      </c>
      <c r="O1157">
        <v>1</v>
      </c>
      <c r="P1157">
        <v>348</v>
      </c>
      <c r="Q1157">
        <v>27</v>
      </c>
      <c r="R1157">
        <v>3</v>
      </c>
      <c r="S1157" t="s">
        <v>1478</v>
      </c>
      <c r="T1157">
        <v>1</v>
      </c>
      <c r="U1157">
        <v>0.10534713</v>
      </c>
      <c r="V1157">
        <v>72</v>
      </c>
    </row>
    <row r="1158" spans="1:22">
      <c r="A1158">
        <v>59713</v>
      </c>
      <c r="B1158" t="s">
        <v>2464</v>
      </c>
      <c r="C1158">
        <v>-2.9999999999999997E-8</v>
      </c>
      <c r="D1158">
        <v>0.26113542000000001</v>
      </c>
      <c r="E1158">
        <v>682</v>
      </c>
      <c r="F1158">
        <v>2</v>
      </c>
      <c r="G1158">
        <v>0</v>
      </c>
      <c r="H1158">
        <v>7</v>
      </c>
      <c r="I1158">
        <v>97291</v>
      </c>
      <c r="J1158">
        <v>1</v>
      </c>
      <c r="K1158">
        <v>0</v>
      </c>
      <c r="L1158">
        <v>0</v>
      </c>
      <c r="M1158">
        <v>0</v>
      </c>
      <c r="N1158">
        <v>1</v>
      </c>
      <c r="O1158">
        <v>1</v>
      </c>
      <c r="P1158">
        <v>348</v>
      </c>
      <c r="Q1158">
        <v>27</v>
      </c>
      <c r="R1158">
        <v>3</v>
      </c>
      <c r="S1158" t="s">
        <v>1478</v>
      </c>
      <c r="T1158">
        <v>1</v>
      </c>
      <c r="U1158">
        <v>0.26113544999999999</v>
      </c>
      <c r="V1158">
        <v>178</v>
      </c>
    </row>
    <row r="1159" spans="1:22">
      <c r="A1159">
        <v>59886</v>
      </c>
      <c r="B1159" t="s">
        <v>2465</v>
      </c>
      <c r="C1159">
        <v>-2.9999999999999997E-8</v>
      </c>
      <c r="D1159">
        <v>5.6871600000000001E-2</v>
      </c>
      <c r="E1159">
        <v>682</v>
      </c>
      <c r="F1159">
        <v>0</v>
      </c>
      <c r="G1159">
        <v>0</v>
      </c>
      <c r="H1159">
        <v>7</v>
      </c>
      <c r="I1159">
        <v>97291</v>
      </c>
      <c r="J1159">
        <v>1</v>
      </c>
      <c r="K1159">
        <v>0</v>
      </c>
      <c r="L1159">
        <v>0</v>
      </c>
      <c r="M1159">
        <v>0</v>
      </c>
      <c r="N1159">
        <v>1</v>
      </c>
      <c r="O1159">
        <v>1</v>
      </c>
      <c r="P1159">
        <v>348</v>
      </c>
      <c r="Q1159">
        <v>27</v>
      </c>
      <c r="R1159">
        <v>3</v>
      </c>
      <c r="S1159" t="s">
        <v>1478</v>
      </c>
      <c r="T1159">
        <v>1</v>
      </c>
      <c r="U1159">
        <v>5.6871629999999999E-2</v>
      </c>
      <c r="V1159">
        <v>39</v>
      </c>
    </row>
    <row r="1160" spans="1:22">
      <c r="A1160">
        <v>59952</v>
      </c>
      <c r="B1160" t="s">
        <v>2466</v>
      </c>
      <c r="C1160">
        <v>-2.9999999999999997E-8</v>
      </c>
      <c r="D1160">
        <v>9.2368290000000006E-2</v>
      </c>
      <c r="E1160">
        <v>682</v>
      </c>
      <c r="F1160">
        <v>0</v>
      </c>
      <c r="G1160">
        <v>0</v>
      </c>
      <c r="H1160">
        <v>7</v>
      </c>
      <c r="I1160">
        <v>97291</v>
      </c>
      <c r="J1160">
        <v>1</v>
      </c>
      <c r="K1160">
        <v>0</v>
      </c>
      <c r="L1160">
        <v>0</v>
      </c>
      <c r="M1160">
        <v>0</v>
      </c>
      <c r="N1160">
        <v>1</v>
      </c>
      <c r="O1160">
        <v>1</v>
      </c>
      <c r="P1160">
        <v>348</v>
      </c>
      <c r="Q1160">
        <v>27</v>
      </c>
      <c r="R1160">
        <v>3</v>
      </c>
      <c r="S1160" t="s">
        <v>1478</v>
      </c>
      <c r="T1160">
        <v>1</v>
      </c>
      <c r="U1160">
        <v>9.2368320000000004E-2</v>
      </c>
      <c r="V1160">
        <v>63</v>
      </c>
    </row>
    <row r="1161" spans="1:22">
      <c r="A1161">
        <v>59967</v>
      </c>
      <c r="B1161" t="s">
        <v>2467</v>
      </c>
      <c r="C1161">
        <v>-2.9999999999999997E-8</v>
      </c>
      <c r="D1161">
        <v>4.390703E-2</v>
      </c>
      <c r="E1161">
        <v>682</v>
      </c>
      <c r="F1161">
        <v>2</v>
      </c>
      <c r="G1161">
        <v>0</v>
      </c>
      <c r="H1161">
        <v>7</v>
      </c>
      <c r="I1161">
        <v>97291</v>
      </c>
      <c r="J1161">
        <v>1</v>
      </c>
      <c r="K1161">
        <v>0</v>
      </c>
      <c r="L1161">
        <v>0</v>
      </c>
      <c r="M1161">
        <v>0</v>
      </c>
      <c r="N1161">
        <v>1</v>
      </c>
      <c r="O1161">
        <v>1</v>
      </c>
      <c r="P1161">
        <v>348</v>
      </c>
      <c r="Q1161">
        <v>27</v>
      </c>
      <c r="R1161">
        <v>3</v>
      </c>
      <c r="S1161" t="s">
        <v>1478</v>
      </c>
      <c r="T1161">
        <v>1</v>
      </c>
      <c r="U1161">
        <v>4.3907059999999998E-2</v>
      </c>
      <c r="V1161">
        <v>30</v>
      </c>
    </row>
    <row r="1162" spans="1:22">
      <c r="A1162">
        <v>60041</v>
      </c>
      <c r="B1162" t="s">
        <v>2468</v>
      </c>
      <c r="C1162">
        <v>-2.9999999999999997E-8</v>
      </c>
      <c r="D1162">
        <v>0.26043171999999998</v>
      </c>
      <c r="E1162">
        <v>682</v>
      </c>
      <c r="F1162">
        <v>2</v>
      </c>
      <c r="G1162">
        <v>0</v>
      </c>
      <c r="H1162">
        <v>7</v>
      </c>
      <c r="I1162">
        <v>97291</v>
      </c>
      <c r="J1162">
        <v>1</v>
      </c>
      <c r="K1162">
        <v>0</v>
      </c>
      <c r="L1162">
        <v>0</v>
      </c>
      <c r="M1162">
        <v>0</v>
      </c>
      <c r="N1162">
        <v>1</v>
      </c>
      <c r="O1162">
        <v>1</v>
      </c>
      <c r="P1162">
        <v>348</v>
      </c>
      <c r="Q1162">
        <v>27</v>
      </c>
      <c r="R1162">
        <v>3</v>
      </c>
      <c r="S1162" t="s">
        <v>1478</v>
      </c>
      <c r="T1162">
        <v>1</v>
      </c>
      <c r="U1162">
        <v>0.26043175000000002</v>
      </c>
      <c r="V1162">
        <v>178</v>
      </c>
    </row>
    <row r="1163" spans="1:22">
      <c r="A1163">
        <v>60066</v>
      </c>
      <c r="B1163" t="s">
        <v>2469</v>
      </c>
      <c r="C1163">
        <v>-2.9999999999999997E-8</v>
      </c>
      <c r="D1163">
        <v>0.14102894999999999</v>
      </c>
      <c r="E1163">
        <v>682</v>
      </c>
      <c r="F1163">
        <v>2</v>
      </c>
      <c r="G1163">
        <v>0</v>
      </c>
      <c r="H1163">
        <v>7</v>
      </c>
      <c r="I1163">
        <v>97291</v>
      </c>
      <c r="J1163">
        <v>1</v>
      </c>
      <c r="K1163">
        <v>0</v>
      </c>
      <c r="L1163">
        <v>0</v>
      </c>
      <c r="M1163">
        <v>0</v>
      </c>
      <c r="N1163">
        <v>1</v>
      </c>
      <c r="O1163">
        <v>1</v>
      </c>
      <c r="P1163">
        <v>348</v>
      </c>
      <c r="Q1163">
        <v>27</v>
      </c>
      <c r="R1163">
        <v>3</v>
      </c>
      <c r="S1163" t="s">
        <v>1478</v>
      </c>
      <c r="T1163">
        <v>1</v>
      </c>
      <c r="U1163">
        <v>0.14102898</v>
      </c>
      <c r="V1163">
        <v>96</v>
      </c>
    </row>
    <row r="1164" spans="1:22">
      <c r="A1164">
        <v>60101</v>
      </c>
      <c r="B1164" t="s">
        <v>2470</v>
      </c>
      <c r="C1164">
        <v>-2.9999999999999997E-8</v>
      </c>
      <c r="D1164">
        <v>0.1090453</v>
      </c>
      <c r="E1164">
        <v>682</v>
      </c>
      <c r="F1164">
        <v>0</v>
      </c>
      <c r="G1164">
        <v>0</v>
      </c>
      <c r="H1164">
        <v>7</v>
      </c>
      <c r="I1164">
        <v>97291</v>
      </c>
      <c r="J1164">
        <v>1</v>
      </c>
      <c r="K1164">
        <v>0</v>
      </c>
      <c r="L1164">
        <v>0</v>
      </c>
      <c r="M1164">
        <v>0</v>
      </c>
      <c r="N1164">
        <v>1</v>
      </c>
      <c r="O1164">
        <v>1</v>
      </c>
      <c r="P1164">
        <v>348</v>
      </c>
      <c r="Q1164">
        <v>27</v>
      </c>
      <c r="R1164">
        <v>3</v>
      </c>
      <c r="S1164" t="s">
        <v>1478</v>
      </c>
      <c r="T1164">
        <v>1</v>
      </c>
      <c r="U1164">
        <v>0.10904533</v>
      </c>
      <c r="V1164">
        <v>74</v>
      </c>
    </row>
    <row r="1165" spans="1:22">
      <c r="A1165">
        <v>60122</v>
      </c>
      <c r="B1165" t="s">
        <v>2471</v>
      </c>
      <c r="C1165">
        <v>-2.9999999999999997E-8</v>
      </c>
      <c r="D1165">
        <v>0.15819635000000001</v>
      </c>
      <c r="E1165">
        <v>682</v>
      </c>
      <c r="F1165">
        <v>2</v>
      </c>
      <c r="G1165">
        <v>0</v>
      </c>
      <c r="H1165">
        <v>7</v>
      </c>
      <c r="I1165">
        <v>97291</v>
      </c>
      <c r="J1165">
        <v>1</v>
      </c>
      <c r="K1165">
        <v>0</v>
      </c>
      <c r="L1165">
        <v>0</v>
      </c>
      <c r="M1165">
        <v>0</v>
      </c>
      <c r="N1165">
        <v>1</v>
      </c>
      <c r="O1165">
        <v>1</v>
      </c>
      <c r="P1165">
        <v>348</v>
      </c>
      <c r="Q1165">
        <v>27</v>
      </c>
      <c r="R1165">
        <v>3</v>
      </c>
      <c r="S1165" t="s">
        <v>1478</v>
      </c>
      <c r="T1165">
        <v>1</v>
      </c>
      <c r="U1165">
        <v>0.15819638</v>
      </c>
      <c r="V1165">
        <v>108</v>
      </c>
    </row>
    <row r="1166" spans="1:22">
      <c r="A1166">
        <v>60136</v>
      </c>
      <c r="B1166" t="s">
        <v>2472</v>
      </c>
      <c r="C1166">
        <v>-2.9999999999999997E-8</v>
      </c>
      <c r="D1166">
        <v>0.11486897</v>
      </c>
      <c r="E1166">
        <v>682</v>
      </c>
      <c r="F1166">
        <v>2</v>
      </c>
      <c r="G1166">
        <v>0</v>
      </c>
      <c r="H1166">
        <v>7</v>
      </c>
      <c r="I1166">
        <v>97291</v>
      </c>
      <c r="J1166">
        <v>1</v>
      </c>
      <c r="K1166">
        <v>0</v>
      </c>
      <c r="L1166">
        <v>0</v>
      </c>
      <c r="M1166">
        <v>0</v>
      </c>
      <c r="N1166">
        <v>1</v>
      </c>
      <c r="O1166">
        <v>1</v>
      </c>
      <c r="P1166">
        <v>348</v>
      </c>
      <c r="Q1166">
        <v>27</v>
      </c>
      <c r="R1166">
        <v>3</v>
      </c>
      <c r="S1166" t="s">
        <v>1478</v>
      </c>
      <c r="T1166">
        <v>1</v>
      </c>
      <c r="U1166">
        <v>0.114869</v>
      </c>
      <c r="V1166">
        <v>78</v>
      </c>
    </row>
    <row r="1167" spans="1:22">
      <c r="A1167">
        <v>60164</v>
      </c>
      <c r="B1167" t="s">
        <v>2473</v>
      </c>
      <c r="C1167">
        <v>-2.9999999999999997E-8</v>
      </c>
      <c r="D1167">
        <v>0.15345491999999999</v>
      </c>
      <c r="E1167">
        <v>682</v>
      </c>
      <c r="F1167">
        <v>2</v>
      </c>
      <c r="G1167">
        <v>0</v>
      </c>
      <c r="H1167">
        <v>7</v>
      </c>
      <c r="I1167">
        <v>97291</v>
      </c>
      <c r="J1167">
        <v>1</v>
      </c>
      <c r="K1167">
        <v>0</v>
      </c>
      <c r="L1167">
        <v>0</v>
      </c>
      <c r="M1167">
        <v>0</v>
      </c>
      <c r="N1167">
        <v>1</v>
      </c>
      <c r="O1167">
        <v>1</v>
      </c>
      <c r="P1167">
        <v>348</v>
      </c>
      <c r="Q1167">
        <v>27</v>
      </c>
      <c r="R1167">
        <v>3</v>
      </c>
      <c r="S1167" t="s">
        <v>1478</v>
      </c>
      <c r="T1167">
        <v>1</v>
      </c>
      <c r="U1167">
        <v>0.15345495000000001</v>
      </c>
      <c r="V1167">
        <v>105</v>
      </c>
    </row>
    <row r="1168" spans="1:22">
      <c r="A1168">
        <v>60183</v>
      </c>
      <c r="B1168" t="s">
        <v>2474</v>
      </c>
      <c r="C1168">
        <v>-2.9999999999999997E-8</v>
      </c>
      <c r="D1168">
        <v>0.12888521</v>
      </c>
      <c r="E1168">
        <v>682</v>
      </c>
      <c r="F1168">
        <v>2</v>
      </c>
      <c r="G1168">
        <v>0</v>
      </c>
      <c r="H1168">
        <v>7</v>
      </c>
      <c r="I1168">
        <v>97291</v>
      </c>
      <c r="J1168">
        <v>1</v>
      </c>
      <c r="K1168">
        <v>0</v>
      </c>
      <c r="L1168">
        <v>0</v>
      </c>
      <c r="M1168">
        <v>0</v>
      </c>
      <c r="N1168">
        <v>1</v>
      </c>
      <c r="O1168">
        <v>1</v>
      </c>
      <c r="P1168">
        <v>348</v>
      </c>
      <c r="Q1168">
        <v>27</v>
      </c>
      <c r="R1168">
        <v>3</v>
      </c>
      <c r="S1168" t="s">
        <v>1478</v>
      </c>
      <c r="T1168">
        <v>1</v>
      </c>
      <c r="U1168">
        <v>0.12888524000000001</v>
      </c>
      <c r="V1168">
        <v>88</v>
      </c>
    </row>
    <row r="1169" spans="1:22">
      <c r="A1169">
        <v>60184</v>
      </c>
      <c r="B1169" t="s">
        <v>2474</v>
      </c>
      <c r="C1169">
        <v>0.12888521</v>
      </c>
      <c r="D1169">
        <v>0.31067979000000001</v>
      </c>
      <c r="E1169">
        <v>682</v>
      </c>
      <c r="F1169">
        <v>2</v>
      </c>
      <c r="G1169">
        <v>0</v>
      </c>
      <c r="H1169">
        <v>7</v>
      </c>
      <c r="I1169">
        <v>97291</v>
      </c>
      <c r="J1169">
        <v>1</v>
      </c>
      <c r="K1169">
        <v>0</v>
      </c>
      <c r="L1169">
        <v>0</v>
      </c>
      <c r="M1169">
        <v>0</v>
      </c>
      <c r="N1169">
        <v>1</v>
      </c>
      <c r="O1169">
        <v>1</v>
      </c>
      <c r="P1169">
        <v>348</v>
      </c>
      <c r="Q1169">
        <v>27</v>
      </c>
      <c r="R1169">
        <v>3</v>
      </c>
      <c r="S1169" t="s">
        <v>1478</v>
      </c>
      <c r="T1169">
        <v>1</v>
      </c>
      <c r="U1169">
        <v>0.18179458000000001</v>
      </c>
      <c r="V1169">
        <v>124</v>
      </c>
    </row>
    <row r="1170" spans="1:22">
      <c r="A1170">
        <v>60185</v>
      </c>
      <c r="B1170" t="s">
        <v>2474</v>
      </c>
      <c r="C1170">
        <v>0.31067979000000001</v>
      </c>
      <c r="D1170">
        <v>0.31315483</v>
      </c>
      <c r="E1170">
        <v>682</v>
      </c>
      <c r="F1170">
        <v>2</v>
      </c>
      <c r="G1170">
        <v>0</v>
      </c>
      <c r="H1170">
        <v>7</v>
      </c>
      <c r="I1170">
        <v>97291</v>
      </c>
      <c r="J1170">
        <v>1</v>
      </c>
      <c r="K1170">
        <v>0</v>
      </c>
      <c r="L1170">
        <v>0</v>
      </c>
      <c r="M1170">
        <v>0</v>
      </c>
      <c r="N1170">
        <v>1</v>
      </c>
      <c r="O1170">
        <v>1</v>
      </c>
      <c r="P1170">
        <v>348</v>
      </c>
      <c r="Q1170">
        <v>27</v>
      </c>
      <c r="R1170">
        <v>3</v>
      </c>
      <c r="S1170" t="s">
        <v>1478</v>
      </c>
      <c r="T1170">
        <v>1</v>
      </c>
      <c r="U1170">
        <v>2.47504E-3</v>
      </c>
      <c r="V1170">
        <v>2</v>
      </c>
    </row>
    <row r="1171" spans="1:22">
      <c r="A1171">
        <v>60186</v>
      </c>
      <c r="B1171" t="s">
        <v>2474</v>
      </c>
      <c r="C1171">
        <v>0.31315483</v>
      </c>
      <c r="D1171">
        <v>0.37297230999999997</v>
      </c>
      <c r="E1171">
        <v>682</v>
      </c>
      <c r="F1171">
        <v>2</v>
      </c>
      <c r="G1171">
        <v>0</v>
      </c>
      <c r="H1171">
        <v>7</v>
      </c>
      <c r="I1171">
        <v>97291</v>
      </c>
      <c r="J1171">
        <v>1</v>
      </c>
      <c r="K1171">
        <v>0</v>
      </c>
      <c r="L1171">
        <v>0</v>
      </c>
      <c r="M1171">
        <v>0</v>
      </c>
      <c r="N1171">
        <v>1</v>
      </c>
      <c r="O1171">
        <v>1</v>
      </c>
      <c r="P1171">
        <v>348</v>
      </c>
      <c r="Q1171">
        <v>27</v>
      </c>
      <c r="R1171">
        <v>3</v>
      </c>
      <c r="S1171" t="s">
        <v>1478</v>
      </c>
      <c r="T1171">
        <v>1</v>
      </c>
      <c r="U1171">
        <v>5.9817479999999999E-2</v>
      </c>
      <c r="V1171">
        <v>41</v>
      </c>
    </row>
    <row r="1172" spans="1:22">
      <c r="A1172">
        <v>60234</v>
      </c>
      <c r="B1172" t="s">
        <v>2475</v>
      </c>
      <c r="C1172">
        <v>-2.9999999999999997E-8</v>
      </c>
      <c r="D1172">
        <v>0.27197279000000002</v>
      </c>
      <c r="E1172">
        <v>682</v>
      </c>
      <c r="F1172">
        <v>2</v>
      </c>
      <c r="G1172">
        <v>0</v>
      </c>
      <c r="H1172">
        <v>7</v>
      </c>
      <c r="I1172">
        <v>97291</v>
      </c>
      <c r="J1172">
        <v>1</v>
      </c>
      <c r="K1172">
        <v>0</v>
      </c>
      <c r="L1172">
        <v>0</v>
      </c>
      <c r="M1172">
        <v>0</v>
      </c>
      <c r="N1172">
        <v>1</v>
      </c>
      <c r="O1172">
        <v>1</v>
      </c>
      <c r="P1172">
        <v>348</v>
      </c>
      <c r="Q1172">
        <v>27</v>
      </c>
      <c r="R1172">
        <v>3</v>
      </c>
      <c r="S1172" t="s">
        <v>1478</v>
      </c>
      <c r="T1172">
        <v>1</v>
      </c>
      <c r="U1172">
        <v>0.27197282</v>
      </c>
      <c r="V1172">
        <v>185</v>
      </c>
    </row>
    <row r="1173" spans="1:22">
      <c r="A1173">
        <v>60273</v>
      </c>
      <c r="B1173" t="s">
        <v>2476</v>
      </c>
      <c r="C1173">
        <v>0.15286661000000001</v>
      </c>
      <c r="D1173">
        <v>0.42418662000000001</v>
      </c>
      <c r="E1173">
        <v>682</v>
      </c>
      <c r="F1173">
        <v>2</v>
      </c>
      <c r="G1173">
        <v>0</v>
      </c>
      <c r="H1173">
        <v>7</v>
      </c>
      <c r="I1173">
        <v>97291</v>
      </c>
      <c r="J1173">
        <v>1</v>
      </c>
      <c r="K1173">
        <v>0</v>
      </c>
      <c r="L1173">
        <v>0</v>
      </c>
      <c r="M1173">
        <v>0</v>
      </c>
      <c r="N1173">
        <v>1</v>
      </c>
      <c r="O1173">
        <v>1</v>
      </c>
      <c r="P1173">
        <v>348</v>
      </c>
      <c r="Q1173">
        <v>27</v>
      </c>
      <c r="R1173">
        <v>3</v>
      </c>
      <c r="S1173" t="s">
        <v>1478</v>
      </c>
      <c r="T1173">
        <v>1</v>
      </c>
      <c r="U1173">
        <v>0.27132001</v>
      </c>
      <c r="V1173">
        <v>185</v>
      </c>
    </row>
    <row r="1174" spans="1:22">
      <c r="A1174">
        <v>60448</v>
      </c>
      <c r="B1174" t="s">
        <v>2477</v>
      </c>
      <c r="C1174">
        <v>-2.9999999999999997E-8</v>
      </c>
      <c r="D1174">
        <v>0.12138994</v>
      </c>
      <c r="E1174">
        <v>682</v>
      </c>
      <c r="F1174">
        <v>2</v>
      </c>
      <c r="G1174">
        <v>0</v>
      </c>
      <c r="H1174">
        <v>7</v>
      </c>
      <c r="I1174">
        <v>97291</v>
      </c>
      <c r="J1174">
        <v>1</v>
      </c>
      <c r="K1174">
        <v>0</v>
      </c>
      <c r="L1174">
        <v>0</v>
      </c>
      <c r="M1174">
        <v>0</v>
      </c>
      <c r="N1174">
        <v>1</v>
      </c>
      <c r="O1174">
        <v>1</v>
      </c>
      <c r="P1174">
        <v>348</v>
      </c>
      <c r="Q1174">
        <v>27</v>
      </c>
      <c r="R1174">
        <v>3</v>
      </c>
      <c r="S1174" t="s">
        <v>1478</v>
      </c>
      <c r="T1174">
        <v>1</v>
      </c>
      <c r="U1174">
        <v>0.12138997</v>
      </c>
      <c r="V1174">
        <v>83</v>
      </c>
    </row>
    <row r="1175" spans="1:22">
      <c r="A1175">
        <v>60616</v>
      </c>
      <c r="B1175" t="s">
        <v>2478</v>
      </c>
      <c r="C1175">
        <v>-2.9999999999999997E-8</v>
      </c>
      <c r="D1175">
        <v>0.13269998999999999</v>
      </c>
      <c r="E1175">
        <v>682</v>
      </c>
      <c r="F1175">
        <v>0</v>
      </c>
      <c r="G1175">
        <v>0</v>
      </c>
      <c r="H1175">
        <v>7</v>
      </c>
      <c r="I1175">
        <v>97291</v>
      </c>
      <c r="J1175">
        <v>1</v>
      </c>
      <c r="K1175">
        <v>0</v>
      </c>
      <c r="L1175">
        <v>0</v>
      </c>
      <c r="M1175">
        <v>0</v>
      </c>
      <c r="N1175">
        <v>1</v>
      </c>
      <c r="O1175">
        <v>1</v>
      </c>
      <c r="P1175">
        <v>348</v>
      </c>
      <c r="Q1175">
        <v>27</v>
      </c>
      <c r="R1175">
        <v>3</v>
      </c>
      <c r="S1175" t="s">
        <v>1478</v>
      </c>
      <c r="T1175">
        <v>1</v>
      </c>
      <c r="U1175">
        <v>0.13270002</v>
      </c>
      <c r="V1175">
        <v>91</v>
      </c>
    </row>
    <row r="1176" spans="1:22">
      <c r="A1176">
        <v>60623</v>
      </c>
      <c r="B1176" t="s">
        <v>2479</v>
      </c>
      <c r="C1176">
        <v>-2.9999999999999997E-8</v>
      </c>
      <c r="D1176">
        <v>0.1665933</v>
      </c>
      <c r="E1176">
        <v>682</v>
      </c>
      <c r="F1176">
        <v>2</v>
      </c>
      <c r="G1176">
        <v>0</v>
      </c>
      <c r="H1176">
        <v>7</v>
      </c>
      <c r="I1176">
        <v>97291</v>
      </c>
      <c r="J1176">
        <v>1</v>
      </c>
      <c r="K1176">
        <v>0</v>
      </c>
      <c r="L1176">
        <v>0</v>
      </c>
      <c r="M1176">
        <v>0</v>
      </c>
      <c r="N1176">
        <v>1</v>
      </c>
      <c r="O1176">
        <v>1</v>
      </c>
      <c r="P1176">
        <v>348</v>
      </c>
      <c r="Q1176">
        <v>27</v>
      </c>
      <c r="R1176">
        <v>3</v>
      </c>
      <c r="S1176" t="s">
        <v>1478</v>
      </c>
      <c r="T1176">
        <v>1</v>
      </c>
      <c r="U1176">
        <v>0.16659333000000001</v>
      </c>
      <c r="V1176">
        <v>114</v>
      </c>
    </row>
    <row r="1177" spans="1:22">
      <c r="A1177">
        <v>60695</v>
      </c>
      <c r="B1177" t="s">
        <v>2480</v>
      </c>
      <c r="C1177">
        <v>-2.9999999999999997E-8</v>
      </c>
      <c r="D1177">
        <v>0.14975821</v>
      </c>
      <c r="E1177">
        <v>682</v>
      </c>
      <c r="F1177">
        <v>2</v>
      </c>
      <c r="G1177">
        <v>0</v>
      </c>
      <c r="H1177">
        <v>7</v>
      </c>
      <c r="I1177">
        <v>97291</v>
      </c>
      <c r="J1177">
        <v>1</v>
      </c>
      <c r="K1177">
        <v>0</v>
      </c>
      <c r="L1177">
        <v>0</v>
      </c>
      <c r="M1177">
        <v>0</v>
      </c>
      <c r="N1177">
        <v>1</v>
      </c>
      <c r="O1177">
        <v>1</v>
      </c>
      <c r="P1177">
        <v>348</v>
      </c>
      <c r="Q1177">
        <v>27</v>
      </c>
      <c r="R1177">
        <v>3</v>
      </c>
      <c r="S1177" t="s">
        <v>1478</v>
      </c>
      <c r="T1177">
        <v>1</v>
      </c>
      <c r="U1177">
        <v>0.14975823999999999</v>
      </c>
      <c r="V1177">
        <v>102</v>
      </c>
    </row>
    <row r="1178" spans="1:22">
      <c r="A1178">
        <v>60724</v>
      </c>
      <c r="B1178" t="s">
        <v>2481</v>
      </c>
      <c r="C1178">
        <v>-2.9999999999999997E-8</v>
      </c>
      <c r="D1178">
        <v>6.9750049999999994E-2</v>
      </c>
      <c r="E1178">
        <v>682</v>
      </c>
      <c r="F1178">
        <v>0</v>
      </c>
      <c r="G1178">
        <v>0</v>
      </c>
      <c r="H1178">
        <v>7</v>
      </c>
      <c r="I1178">
        <v>97291</v>
      </c>
      <c r="J1178">
        <v>1</v>
      </c>
      <c r="K1178">
        <v>0</v>
      </c>
      <c r="L1178">
        <v>0</v>
      </c>
      <c r="M1178">
        <v>0</v>
      </c>
      <c r="N1178">
        <v>1</v>
      </c>
      <c r="O1178">
        <v>1</v>
      </c>
      <c r="P1178">
        <v>348</v>
      </c>
      <c r="Q1178">
        <v>27</v>
      </c>
      <c r="R1178">
        <v>3</v>
      </c>
      <c r="S1178" t="s">
        <v>1478</v>
      </c>
      <c r="T1178">
        <v>1</v>
      </c>
      <c r="U1178">
        <v>6.9750080000000006E-2</v>
      </c>
      <c r="V1178">
        <v>48</v>
      </c>
    </row>
    <row r="1179" spans="1:22">
      <c r="A1179">
        <v>60753</v>
      </c>
      <c r="B1179" t="s">
        <v>2482</v>
      </c>
      <c r="C1179">
        <v>-2.9999999999999997E-8</v>
      </c>
      <c r="D1179">
        <v>6.6379869999999994E-2</v>
      </c>
      <c r="E1179">
        <v>682</v>
      </c>
      <c r="F1179">
        <v>0</v>
      </c>
      <c r="G1179">
        <v>0</v>
      </c>
      <c r="H1179">
        <v>7</v>
      </c>
      <c r="I1179">
        <v>97291</v>
      </c>
      <c r="J1179">
        <v>1</v>
      </c>
      <c r="K1179">
        <v>0</v>
      </c>
      <c r="L1179">
        <v>0</v>
      </c>
      <c r="M1179">
        <v>0</v>
      </c>
      <c r="N1179">
        <v>1</v>
      </c>
      <c r="O1179">
        <v>1</v>
      </c>
      <c r="P1179">
        <v>348</v>
      </c>
      <c r="Q1179">
        <v>27</v>
      </c>
      <c r="R1179">
        <v>3</v>
      </c>
      <c r="S1179" t="s">
        <v>1478</v>
      </c>
      <c r="T1179">
        <v>1</v>
      </c>
      <c r="U1179">
        <v>6.6379900000000006E-2</v>
      </c>
      <c r="V1179">
        <v>45</v>
      </c>
    </row>
    <row r="1180" spans="1:22">
      <c r="A1180">
        <v>60767</v>
      </c>
      <c r="B1180" t="s">
        <v>2483</v>
      </c>
      <c r="C1180">
        <v>-2.9999999999999997E-8</v>
      </c>
      <c r="D1180">
        <v>0.11858768</v>
      </c>
      <c r="E1180">
        <v>682</v>
      </c>
      <c r="F1180">
        <v>2</v>
      </c>
      <c r="G1180">
        <v>0</v>
      </c>
      <c r="H1180">
        <v>7</v>
      </c>
      <c r="I1180">
        <v>97291</v>
      </c>
      <c r="J1180">
        <v>1</v>
      </c>
      <c r="K1180">
        <v>0</v>
      </c>
      <c r="L1180">
        <v>0</v>
      </c>
      <c r="M1180">
        <v>0</v>
      </c>
      <c r="N1180">
        <v>1</v>
      </c>
      <c r="O1180">
        <v>1</v>
      </c>
      <c r="P1180">
        <v>348</v>
      </c>
      <c r="Q1180">
        <v>27</v>
      </c>
      <c r="R1180">
        <v>3</v>
      </c>
      <c r="S1180" t="s">
        <v>1478</v>
      </c>
      <c r="T1180">
        <v>1</v>
      </c>
      <c r="U1180">
        <v>0.11858771</v>
      </c>
      <c r="V1180">
        <v>81</v>
      </c>
    </row>
    <row r="1181" spans="1:22">
      <c r="A1181">
        <v>60817</v>
      </c>
      <c r="B1181" t="s">
        <v>2484</v>
      </c>
      <c r="C1181">
        <v>-2.9999999999999997E-8</v>
      </c>
      <c r="D1181">
        <v>0.35509202000000001</v>
      </c>
      <c r="E1181">
        <v>682</v>
      </c>
      <c r="F1181">
        <v>2</v>
      </c>
      <c r="G1181">
        <v>0</v>
      </c>
      <c r="H1181">
        <v>7</v>
      </c>
      <c r="I1181">
        <v>97291</v>
      </c>
      <c r="J1181">
        <v>1</v>
      </c>
      <c r="K1181">
        <v>0</v>
      </c>
      <c r="L1181">
        <v>0</v>
      </c>
      <c r="M1181">
        <v>0</v>
      </c>
      <c r="N1181">
        <v>1</v>
      </c>
      <c r="O1181">
        <v>1</v>
      </c>
      <c r="P1181">
        <v>348</v>
      </c>
      <c r="Q1181">
        <v>27</v>
      </c>
      <c r="R1181">
        <v>3</v>
      </c>
      <c r="S1181" t="s">
        <v>1478</v>
      </c>
      <c r="T1181">
        <v>1</v>
      </c>
      <c r="U1181">
        <v>0.35509204999999999</v>
      </c>
      <c r="V1181">
        <v>242</v>
      </c>
    </row>
    <row r="1182" spans="1:22">
      <c r="A1182">
        <v>60916</v>
      </c>
      <c r="B1182" t="s">
        <v>2485</v>
      </c>
      <c r="C1182">
        <v>-2.9999999999999997E-8</v>
      </c>
      <c r="D1182">
        <v>8.2579360000000004E-2</v>
      </c>
      <c r="E1182">
        <v>682</v>
      </c>
      <c r="F1182">
        <v>0</v>
      </c>
      <c r="G1182">
        <v>0</v>
      </c>
      <c r="H1182">
        <v>7</v>
      </c>
      <c r="I1182">
        <v>97291</v>
      </c>
      <c r="J1182">
        <v>1</v>
      </c>
      <c r="K1182">
        <v>0</v>
      </c>
      <c r="L1182">
        <v>0</v>
      </c>
      <c r="M1182">
        <v>0</v>
      </c>
      <c r="N1182">
        <v>1</v>
      </c>
      <c r="O1182">
        <v>1</v>
      </c>
      <c r="P1182">
        <v>348</v>
      </c>
      <c r="Q1182">
        <v>27</v>
      </c>
      <c r="R1182">
        <v>3</v>
      </c>
      <c r="S1182" t="s">
        <v>1478</v>
      </c>
      <c r="T1182">
        <v>1</v>
      </c>
      <c r="U1182">
        <v>8.2579390000000003E-2</v>
      </c>
      <c r="V1182">
        <v>56</v>
      </c>
    </row>
    <row r="1183" spans="1:22">
      <c r="A1183">
        <v>60991</v>
      </c>
      <c r="B1183" t="s">
        <v>2486</v>
      </c>
      <c r="C1183">
        <v>-2.9999999999999997E-8</v>
      </c>
      <c r="D1183">
        <v>9.5960809999999994E-2</v>
      </c>
      <c r="E1183">
        <v>682</v>
      </c>
      <c r="F1183">
        <v>2</v>
      </c>
      <c r="G1183">
        <v>0</v>
      </c>
      <c r="H1183">
        <v>7</v>
      </c>
      <c r="I1183">
        <v>97291</v>
      </c>
      <c r="J1183">
        <v>1</v>
      </c>
      <c r="K1183">
        <v>0</v>
      </c>
      <c r="L1183">
        <v>0</v>
      </c>
      <c r="M1183">
        <v>0</v>
      </c>
      <c r="N1183">
        <v>1</v>
      </c>
      <c r="O1183">
        <v>1</v>
      </c>
      <c r="P1183">
        <v>348</v>
      </c>
      <c r="Q1183">
        <v>27</v>
      </c>
      <c r="R1183">
        <v>3</v>
      </c>
      <c r="S1183" t="s">
        <v>1478</v>
      </c>
      <c r="T1183">
        <v>1</v>
      </c>
      <c r="U1183">
        <v>9.5960840000000006E-2</v>
      </c>
      <c r="V1183">
        <v>65</v>
      </c>
    </row>
    <row r="1184" spans="1:22">
      <c r="A1184">
        <v>61076</v>
      </c>
      <c r="B1184" t="s">
        <v>2487</v>
      </c>
      <c r="C1184">
        <v>-2.9999999999999997E-8</v>
      </c>
      <c r="D1184">
        <v>3.0709440000000001E-2</v>
      </c>
      <c r="E1184">
        <v>682</v>
      </c>
      <c r="F1184">
        <v>2</v>
      </c>
      <c r="G1184">
        <v>0</v>
      </c>
      <c r="H1184">
        <v>7</v>
      </c>
      <c r="I1184">
        <v>97291</v>
      </c>
      <c r="J1184">
        <v>1</v>
      </c>
      <c r="K1184">
        <v>0</v>
      </c>
      <c r="L1184">
        <v>0</v>
      </c>
      <c r="M1184">
        <v>0</v>
      </c>
      <c r="N1184">
        <v>1</v>
      </c>
      <c r="O1184">
        <v>1</v>
      </c>
      <c r="P1184">
        <v>348</v>
      </c>
      <c r="Q1184">
        <v>27</v>
      </c>
      <c r="R1184">
        <v>3</v>
      </c>
      <c r="S1184" t="s">
        <v>1478</v>
      </c>
      <c r="T1184">
        <v>1</v>
      </c>
      <c r="U1184">
        <v>3.0709469999999999E-2</v>
      </c>
      <c r="V1184">
        <v>21</v>
      </c>
    </row>
    <row r="1185" spans="1:22">
      <c r="A1185">
        <v>61104</v>
      </c>
      <c r="B1185" t="s">
        <v>2488</v>
      </c>
      <c r="C1185">
        <v>-2.9999999999999997E-8</v>
      </c>
      <c r="D1185">
        <v>0.15095720000000001</v>
      </c>
      <c r="E1185">
        <v>682</v>
      </c>
      <c r="F1185">
        <v>2</v>
      </c>
      <c r="G1185">
        <v>0</v>
      </c>
      <c r="H1185">
        <v>7</v>
      </c>
      <c r="I1185">
        <v>97291</v>
      </c>
      <c r="J1185">
        <v>1</v>
      </c>
      <c r="K1185">
        <v>0</v>
      </c>
      <c r="L1185">
        <v>0</v>
      </c>
      <c r="M1185">
        <v>0</v>
      </c>
      <c r="N1185">
        <v>1</v>
      </c>
      <c r="O1185">
        <v>1</v>
      </c>
      <c r="P1185">
        <v>348</v>
      </c>
      <c r="Q1185">
        <v>27</v>
      </c>
      <c r="R1185">
        <v>3</v>
      </c>
      <c r="S1185" t="s">
        <v>1478</v>
      </c>
      <c r="T1185">
        <v>1</v>
      </c>
      <c r="U1185">
        <v>0.15095723</v>
      </c>
      <c r="V1185">
        <v>103</v>
      </c>
    </row>
    <row r="1186" spans="1:22">
      <c r="A1186">
        <v>61124</v>
      </c>
      <c r="B1186" t="s">
        <v>2489</v>
      </c>
      <c r="C1186">
        <v>-2.9999999999999997E-8</v>
      </c>
      <c r="D1186">
        <v>0.20579391</v>
      </c>
      <c r="E1186">
        <v>682</v>
      </c>
      <c r="F1186">
        <v>0</v>
      </c>
      <c r="G1186">
        <v>0</v>
      </c>
      <c r="H1186">
        <v>7</v>
      </c>
      <c r="I1186">
        <v>97291</v>
      </c>
      <c r="J1186">
        <v>1</v>
      </c>
      <c r="K1186">
        <v>0</v>
      </c>
      <c r="L1186">
        <v>0</v>
      </c>
      <c r="M1186">
        <v>0</v>
      </c>
      <c r="N1186">
        <v>1</v>
      </c>
      <c r="O1186">
        <v>1</v>
      </c>
      <c r="P1186">
        <v>348</v>
      </c>
      <c r="Q1186">
        <v>27</v>
      </c>
      <c r="R1186">
        <v>3</v>
      </c>
      <c r="S1186" t="s">
        <v>1478</v>
      </c>
      <c r="T1186">
        <v>1</v>
      </c>
      <c r="U1186">
        <v>0.20579394000000001</v>
      </c>
      <c r="V1186">
        <v>140</v>
      </c>
    </row>
    <row r="1187" spans="1:22">
      <c r="A1187">
        <v>61135</v>
      </c>
      <c r="B1187" t="s">
        <v>2490</v>
      </c>
      <c r="C1187">
        <v>-2.9999999999999997E-8</v>
      </c>
      <c r="D1187">
        <v>7.2676770000000002E-2</v>
      </c>
      <c r="E1187">
        <v>682</v>
      </c>
      <c r="F1187">
        <v>2</v>
      </c>
      <c r="G1187">
        <v>0</v>
      </c>
      <c r="H1187">
        <v>7</v>
      </c>
      <c r="I1187">
        <v>97291</v>
      </c>
      <c r="J1187">
        <v>1</v>
      </c>
      <c r="K1187">
        <v>0</v>
      </c>
      <c r="L1187">
        <v>0</v>
      </c>
      <c r="M1187">
        <v>0</v>
      </c>
      <c r="N1187">
        <v>1</v>
      </c>
      <c r="O1187">
        <v>1</v>
      </c>
      <c r="P1187">
        <v>348</v>
      </c>
      <c r="Q1187">
        <v>27</v>
      </c>
      <c r="R1187">
        <v>3</v>
      </c>
      <c r="S1187" t="s">
        <v>1478</v>
      </c>
      <c r="T1187">
        <v>1</v>
      </c>
      <c r="U1187">
        <v>7.26768E-2</v>
      </c>
      <c r="V1187">
        <v>50</v>
      </c>
    </row>
    <row r="1188" spans="1:22">
      <c r="A1188">
        <v>61186</v>
      </c>
      <c r="B1188" t="s">
        <v>2491</v>
      </c>
      <c r="C1188">
        <v>-2.9999999999999997E-8</v>
      </c>
      <c r="D1188">
        <v>0.01</v>
      </c>
      <c r="E1188">
        <v>682</v>
      </c>
      <c r="F1188">
        <v>0</v>
      </c>
      <c r="G1188">
        <v>0</v>
      </c>
      <c r="H1188">
        <v>7</v>
      </c>
      <c r="I1188">
        <v>97291</v>
      </c>
      <c r="J1188">
        <v>1</v>
      </c>
      <c r="K1188">
        <v>0</v>
      </c>
      <c r="L1188">
        <v>0</v>
      </c>
      <c r="M1188">
        <v>0</v>
      </c>
      <c r="N1188">
        <v>1</v>
      </c>
      <c r="O1188">
        <v>1</v>
      </c>
      <c r="P1188">
        <v>348</v>
      </c>
      <c r="Q1188">
        <v>27</v>
      </c>
      <c r="R1188">
        <v>3</v>
      </c>
      <c r="S1188" t="s">
        <v>1478</v>
      </c>
      <c r="T1188">
        <v>1</v>
      </c>
      <c r="U1188">
        <v>0.01</v>
      </c>
      <c r="V1188">
        <v>7</v>
      </c>
    </row>
    <row r="1189" spans="1:22">
      <c r="A1189">
        <v>61253</v>
      </c>
      <c r="B1189" t="s">
        <v>2492</v>
      </c>
      <c r="C1189">
        <v>-2.9999999999999997E-8</v>
      </c>
      <c r="D1189">
        <v>0.12534725999999999</v>
      </c>
      <c r="E1189">
        <v>682</v>
      </c>
      <c r="F1189">
        <v>2</v>
      </c>
      <c r="G1189">
        <v>0</v>
      </c>
      <c r="H1189">
        <v>7</v>
      </c>
      <c r="I1189">
        <v>97291</v>
      </c>
      <c r="J1189">
        <v>1</v>
      </c>
      <c r="K1189">
        <v>0</v>
      </c>
      <c r="L1189">
        <v>0</v>
      </c>
      <c r="M1189">
        <v>0</v>
      </c>
      <c r="N1189">
        <v>1</v>
      </c>
      <c r="O1189">
        <v>1</v>
      </c>
      <c r="P1189">
        <v>348</v>
      </c>
      <c r="Q1189">
        <v>27</v>
      </c>
      <c r="R1189">
        <v>3</v>
      </c>
      <c r="S1189" t="s">
        <v>1478</v>
      </c>
      <c r="T1189">
        <v>1</v>
      </c>
      <c r="U1189">
        <v>0.12534729</v>
      </c>
      <c r="V1189">
        <v>85</v>
      </c>
    </row>
    <row r="1190" spans="1:22">
      <c r="A1190">
        <v>61313</v>
      </c>
      <c r="B1190" t="s">
        <v>2493</v>
      </c>
      <c r="C1190">
        <v>-2.9999999999999997E-8</v>
      </c>
      <c r="D1190">
        <v>6.7542580000000005E-2</v>
      </c>
      <c r="E1190">
        <v>682</v>
      </c>
      <c r="F1190">
        <v>2</v>
      </c>
      <c r="G1190">
        <v>0</v>
      </c>
      <c r="H1190">
        <v>7</v>
      </c>
      <c r="I1190">
        <v>97291</v>
      </c>
      <c r="J1190">
        <v>1</v>
      </c>
      <c r="K1190">
        <v>0</v>
      </c>
      <c r="L1190">
        <v>0</v>
      </c>
      <c r="M1190">
        <v>0</v>
      </c>
      <c r="N1190">
        <v>1</v>
      </c>
      <c r="O1190">
        <v>1</v>
      </c>
      <c r="P1190">
        <v>348</v>
      </c>
      <c r="Q1190">
        <v>27</v>
      </c>
      <c r="R1190">
        <v>3</v>
      </c>
      <c r="S1190" t="s">
        <v>1478</v>
      </c>
      <c r="T1190">
        <v>1</v>
      </c>
      <c r="U1190">
        <v>6.7542610000000003E-2</v>
      </c>
      <c r="V1190">
        <v>46</v>
      </c>
    </row>
    <row r="1191" spans="1:22">
      <c r="A1191">
        <v>61314</v>
      </c>
      <c r="B1191" t="s">
        <v>2493</v>
      </c>
      <c r="C1191">
        <v>6.7542580000000005E-2</v>
      </c>
      <c r="D1191">
        <v>0.10355854</v>
      </c>
      <c r="E1191">
        <v>682</v>
      </c>
      <c r="F1191">
        <v>0</v>
      </c>
      <c r="G1191">
        <v>0</v>
      </c>
      <c r="H1191">
        <v>7</v>
      </c>
      <c r="I1191">
        <v>97291</v>
      </c>
      <c r="J1191">
        <v>1</v>
      </c>
      <c r="K1191">
        <v>0</v>
      </c>
      <c r="L1191">
        <v>0</v>
      </c>
      <c r="M1191">
        <v>0</v>
      </c>
      <c r="N1191">
        <v>1</v>
      </c>
      <c r="O1191">
        <v>1</v>
      </c>
      <c r="P1191">
        <v>348</v>
      </c>
      <c r="Q1191">
        <v>27</v>
      </c>
      <c r="R1191">
        <v>3</v>
      </c>
      <c r="S1191" t="s">
        <v>1478</v>
      </c>
      <c r="T1191">
        <v>1</v>
      </c>
      <c r="U1191">
        <v>3.601596E-2</v>
      </c>
      <c r="V1191">
        <v>25</v>
      </c>
    </row>
    <row r="1192" spans="1:22">
      <c r="A1192">
        <v>61315</v>
      </c>
      <c r="B1192" t="s">
        <v>2493</v>
      </c>
      <c r="C1192">
        <v>0.10355854</v>
      </c>
      <c r="D1192">
        <v>0.10465004</v>
      </c>
      <c r="E1192">
        <v>682</v>
      </c>
      <c r="F1192">
        <v>0</v>
      </c>
      <c r="G1192">
        <v>0</v>
      </c>
      <c r="H1192">
        <v>7</v>
      </c>
      <c r="I1192">
        <v>97291</v>
      </c>
      <c r="J1192">
        <v>1</v>
      </c>
      <c r="K1192">
        <v>0</v>
      </c>
      <c r="L1192">
        <v>0</v>
      </c>
      <c r="M1192">
        <v>0</v>
      </c>
      <c r="N1192">
        <v>1</v>
      </c>
      <c r="O1192">
        <v>1</v>
      </c>
      <c r="P1192">
        <v>348</v>
      </c>
      <c r="Q1192">
        <v>27</v>
      </c>
      <c r="R1192">
        <v>3</v>
      </c>
      <c r="S1192" t="s">
        <v>1478</v>
      </c>
      <c r="T1192">
        <v>1</v>
      </c>
      <c r="U1192">
        <v>1.0915E-3</v>
      </c>
      <c r="V1192">
        <v>1</v>
      </c>
    </row>
    <row r="1193" spans="1:22">
      <c r="A1193">
        <v>61316</v>
      </c>
      <c r="B1193" t="s">
        <v>2493</v>
      </c>
      <c r="C1193">
        <v>0.10465004</v>
      </c>
      <c r="D1193">
        <v>0.13424285</v>
      </c>
      <c r="E1193">
        <v>682</v>
      </c>
      <c r="F1193">
        <v>0</v>
      </c>
      <c r="G1193">
        <v>0</v>
      </c>
      <c r="H1193">
        <v>7</v>
      </c>
      <c r="I1193">
        <v>97291</v>
      </c>
      <c r="J1193">
        <v>1</v>
      </c>
      <c r="K1193">
        <v>0</v>
      </c>
      <c r="L1193">
        <v>0</v>
      </c>
      <c r="M1193">
        <v>0</v>
      </c>
      <c r="N1193">
        <v>1</v>
      </c>
      <c r="O1193">
        <v>1</v>
      </c>
      <c r="P1193">
        <v>348</v>
      </c>
      <c r="Q1193">
        <v>27</v>
      </c>
      <c r="R1193">
        <v>3</v>
      </c>
      <c r="S1193" t="s">
        <v>1478</v>
      </c>
      <c r="T1193">
        <v>1</v>
      </c>
      <c r="U1193">
        <v>2.9592810000000001E-2</v>
      </c>
      <c r="V1193">
        <v>20</v>
      </c>
    </row>
    <row r="1194" spans="1:22">
      <c r="A1194">
        <v>61354</v>
      </c>
      <c r="B1194" t="s">
        <v>2494</v>
      </c>
      <c r="C1194">
        <v>-2.9999999999999997E-8</v>
      </c>
      <c r="D1194">
        <v>0.12442557999999999</v>
      </c>
      <c r="E1194">
        <v>682</v>
      </c>
      <c r="F1194">
        <v>0</v>
      </c>
      <c r="G1194">
        <v>0</v>
      </c>
      <c r="H1194">
        <v>7</v>
      </c>
      <c r="I1194">
        <v>97291</v>
      </c>
      <c r="J1194">
        <v>1</v>
      </c>
      <c r="K1194">
        <v>0</v>
      </c>
      <c r="L1194">
        <v>0</v>
      </c>
      <c r="M1194">
        <v>0</v>
      </c>
      <c r="N1194">
        <v>1</v>
      </c>
      <c r="O1194">
        <v>1</v>
      </c>
      <c r="P1194">
        <v>348</v>
      </c>
      <c r="Q1194">
        <v>27</v>
      </c>
      <c r="R1194">
        <v>3</v>
      </c>
      <c r="S1194" t="s">
        <v>1478</v>
      </c>
      <c r="T1194">
        <v>1</v>
      </c>
      <c r="U1194">
        <v>0.12442561000000001</v>
      </c>
      <c r="V1194">
        <v>85</v>
      </c>
    </row>
    <row r="1195" spans="1:22">
      <c r="A1195">
        <v>61441</v>
      </c>
      <c r="B1195" t="s">
        <v>2495</v>
      </c>
      <c r="C1195">
        <v>-2.9999999999999997E-8</v>
      </c>
      <c r="D1195">
        <v>0.22550028</v>
      </c>
      <c r="E1195">
        <v>682</v>
      </c>
      <c r="F1195">
        <v>2</v>
      </c>
      <c r="G1195">
        <v>0</v>
      </c>
      <c r="H1195">
        <v>7</v>
      </c>
      <c r="I1195">
        <v>97291</v>
      </c>
      <c r="J1195">
        <v>1</v>
      </c>
      <c r="K1195">
        <v>0</v>
      </c>
      <c r="L1195">
        <v>0</v>
      </c>
      <c r="M1195">
        <v>0</v>
      </c>
      <c r="N1195">
        <v>1</v>
      </c>
      <c r="O1195">
        <v>1</v>
      </c>
      <c r="P1195">
        <v>348</v>
      </c>
      <c r="Q1195">
        <v>27</v>
      </c>
      <c r="R1195">
        <v>3</v>
      </c>
      <c r="S1195" t="s">
        <v>1478</v>
      </c>
      <c r="T1195">
        <v>1</v>
      </c>
      <c r="U1195">
        <v>0.22550031000000001</v>
      </c>
      <c r="V1195">
        <v>154</v>
      </c>
    </row>
    <row r="1196" spans="1:22">
      <c r="A1196">
        <v>61564</v>
      </c>
      <c r="B1196" t="s">
        <v>2496</v>
      </c>
      <c r="C1196">
        <v>-2.9999999999999997E-8</v>
      </c>
      <c r="D1196">
        <v>8.9316000000000006E-2</v>
      </c>
      <c r="E1196">
        <v>682</v>
      </c>
      <c r="F1196">
        <v>2</v>
      </c>
      <c r="G1196">
        <v>0</v>
      </c>
      <c r="H1196">
        <v>7</v>
      </c>
      <c r="I1196">
        <v>97291</v>
      </c>
      <c r="J1196">
        <v>1</v>
      </c>
      <c r="K1196">
        <v>0</v>
      </c>
      <c r="L1196">
        <v>0</v>
      </c>
      <c r="M1196">
        <v>0</v>
      </c>
      <c r="N1196">
        <v>1</v>
      </c>
      <c r="O1196">
        <v>1</v>
      </c>
      <c r="P1196">
        <v>348</v>
      </c>
      <c r="Q1196">
        <v>27</v>
      </c>
      <c r="R1196">
        <v>3</v>
      </c>
      <c r="S1196" t="s">
        <v>1478</v>
      </c>
      <c r="T1196">
        <v>1</v>
      </c>
      <c r="U1196">
        <v>8.9316030000000005E-2</v>
      </c>
      <c r="V1196">
        <v>61</v>
      </c>
    </row>
    <row r="1197" spans="1:22">
      <c r="A1197">
        <v>61578</v>
      </c>
      <c r="B1197" t="s">
        <v>2497</v>
      </c>
      <c r="C1197">
        <v>-2.9999999999999997E-8</v>
      </c>
      <c r="D1197">
        <v>7.0814650000000007E-2</v>
      </c>
      <c r="E1197">
        <v>682</v>
      </c>
      <c r="F1197">
        <v>2</v>
      </c>
      <c r="G1197">
        <v>0</v>
      </c>
      <c r="H1197">
        <v>7</v>
      </c>
      <c r="I1197">
        <v>97291</v>
      </c>
      <c r="J1197">
        <v>1</v>
      </c>
      <c r="K1197">
        <v>0</v>
      </c>
      <c r="L1197">
        <v>0</v>
      </c>
      <c r="M1197">
        <v>0</v>
      </c>
      <c r="N1197">
        <v>1</v>
      </c>
      <c r="O1197">
        <v>1</v>
      </c>
      <c r="P1197">
        <v>348</v>
      </c>
      <c r="Q1197">
        <v>27</v>
      </c>
      <c r="R1197">
        <v>3</v>
      </c>
      <c r="S1197" t="s">
        <v>1478</v>
      </c>
      <c r="T1197">
        <v>1</v>
      </c>
      <c r="U1197">
        <v>7.0814680000000005E-2</v>
      </c>
      <c r="V1197">
        <v>48</v>
      </c>
    </row>
    <row r="1198" spans="1:22">
      <c r="A1198">
        <v>61607</v>
      </c>
      <c r="B1198" t="s">
        <v>2498</v>
      </c>
      <c r="C1198">
        <v>-2.9999999999999997E-8</v>
      </c>
      <c r="D1198">
        <v>0.17289156</v>
      </c>
      <c r="E1198">
        <v>682</v>
      </c>
      <c r="F1198">
        <v>2</v>
      </c>
      <c r="G1198">
        <v>0</v>
      </c>
      <c r="H1198">
        <v>7</v>
      </c>
      <c r="I1198">
        <v>97291</v>
      </c>
      <c r="J1198">
        <v>1</v>
      </c>
      <c r="K1198">
        <v>0</v>
      </c>
      <c r="L1198">
        <v>0</v>
      </c>
      <c r="M1198">
        <v>0</v>
      </c>
      <c r="N1198">
        <v>1</v>
      </c>
      <c r="O1198">
        <v>1</v>
      </c>
      <c r="P1198">
        <v>348</v>
      </c>
      <c r="Q1198">
        <v>27</v>
      </c>
      <c r="R1198">
        <v>3</v>
      </c>
      <c r="S1198" t="s">
        <v>1478</v>
      </c>
      <c r="T1198">
        <v>1</v>
      </c>
      <c r="U1198">
        <v>0.17289159000000001</v>
      </c>
      <c r="V1198">
        <v>118</v>
      </c>
    </row>
    <row r="1199" spans="1:22">
      <c r="A1199">
        <v>61716</v>
      </c>
      <c r="B1199" t="s">
        <v>2499</v>
      </c>
      <c r="C1199">
        <v>-2.9999999999999997E-8</v>
      </c>
      <c r="D1199">
        <v>0.19890571000000001</v>
      </c>
      <c r="E1199">
        <v>682</v>
      </c>
      <c r="F1199">
        <v>2</v>
      </c>
      <c r="G1199">
        <v>0</v>
      </c>
      <c r="H1199">
        <v>7</v>
      </c>
      <c r="I1199">
        <v>97291</v>
      </c>
      <c r="J1199">
        <v>1</v>
      </c>
      <c r="K1199">
        <v>0</v>
      </c>
      <c r="L1199">
        <v>0</v>
      </c>
      <c r="M1199">
        <v>0</v>
      </c>
      <c r="N1199">
        <v>1</v>
      </c>
      <c r="O1199">
        <v>1</v>
      </c>
      <c r="P1199">
        <v>348</v>
      </c>
      <c r="Q1199">
        <v>27</v>
      </c>
      <c r="R1199">
        <v>3</v>
      </c>
      <c r="S1199" t="s">
        <v>1478</v>
      </c>
      <c r="T1199">
        <v>1</v>
      </c>
      <c r="U1199">
        <v>0.19890574</v>
      </c>
      <c r="V1199">
        <v>136</v>
      </c>
    </row>
    <row r="1200" spans="1:22">
      <c r="A1200">
        <v>61740</v>
      </c>
      <c r="B1200" t="s">
        <v>2500</v>
      </c>
      <c r="C1200">
        <v>-2.9999999999999997E-8</v>
      </c>
      <c r="D1200">
        <v>8.986827E-2</v>
      </c>
      <c r="E1200">
        <v>682</v>
      </c>
      <c r="F1200">
        <v>0</v>
      </c>
      <c r="G1200">
        <v>0</v>
      </c>
      <c r="H1200">
        <v>7</v>
      </c>
      <c r="I1200">
        <v>97291</v>
      </c>
      <c r="J1200">
        <v>1</v>
      </c>
      <c r="K1200">
        <v>0</v>
      </c>
      <c r="L1200">
        <v>0</v>
      </c>
      <c r="M1200">
        <v>0</v>
      </c>
      <c r="N1200">
        <v>1</v>
      </c>
      <c r="O1200">
        <v>1</v>
      </c>
      <c r="P1200">
        <v>348</v>
      </c>
      <c r="Q1200">
        <v>27</v>
      </c>
      <c r="R1200">
        <v>3</v>
      </c>
      <c r="S1200" t="s">
        <v>1478</v>
      </c>
      <c r="T1200">
        <v>1</v>
      </c>
      <c r="U1200">
        <v>8.9868299999999998E-2</v>
      </c>
      <c r="V1200">
        <v>61</v>
      </c>
    </row>
    <row r="1201" spans="1:22">
      <c r="A1201">
        <v>61903</v>
      </c>
      <c r="B1201" t="s">
        <v>2501</v>
      </c>
      <c r="C1201">
        <v>-2.9999999999999997E-8</v>
      </c>
      <c r="D1201">
        <v>3.753227E-2</v>
      </c>
      <c r="E1201">
        <v>682</v>
      </c>
      <c r="F1201">
        <v>0</v>
      </c>
      <c r="G1201">
        <v>0</v>
      </c>
      <c r="H1201">
        <v>7</v>
      </c>
      <c r="I1201">
        <v>97291</v>
      </c>
      <c r="J1201">
        <v>1</v>
      </c>
      <c r="K1201">
        <v>0</v>
      </c>
      <c r="L1201">
        <v>0</v>
      </c>
      <c r="M1201">
        <v>0</v>
      </c>
      <c r="N1201">
        <v>1</v>
      </c>
      <c r="O1201">
        <v>1</v>
      </c>
      <c r="P1201">
        <v>348</v>
      </c>
      <c r="Q1201">
        <v>27</v>
      </c>
      <c r="R1201">
        <v>3</v>
      </c>
      <c r="S1201" t="s">
        <v>1478</v>
      </c>
      <c r="T1201">
        <v>1</v>
      </c>
      <c r="U1201">
        <v>3.7532299999999998E-2</v>
      </c>
      <c r="V1201">
        <v>26</v>
      </c>
    </row>
    <row r="1202" spans="1:22">
      <c r="A1202">
        <v>61913</v>
      </c>
      <c r="B1202" t="s">
        <v>2502</v>
      </c>
      <c r="C1202">
        <v>-2.9999999999999997E-8</v>
      </c>
      <c r="D1202">
        <v>0.30174611000000001</v>
      </c>
      <c r="E1202">
        <v>682</v>
      </c>
      <c r="F1202">
        <v>2</v>
      </c>
      <c r="G1202">
        <v>0</v>
      </c>
      <c r="H1202">
        <v>7</v>
      </c>
      <c r="I1202">
        <v>97291</v>
      </c>
      <c r="J1202">
        <v>1</v>
      </c>
      <c r="K1202">
        <v>0</v>
      </c>
      <c r="L1202">
        <v>0</v>
      </c>
      <c r="M1202">
        <v>0</v>
      </c>
      <c r="N1202">
        <v>1</v>
      </c>
      <c r="O1202">
        <v>1</v>
      </c>
      <c r="P1202">
        <v>348</v>
      </c>
      <c r="Q1202">
        <v>27</v>
      </c>
      <c r="R1202">
        <v>3</v>
      </c>
      <c r="S1202" t="s">
        <v>1478</v>
      </c>
      <c r="T1202">
        <v>1</v>
      </c>
      <c r="U1202">
        <v>0.30174614</v>
      </c>
      <c r="V1202">
        <v>206</v>
      </c>
    </row>
    <row r="1203" spans="1:22">
      <c r="A1203">
        <v>62023</v>
      </c>
      <c r="B1203" t="s">
        <v>2503</v>
      </c>
      <c r="C1203">
        <v>-2.9999999999999997E-8</v>
      </c>
      <c r="D1203">
        <v>2.597056E-2</v>
      </c>
      <c r="E1203">
        <v>682</v>
      </c>
      <c r="F1203">
        <v>0</v>
      </c>
      <c r="G1203">
        <v>0</v>
      </c>
      <c r="H1203">
        <v>7</v>
      </c>
      <c r="I1203">
        <v>97291</v>
      </c>
      <c r="J1203">
        <v>1</v>
      </c>
      <c r="K1203">
        <v>0</v>
      </c>
      <c r="L1203">
        <v>0</v>
      </c>
      <c r="M1203">
        <v>0</v>
      </c>
      <c r="N1203">
        <v>1</v>
      </c>
      <c r="O1203">
        <v>1</v>
      </c>
      <c r="P1203">
        <v>348</v>
      </c>
      <c r="Q1203">
        <v>27</v>
      </c>
      <c r="R1203">
        <v>3</v>
      </c>
      <c r="S1203" t="s">
        <v>1478</v>
      </c>
      <c r="T1203">
        <v>1</v>
      </c>
      <c r="U1203">
        <v>2.5970590000000002E-2</v>
      </c>
      <c r="V1203">
        <v>18</v>
      </c>
    </row>
    <row r="1204" spans="1:22">
      <c r="A1204">
        <v>62054</v>
      </c>
      <c r="B1204" t="s">
        <v>2504</v>
      </c>
      <c r="C1204">
        <v>-2.9999999999999997E-8</v>
      </c>
      <c r="D1204">
        <v>9.3777680000000002E-2</v>
      </c>
      <c r="E1204">
        <v>682</v>
      </c>
      <c r="F1204">
        <v>2</v>
      </c>
      <c r="G1204">
        <v>0</v>
      </c>
      <c r="H1204">
        <v>7</v>
      </c>
      <c r="I1204">
        <v>97291</v>
      </c>
      <c r="J1204">
        <v>1</v>
      </c>
      <c r="K1204">
        <v>0</v>
      </c>
      <c r="L1204">
        <v>0</v>
      </c>
      <c r="M1204">
        <v>0</v>
      </c>
      <c r="N1204">
        <v>1</v>
      </c>
      <c r="O1204">
        <v>1</v>
      </c>
      <c r="P1204">
        <v>348</v>
      </c>
      <c r="Q1204">
        <v>27</v>
      </c>
      <c r="R1204">
        <v>3</v>
      </c>
      <c r="S1204" t="s">
        <v>1478</v>
      </c>
      <c r="T1204">
        <v>1</v>
      </c>
      <c r="U1204">
        <v>9.377771E-2</v>
      </c>
      <c r="V1204">
        <v>64</v>
      </c>
    </row>
    <row r="1205" spans="1:22">
      <c r="A1205">
        <v>62143</v>
      </c>
      <c r="B1205" t="s">
        <v>2505</v>
      </c>
      <c r="C1205">
        <v>-2.9999999999999997E-8</v>
      </c>
      <c r="D1205">
        <v>9.7250890000000006E-2</v>
      </c>
      <c r="E1205">
        <v>682</v>
      </c>
      <c r="F1205">
        <v>2</v>
      </c>
      <c r="G1205">
        <v>0</v>
      </c>
      <c r="H1205">
        <v>7</v>
      </c>
      <c r="I1205">
        <v>97291</v>
      </c>
      <c r="J1205">
        <v>1</v>
      </c>
      <c r="K1205">
        <v>0</v>
      </c>
      <c r="L1205">
        <v>0</v>
      </c>
      <c r="M1205">
        <v>0</v>
      </c>
      <c r="N1205">
        <v>1</v>
      </c>
      <c r="O1205">
        <v>1</v>
      </c>
      <c r="P1205">
        <v>348</v>
      </c>
      <c r="Q1205">
        <v>27</v>
      </c>
      <c r="R1205">
        <v>3</v>
      </c>
      <c r="S1205" t="s">
        <v>1478</v>
      </c>
      <c r="T1205">
        <v>1</v>
      </c>
      <c r="U1205">
        <v>9.7250920000000005E-2</v>
      </c>
      <c r="V1205">
        <v>66</v>
      </c>
    </row>
    <row r="1206" spans="1:22">
      <c r="A1206">
        <v>62241</v>
      </c>
      <c r="B1206" t="s">
        <v>2506</v>
      </c>
      <c r="C1206">
        <v>-2.9999999999999997E-8</v>
      </c>
      <c r="D1206">
        <v>0.14949841</v>
      </c>
      <c r="E1206">
        <v>682</v>
      </c>
      <c r="F1206">
        <v>2</v>
      </c>
      <c r="G1206">
        <v>0</v>
      </c>
      <c r="H1206">
        <v>7</v>
      </c>
      <c r="I1206">
        <v>97291</v>
      </c>
      <c r="J1206">
        <v>1</v>
      </c>
      <c r="K1206">
        <v>0</v>
      </c>
      <c r="L1206">
        <v>0</v>
      </c>
      <c r="M1206">
        <v>0</v>
      </c>
      <c r="N1206">
        <v>1</v>
      </c>
      <c r="O1206">
        <v>1</v>
      </c>
      <c r="P1206">
        <v>348</v>
      </c>
      <c r="Q1206">
        <v>27</v>
      </c>
      <c r="R1206">
        <v>3</v>
      </c>
      <c r="S1206" t="s">
        <v>1478</v>
      </c>
      <c r="T1206">
        <v>1</v>
      </c>
      <c r="U1206">
        <v>0.14949844000000001</v>
      </c>
      <c r="V1206">
        <v>102</v>
      </c>
    </row>
    <row r="1207" spans="1:22">
      <c r="A1207">
        <v>62246</v>
      </c>
      <c r="B1207" t="s">
        <v>2507</v>
      </c>
      <c r="C1207">
        <v>-2.9999999999999997E-8</v>
      </c>
      <c r="D1207">
        <v>0.22626574999999999</v>
      </c>
      <c r="E1207">
        <v>682</v>
      </c>
      <c r="F1207">
        <v>0</v>
      </c>
      <c r="G1207">
        <v>0</v>
      </c>
      <c r="H1207">
        <v>7</v>
      </c>
      <c r="I1207">
        <v>97291</v>
      </c>
      <c r="J1207">
        <v>1</v>
      </c>
      <c r="K1207">
        <v>0</v>
      </c>
      <c r="L1207">
        <v>0</v>
      </c>
      <c r="M1207">
        <v>0</v>
      </c>
      <c r="N1207">
        <v>1</v>
      </c>
      <c r="O1207">
        <v>1</v>
      </c>
      <c r="P1207">
        <v>348</v>
      </c>
      <c r="Q1207">
        <v>27</v>
      </c>
      <c r="R1207">
        <v>3</v>
      </c>
      <c r="S1207" t="s">
        <v>1478</v>
      </c>
      <c r="T1207">
        <v>1</v>
      </c>
      <c r="U1207">
        <v>0.22626578</v>
      </c>
      <c r="V1207">
        <v>154</v>
      </c>
    </row>
    <row r="1208" spans="1:22">
      <c r="A1208">
        <v>62254</v>
      </c>
      <c r="B1208" t="s">
        <v>2508</v>
      </c>
      <c r="C1208">
        <v>2.7018099999999998E-3</v>
      </c>
      <c r="D1208">
        <v>0.13053091</v>
      </c>
      <c r="E1208">
        <v>682</v>
      </c>
      <c r="F1208">
        <v>2</v>
      </c>
      <c r="G1208">
        <v>0</v>
      </c>
      <c r="H1208">
        <v>7</v>
      </c>
      <c r="I1208">
        <v>97291</v>
      </c>
      <c r="J1208">
        <v>1</v>
      </c>
      <c r="K1208">
        <v>0</v>
      </c>
      <c r="L1208">
        <v>0</v>
      </c>
      <c r="M1208">
        <v>0</v>
      </c>
      <c r="N1208">
        <v>1</v>
      </c>
      <c r="O1208">
        <v>1</v>
      </c>
      <c r="P1208">
        <v>348</v>
      </c>
      <c r="Q1208">
        <v>27</v>
      </c>
      <c r="R1208">
        <v>3</v>
      </c>
      <c r="S1208" t="s">
        <v>1478</v>
      </c>
      <c r="T1208">
        <v>1</v>
      </c>
      <c r="U1208">
        <v>0.1278291</v>
      </c>
      <c r="V1208">
        <v>87</v>
      </c>
    </row>
    <row r="1209" spans="1:22">
      <c r="A1209">
        <v>62354</v>
      </c>
      <c r="B1209" t="s">
        <v>2509</v>
      </c>
      <c r="C1209">
        <v>-2.9999999999999997E-8</v>
      </c>
      <c r="D1209">
        <v>0.1119658</v>
      </c>
      <c r="E1209">
        <v>682</v>
      </c>
      <c r="F1209">
        <v>0</v>
      </c>
      <c r="G1209">
        <v>0</v>
      </c>
      <c r="H1209">
        <v>7</v>
      </c>
      <c r="I1209">
        <v>97291</v>
      </c>
      <c r="J1209">
        <v>1</v>
      </c>
      <c r="K1209">
        <v>0</v>
      </c>
      <c r="L1209">
        <v>0</v>
      </c>
      <c r="M1209">
        <v>0</v>
      </c>
      <c r="N1209">
        <v>1</v>
      </c>
      <c r="O1209">
        <v>1</v>
      </c>
      <c r="P1209">
        <v>348</v>
      </c>
      <c r="Q1209">
        <v>27</v>
      </c>
      <c r="R1209">
        <v>3</v>
      </c>
      <c r="S1209" t="s">
        <v>1478</v>
      </c>
      <c r="T1209">
        <v>1</v>
      </c>
      <c r="U1209">
        <v>0.11196583</v>
      </c>
      <c r="V1209">
        <v>76</v>
      </c>
    </row>
    <row r="1210" spans="1:22">
      <c r="A1210">
        <v>62356</v>
      </c>
      <c r="B1210" t="s">
        <v>2510</v>
      </c>
      <c r="C1210">
        <v>-2.9999999999999997E-8</v>
      </c>
      <c r="D1210">
        <v>8.9277410000000001E-2</v>
      </c>
      <c r="E1210">
        <v>682</v>
      </c>
      <c r="F1210">
        <v>2</v>
      </c>
      <c r="G1210">
        <v>0</v>
      </c>
      <c r="H1210">
        <v>7</v>
      </c>
      <c r="I1210">
        <v>97291</v>
      </c>
      <c r="J1210">
        <v>1</v>
      </c>
      <c r="K1210">
        <v>0</v>
      </c>
      <c r="L1210">
        <v>0</v>
      </c>
      <c r="M1210">
        <v>0</v>
      </c>
      <c r="N1210">
        <v>1</v>
      </c>
      <c r="O1210">
        <v>1</v>
      </c>
      <c r="P1210">
        <v>348</v>
      </c>
      <c r="Q1210">
        <v>27</v>
      </c>
      <c r="R1210">
        <v>3</v>
      </c>
      <c r="S1210" t="s">
        <v>1478</v>
      </c>
      <c r="T1210">
        <v>1</v>
      </c>
      <c r="U1210">
        <v>8.927744E-2</v>
      </c>
      <c r="V1210">
        <v>61</v>
      </c>
    </row>
    <row r="1211" spans="1:22">
      <c r="A1211">
        <v>62384</v>
      </c>
      <c r="B1211" t="s">
        <v>2511</v>
      </c>
      <c r="C1211">
        <v>3.143862E-2</v>
      </c>
      <c r="D1211">
        <v>9.8155800000000001E-2</v>
      </c>
      <c r="E1211">
        <v>682</v>
      </c>
      <c r="F1211">
        <v>0</v>
      </c>
      <c r="G1211">
        <v>0</v>
      </c>
      <c r="H1211">
        <v>7</v>
      </c>
      <c r="I1211">
        <v>97291</v>
      </c>
      <c r="J1211">
        <v>1</v>
      </c>
      <c r="K1211">
        <v>0</v>
      </c>
      <c r="L1211">
        <v>0</v>
      </c>
      <c r="M1211">
        <v>0</v>
      </c>
      <c r="N1211">
        <v>1</v>
      </c>
      <c r="O1211">
        <v>1</v>
      </c>
      <c r="P1211">
        <v>348</v>
      </c>
      <c r="Q1211">
        <v>27</v>
      </c>
      <c r="R1211">
        <v>3</v>
      </c>
      <c r="S1211" t="s">
        <v>1478</v>
      </c>
      <c r="T1211">
        <v>1</v>
      </c>
      <c r="U1211">
        <v>6.6717180000000001E-2</v>
      </c>
      <c r="V1211">
        <v>46</v>
      </c>
    </row>
    <row r="1212" spans="1:22">
      <c r="A1212">
        <v>62476</v>
      </c>
      <c r="B1212" t="s">
        <v>2512</v>
      </c>
      <c r="C1212">
        <v>-2.9999999999999997E-8</v>
      </c>
      <c r="D1212">
        <v>8.4431220000000001E-2</v>
      </c>
      <c r="E1212">
        <v>682</v>
      </c>
      <c r="F1212">
        <v>2</v>
      </c>
      <c r="G1212">
        <v>0</v>
      </c>
      <c r="H1212">
        <v>7</v>
      </c>
      <c r="I1212">
        <v>97291</v>
      </c>
      <c r="J1212">
        <v>1</v>
      </c>
      <c r="K1212">
        <v>0</v>
      </c>
      <c r="L1212">
        <v>0</v>
      </c>
      <c r="M1212">
        <v>0</v>
      </c>
      <c r="N1212">
        <v>1</v>
      </c>
      <c r="O1212">
        <v>1</v>
      </c>
      <c r="P1212">
        <v>348</v>
      </c>
      <c r="Q1212">
        <v>27</v>
      </c>
      <c r="R1212">
        <v>3</v>
      </c>
      <c r="S1212" t="s">
        <v>1478</v>
      </c>
      <c r="T1212">
        <v>1</v>
      </c>
      <c r="U1212">
        <v>8.4431249999999999E-2</v>
      </c>
      <c r="V1212">
        <v>58</v>
      </c>
    </row>
    <row r="1213" spans="1:22">
      <c r="A1213">
        <v>62485</v>
      </c>
      <c r="B1213" t="s">
        <v>2513</v>
      </c>
      <c r="C1213">
        <v>-2.9999999999999997E-8</v>
      </c>
      <c r="D1213">
        <v>4.7213339999999999E-2</v>
      </c>
      <c r="E1213">
        <v>682</v>
      </c>
      <c r="F1213">
        <v>2</v>
      </c>
      <c r="G1213">
        <v>0</v>
      </c>
      <c r="H1213">
        <v>7</v>
      </c>
      <c r="I1213">
        <v>97291</v>
      </c>
      <c r="J1213">
        <v>1</v>
      </c>
      <c r="K1213">
        <v>0</v>
      </c>
      <c r="L1213">
        <v>0</v>
      </c>
      <c r="M1213">
        <v>0</v>
      </c>
      <c r="N1213">
        <v>1</v>
      </c>
      <c r="O1213">
        <v>1</v>
      </c>
      <c r="P1213">
        <v>348</v>
      </c>
      <c r="Q1213">
        <v>27</v>
      </c>
      <c r="R1213">
        <v>3</v>
      </c>
      <c r="S1213" t="s">
        <v>1478</v>
      </c>
      <c r="T1213">
        <v>1</v>
      </c>
      <c r="U1213">
        <v>4.7213369999999998E-2</v>
      </c>
      <c r="V1213">
        <v>32</v>
      </c>
    </row>
    <row r="1214" spans="1:22">
      <c r="A1214">
        <v>62486</v>
      </c>
      <c r="B1214" t="s">
        <v>2513</v>
      </c>
      <c r="C1214">
        <v>4.7213339999999999E-2</v>
      </c>
      <c r="D1214">
        <v>0.20976378000000001</v>
      </c>
      <c r="E1214">
        <v>682</v>
      </c>
      <c r="F1214">
        <v>2</v>
      </c>
      <c r="G1214">
        <v>0</v>
      </c>
      <c r="H1214">
        <v>7</v>
      </c>
      <c r="I1214">
        <v>97291</v>
      </c>
      <c r="J1214">
        <v>1</v>
      </c>
      <c r="K1214">
        <v>0</v>
      </c>
      <c r="L1214">
        <v>0</v>
      </c>
      <c r="M1214">
        <v>0</v>
      </c>
      <c r="N1214">
        <v>1</v>
      </c>
      <c r="O1214">
        <v>1</v>
      </c>
      <c r="P1214">
        <v>348</v>
      </c>
      <c r="Q1214">
        <v>27</v>
      </c>
      <c r="R1214">
        <v>3</v>
      </c>
      <c r="S1214" t="s">
        <v>1478</v>
      </c>
      <c r="T1214">
        <v>1</v>
      </c>
      <c r="U1214">
        <v>0.16255043999999999</v>
      </c>
      <c r="V1214">
        <v>111</v>
      </c>
    </row>
    <row r="1215" spans="1:22">
      <c r="A1215">
        <v>62502</v>
      </c>
      <c r="B1215" t="s">
        <v>2514</v>
      </c>
      <c r="C1215">
        <v>-2.9999999999999997E-8</v>
      </c>
      <c r="D1215">
        <v>0.12439339000000001</v>
      </c>
      <c r="E1215">
        <v>682</v>
      </c>
      <c r="F1215">
        <v>2</v>
      </c>
      <c r="G1215">
        <v>0</v>
      </c>
      <c r="H1215">
        <v>7</v>
      </c>
      <c r="I1215">
        <v>97291</v>
      </c>
      <c r="J1215">
        <v>1</v>
      </c>
      <c r="K1215">
        <v>0</v>
      </c>
      <c r="L1215">
        <v>0</v>
      </c>
      <c r="M1215">
        <v>0</v>
      </c>
      <c r="N1215">
        <v>1</v>
      </c>
      <c r="O1215">
        <v>1</v>
      </c>
      <c r="P1215">
        <v>348</v>
      </c>
      <c r="Q1215">
        <v>27</v>
      </c>
      <c r="R1215">
        <v>3</v>
      </c>
      <c r="S1215" t="s">
        <v>1478</v>
      </c>
      <c r="T1215">
        <v>1</v>
      </c>
      <c r="U1215">
        <v>0.12439342</v>
      </c>
      <c r="V1215">
        <v>85</v>
      </c>
    </row>
    <row r="1216" spans="1:22">
      <c r="A1216">
        <v>62536</v>
      </c>
      <c r="B1216" t="s">
        <v>2515</v>
      </c>
      <c r="C1216">
        <v>-2.9999999999999997E-8</v>
      </c>
      <c r="D1216">
        <v>4.2997649999999998E-2</v>
      </c>
      <c r="E1216">
        <v>682</v>
      </c>
      <c r="F1216">
        <v>2</v>
      </c>
      <c r="G1216">
        <v>0</v>
      </c>
      <c r="H1216">
        <v>7</v>
      </c>
      <c r="I1216">
        <v>97291</v>
      </c>
      <c r="J1216">
        <v>1</v>
      </c>
      <c r="K1216">
        <v>0</v>
      </c>
      <c r="L1216">
        <v>0</v>
      </c>
      <c r="M1216">
        <v>0</v>
      </c>
      <c r="N1216">
        <v>1</v>
      </c>
      <c r="O1216">
        <v>1</v>
      </c>
      <c r="P1216">
        <v>348</v>
      </c>
      <c r="Q1216">
        <v>27</v>
      </c>
      <c r="R1216">
        <v>3</v>
      </c>
      <c r="S1216" t="s">
        <v>1478</v>
      </c>
      <c r="T1216">
        <v>1</v>
      </c>
      <c r="U1216">
        <v>4.2997680000000003E-2</v>
      </c>
      <c r="V1216">
        <v>29</v>
      </c>
    </row>
    <row r="1217" spans="1:22">
      <c r="A1217">
        <v>62568</v>
      </c>
      <c r="B1217" t="s">
        <v>2516</v>
      </c>
      <c r="C1217">
        <v>-2.9999999999999997E-8</v>
      </c>
      <c r="D1217">
        <v>0.11300436</v>
      </c>
      <c r="E1217">
        <v>682</v>
      </c>
      <c r="F1217">
        <v>2</v>
      </c>
      <c r="G1217">
        <v>0</v>
      </c>
      <c r="H1217">
        <v>7</v>
      </c>
      <c r="I1217">
        <v>97291</v>
      </c>
      <c r="J1217">
        <v>1</v>
      </c>
      <c r="K1217">
        <v>0</v>
      </c>
      <c r="L1217">
        <v>0</v>
      </c>
      <c r="M1217">
        <v>0</v>
      </c>
      <c r="N1217">
        <v>1</v>
      </c>
      <c r="O1217">
        <v>1</v>
      </c>
      <c r="P1217">
        <v>348</v>
      </c>
      <c r="Q1217">
        <v>27</v>
      </c>
      <c r="R1217">
        <v>3</v>
      </c>
      <c r="S1217" t="s">
        <v>1478</v>
      </c>
      <c r="T1217">
        <v>1</v>
      </c>
      <c r="U1217">
        <v>0.11300439</v>
      </c>
      <c r="V1217">
        <v>77</v>
      </c>
    </row>
    <row r="1218" spans="1:22">
      <c r="A1218">
        <v>62569</v>
      </c>
      <c r="B1218" t="s">
        <v>2517</v>
      </c>
      <c r="C1218">
        <v>-2.9999999999999997E-8</v>
      </c>
      <c r="D1218">
        <v>0.18399507000000001</v>
      </c>
      <c r="E1218">
        <v>682</v>
      </c>
      <c r="F1218">
        <v>2</v>
      </c>
      <c r="G1218">
        <v>0</v>
      </c>
      <c r="H1218">
        <v>7</v>
      </c>
      <c r="I1218">
        <v>97291</v>
      </c>
      <c r="J1218">
        <v>1</v>
      </c>
      <c r="K1218">
        <v>0</v>
      </c>
      <c r="L1218">
        <v>0</v>
      </c>
      <c r="M1218">
        <v>0</v>
      </c>
      <c r="N1218">
        <v>1</v>
      </c>
      <c r="O1218">
        <v>1</v>
      </c>
      <c r="P1218">
        <v>348</v>
      </c>
      <c r="Q1218">
        <v>27</v>
      </c>
      <c r="R1218">
        <v>3</v>
      </c>
      <c r="S1218" t="s">
        <v>1478</v>
      </c>
      <c r="T1218">
        <v>1</v>
      </c>
      <c r="U1218">
        <v>0.18399509999999999</v>
      </c>
      <c r="V1218">
        <v>125</v>
      </c>
    </row>
    <row r="1219" spans="1:22">
      <c r="A1219">
        <v>62599</v>
      </c>
      <c r="B1219" t="s">
        <v>2518</v>
      </c>
      <c r="C1219">
        <v>-2.9999999999999997E-8</v>
      </c>
      <c r="D1219">
        <v>9.2461689999999999E-2</v>
      </c>
      <c r="E1219">
        <v>682</v>
      </c>
      <c r="F1219">
        <v>2</v>
      </c>
      <c r="G1219">
        <v>0</v>
      </c>
      <c r="H1219">
        <v>7</v>
      </c>
      <c r="I1219">
        <v>97291</v>
      </c>
      <c r="J1219">
        <v>1</v>
      </c>
      <c r="K1219">
        <v>0</v>
      </c>
      <c r="L1219">
        <v>0</v>
      </c>
      <c r="M1219">
        <v>0</v>
      </c>
      <c r="N1219">
        <v>1</v>
      </c>
      <c r="O1219">
        <v>1</v>
      </c>
      <c r="P1219">
        <v>348</v>
      </c>
      <c r="Q1219">
        <v>27</v>
      </c>
      <c r="R1219">
        <v>3</v>
      </c>
      <c r="S1219" t="s">
        <v>1478</v>
      </c>
      <c r="T1219">
        <v>1</v>
      </c>
      <c r="U1219">
        <v>9.2461719999999997E-2</v>
      </c>
      <c r="V1219">
        <v>63</v>
      </c>
    </row>
    <row r="1220" spans="1:22">
      <c r="A1220">
        <v>62637</v>
      </c>
      <c r="B1220" t="s">
        <v>2519</v>
      </c>
      <c r="C1220">
        <v>-2.9999999999999997E-8</v>
      </c>
      <c r="D1220">
        <v>0.12459341</v>
      </c>
      <c r="E1220">
        <v>682</v>
      </c>
      <c r="F1220">
        <v>2</v>
      </c>
      <c r="G1220">
        <v>0</v>
      </c>
      <c r="H1220">
        <v>7</v>
      </c>
      <c r="I1220">
        <v>97291</v>
      </c>
      <c r="J1220">
        <v>1</v>
      </c>
      <c r="K1220">
        <v>0</v>
      </c>
      <c r="L1220">
        <v>0</v>
      </c>
      <c r="M1220">
        <v>0</v>
      </c>
      <c r="N1220">
        <v>1</v>
      </c>
      <c r="O1220">
        <v>1</v>
      </c>
      <c r="P1220">
        <v>348</v>
      </c>
      <c r="Q1220">
        <v>27</v>
      </c>
      <c r="R1220">
        <v>3</v>
      </c>
      <c r="S1220" t="s">
        <v>1478</v>
      </c>
      <c r="T1220">
        <v>1</v>
      </c>
      <c r="U1220">
        <v>0.12459344</v>
      </c>
      <c r="V1220">
        <v>85</v>
      </c>
    </row>
    <row r="1221" spans="1:22">
      <c r="A1221">
        <v>62638</v>
      </c>
      <c r="B1221" t="s">
        <v>2520</v>
      </c>
      <c r="C1221">
        <v>-2.9999999999999997E-8</v>
      </c>
      <c r="D1221">
        <v>0.10801265</v>
      </c>
      <c r="E1221">
        <v>682</v>
      </c>
      <c r="F1221">
        <v>2</v>
      </c>
      <c r="G1221">
        <v>0</v>
      </c>
      <c r="H1221">
        <v>7</v>
      </c>
      <c r="I1221">
        <v>97291</v>
      </c>
      <c r="J1221">
        <v>1</v>
      </c>
      <c r="K1221">
        <v>0</v>
      </c>
      <c r="L1221">
        <v>0</v>
      </c>
      <c r="M1221">
        <v>0</v>
      </c>
      <c r="N1221">
        <v>1</v>
      </c>
      <c r="O1221">
        <v>1</v>
      </c>
      <c r="P1221">
        <v>348</v>
      </c>
      <c r="Q1221">
        <v>27</v>
      </c>
      <c r="R1221">
        <v>3</v>
      </c>
      <c r="S1221" t="s">
        <v>1478</v>
      </c>
      <c r="T1221">
        <v>1</v>
      </c>
      <c r="U1221">
        <v>0.10801268</v>
      </c>
      <c r="V1221">
        <v>74</v>
      </c>
    </row>
    <row r="1222" spans="1:22">
      <c r="A1222">
        <v>62690</v>
      </c>
      <c r="B1222" t="s">
        <v>2521</v>
      </c>
      <c r="C1222">
        <v>-2.9999999999999997E-8</v>
      </c>
      <c r="D1222">
        <v>8.7733370000000005E-2</v>
      </c>
      <c r="E1222">
        <v>682</v>
      </c>
      <c r="F1222">
        <v>0</v>
      </c>
      <c r="G1222">
        <v>0</v>
      </c>
      <c r="H1222">
        <v>7</v>
      </c>
      <c r="I1222">
        <v>97291</v>
      </c>
      <c r="J1222">
        <v>1</v>
      </c>
      <c r="K1222">
        <v>0</v>
      </c>
      <c r="L1222">
        <v>0</v>
      </c>
      <c r="M1222">
        <v>0</v>
      </c>
      <c r="N1222">
        <v>1</v>
      </c>
      <c r="O1222">
        <v>1</v>
      </c>
      <c r="P1222">
        <v>348</v>
      </c>
      <c r="Q1222">
        <v>27</v>
      </c>
      <c r="R1222">
        <v>3</v>
      </c>
      <c r="S1222" t="s">
        <v>1478</v>
      </c>
      <c r="T1222">
        <v>1</v>
      </c>
      <c r="U1222">
        <v>8.7733400000000003E-2</v>
      </c>
      <c r="V1222">
        <v>60</v>
      </c>
    </row>
    <row r="1223" spans="1:22">
      <c r="A1223">
        <v>62761</v>
      </c>
      <c r="B1223" t="s">
        <v>2522</v>
      </c>
      <c r="C1223">
        <v>-2.9999999999999997E-8</v>
      </c>
      <c r="D1223">
        <v>0.12710144000000001</v>
      </c>
      <c r="E1223">
        <v>682</v>
      </c>
      <c r="F1223">
        <v>2</v>
      </c>
      <c r="G1223">
        <v>0</v>
      </c>
      <c r="H1223">
        <v>7</v>
      </c>
      <c r="I1223">
        <v>97291</v>
      </c>
      <c r="J1223">
        <v>1</v>
      </c>
      <c r="K1223">
        <v>0</v>
      </c>
      <c r="L1223">
        <v>0</v>
      </c>
      <c r="M1223">
        <v>0</v>
      </c>
      <c r="N1223">
        <v>1</v>
      </c>
      <c r="O1223">
        <v>1</v>
      </c>
      <c r="P1223">
        <v>348</v>
      </c>
      <c r="Q1223">
        <v>27</v>
      </c>
      <c r="R1223">
        <v>3</v>
      </c>
      <c r="S1223" t="s">
        <v>1478</v>
      </c>
      <c r="T1223">
        <v>1</v>
      </c>
      <c r="U1223">
        <v>0.12710146999999999</v>
      </c>
      <c r="V1223">
        <v>87</v>
      </c>
    </row>
    <row r="1224" spans="1:22">
      <c r="A1224">
        <v>62926</v>
      </c>
      <c r="B1224" t="s">
        <v>2523</v>
      </c>
      <c r="C1224">
        <v>-2.9999999999999997E-8</v>
      </c>
      <c r="D1224">
        <v>0.15703444999999999</v>
      </c>
      <c r="E1224">
        <v>682</v>
      </c>
      <c r="F1224">
        <v>2</v>
      </c>
      <c r="G1224">
        <v>0</v>
      </c>
      <c r="H1224">
        <v>7</v>
      </c>
      <c r="I1224">
        <v>97291</v>
      </c>
      <c r="J1224">
        <v>1</v>
      </c>
      <c r="K1224">
        <v>0</v>
      </c>
      <c r="L1224">
        <v>0</v>
      </c>
      <c r="M1224">
        <v>0</v>
      </c>
      <c r="N1224">
        <v>1</v>
      </c>
      <c r="O1224">
        <v>1</v>
      </c>
      <c r="P1224">
        <v>348</v>
      </c>
      <c r="Q1224">
        <v>27</v>
      </c>
      <c r="R1224">
        <v>3</v>
      </c>
      <c r="S1224" t="s">
        <v>1478</v>
      </c>
      <c r="T1224">
        <v>1</v>
      </c>
      <c r="U1224">
        <v>0.15703448</v>
      </c>
      <c r="V1224">
        <v>107</v>
      </c>
    </row>
    <row r="1225" spans="1:22">
      <c r="A1225">
        <v>62927</v>
      </c>
      <c r="B1225" t="s">
        <v>2524</v>
      </c>
      <c r="C1225">
        <v>-2.9999999999999997E-8</v>
      </c>
      <c r="D1225">
        <v>4.7271439999999998E-2</v>
      </c>
      <c r="E1225">
        <v>682</v>
      </c>
      <c r="F1225">
        <v>0</v>
      </c>
      <c r="G1225">
        <v>0</v>
      </c>
      <c r="H1225">
        <v>7</v>
      </c>
      <c r="I1225">
        <v>97291</v>
      </c>
      <c r="J1225">
        <v>1</v>
      </c>
      <c r="K1225">
        <v>0</v>
      </c>
      <c r="L1225">
        <v>0</v>
      </c>
      <c r="M1225">
        <v>0</v>
      </c>
      <c r="N1225">
        <v>1</v>
      </c>
      <c r="O1225">
        <v>1</v>
      </c>
      <c r="P1225">
        <v>348</v>
      </c>
      <c r="Q1225">
        <v>27</v>
      </c>
      <c r="R1225">
        <v>3</v>
      </c>
      <c r="S1225" t="s">
        <v>1478</v>
      </c>
      <c r="T1225">
        <v>1</v>
      </c>
      <c r="U1225">
        <v>4.7271470000000003E-2</v>
      </c>
      <c r="V1225">
        <v>32</v>
      </c>
    </row>
    <row r="1226" spans="1:22">
      <c r="A1226">
        <v>62929</v>
      </c>
      <c r="B1226" t="s">
        <v>2525</v>
      </c>
      <c r="C1226">
        <v>-2.9999999999999997E-8</v>
      </c>
      <c r="D1226">
        <v>3.4292879999999998E-2</v>
      </c>
      <c r="E1226">
        <v>682</v>
      </c>
      <c r="F1226">
        <v>0</v>
      </c>
      <c r="G1226">
        <v>0</v>
      </c>
      <c r="H1226">
        <v>7</v>
      </c>
      <c r="I1226">
        <v>97291</v>
      </c>
      <c r="J1226">
        <v>1</v>
      </c>
      <c r="K1226">
        <v>0</v>
      </c>
      <c r="L1226">
        <v>0</v>
      </c>
      <c r="M1226">
        <v>0</v>
      </c>
      <c r="N1226">
        <v>1</v>
      </c>
      <c r="O1226">
        <v>1</v>
      </c>
      <c r="P1226">
        <v>348</v>
      </c>
      <c r="Q1226">
        <v>27</v>
      </c>
      <c r="R1226">
        <v>3</v>
      </c>
      <c r="S1226" t="s">
        <v>1478</v>
      </c>
      <c r="T1226">
        <v>1</v>
      </c>
      <c r="U1226">
        <v>3.4292910000000003E-2</v>
      </c>
      <c r="V1226">
        <v>23</v>
      </c>
    </row>
    <row r="1227" spans="1:22">
      <c r="A1227">
        <v>62930</v>
      </c>
      <c r="B1227" t="s">
        <v>2525</v>
      </c>
      <c r="C1227">
        <v>3.4292879999999998E-2</v>
      </c>
      <c r="D1227">
        <v>6.2247450000000003E-2</v>
      </c>
      <c r="E1227">
        <v>682</v>
      </c>
      <c r="F1227">
        <v>0</v>
      </c>
      <c r="G1227">
        <v>0</v>
      </c>
      <c r="H1227">
        <v>7</v>
      </c>
      <c r="I1227">
        <v>97291</v>
      </c>
      <c r="J1227">
        <v>1</v>
      </c>
      <c r="K1227">
        <v>0</v>
      </c>
      <c r="L1227">
        <v>0</v>
      </c>
      <c r="M1227">
        <v>0</v>
      </c>
      <c r="N1227">
        <v>1</v>
      </c>
      <c r="O1227">
        <v>1</v>
      </c>
      <c r="P1227">
        <v>348</v>
      </c>
      <c r="Q1227">
        <v>27</v>
      </c>
      <c r="R1227">
        <v>3</v>
      </c>
      <c r="S1227" t="s">
        <v>1478</v>
      </c>
      <c r="T1227">
        <v>1</v>
      </c>
      <c r="U1227">
        <v>2.7954570000000002E-2</v>
      </c>
      <c r="V1227">
        <v>19</v>
      </c>
    </row>
    <row r="1228" spans="1:22">
      <c r="A1228">
        <v>62931</v>
      </c>
      <c r="B1228" t="s">
        <v>2525</v>
      </c>
      <c r="C1228">
        <v>6.2247450000000003E-2</v>
      </c>
      <c r="D1228">
        <v>0.77894156999999997</v>
      </c>
      <c r="E1228">
        <v>682</v>
      </c>
      <c r="F1228">
        <v>0</v>
      </c>
      <c r="G1228">
        <v>0</v>
      </c>
      <c r="H1228">
        <v>7</v>
      </c>
      <c r="I1228">
        <v>97291</v>
      </c>
      <c r="J1228">
        <v>1</v>
      </c>
      <c r="K1228">
        <v>0</v>
      </c>
      <c r="L1228">
        <v>0</v>
      </c>
      <c r="M1228">
        <v>0</v>
      </c>
      <c r="N1228">
        <v>1</v>
      </c>
      <c r="O1228">
        <v>1</v>
      </c>
      <c r="P1228">
        <v>348</v>
      </c>
      <c r="Q1228">
        <v>27</v>
      </c>
      <c r="R1228">
        <v>3</v>
      </c>
      <c r="S1228" t="s">
        <v>1478</v>
      </c>
      <c r="T1228">
        <v>1</v>
      </c>
      <c r="U1228">
        <v>0.71669411999999999</v>
      </c>
      <c r="V1228">
        <v>489</v>
      </c>
    </row>
    <row r="1229" spans="1:22">
      <c r="A1229">
        <v>63091</v>
      </c>
      <c r="B1229" t="s">
        <v>2526</v>
      </c>
      <c r="C1229">
        <v>-2.9999999999999997E-8</v>
      </c>
      <c r="D1229">
        <v>0.18117728</v>
      </c>
      <c r="E1229">
        <v>682</v>
      </c>
      <c r="F1229">
        <v>2</v>
      </c>
      <c r="G1229">
        <v>0</v>
      </c>
      <c r="H1229">
        <v>7</v>
      </c>
      <c r="I1229">
        <v>97291</v>
      </c>
      <c r="J1229">
        <v>1</v>
      </c>
      <c r="K1229">
        <v>0</v>
      </c>
      <c r="L1229">
        <v>0</v>
      </c>
      <c r="M1229">
        <v>0</v>
      </c>
      <c r="N1229">
        <v>1</v>
      </c>
      <c r="O1229">
        <v>1</v>
      </c>
      <c r="P1229">
        <v>348</v>
      </c>
      <c r="Q1229">
        <v>27</v>
      </c>
      <c r="R1229">
        <v>3</v>
      </c>
      <c r="S1229" t="s">
        <v>1478</v>
      </c>
      <c r="T1229">
        <v>1</v>
      </c>
      <c r="U1229">
        <v>0.18117731000000001</v>
      </c>
      <c r="V1229">
        <v>124</v>
      </c>
    </row>
    <row r="1230" spans="1:22">
      <c r="A1230">
        <v>63099</v>
      </c>
      <c r="B1230" t="s">
        <v>2527</v>
      </c>
      <c r="C1230">
        <v>-2.9999999999999997E-8</v>
      </c>
      <c r="D1230">
        <v>0.24171263000000001</v>
      </c>
      <c r="E1230">
        <v>682</v>
      </c>
      <c r="F1230">
        <v>0</v>
      </c>
      <c r="G1230">
        <v>0</v>
      </c>
      <c r="H1230">
        <v>7</v>
      </c>
      <c r="I1230">
        <v>97291</v>
      </c>
      <c r="J1230">
        <v>1</v>
      </c>
      <c r="K1230">
        <v>0</v>
      </c>
      <c r="L1230">
        <v>0</v>
      </c>
      <c r="M1230">
        <v>0</v>
      </c>
      <c r="N1230">
        <v>1</v>
      </c>
      <c r="O1230">
        <v>1</v>
      </c>
      <c r="P1230">
        <v>348</v>
      </c>
      <c r="Q1230">
        <v>27</v>
      </c>
      <c r="R1230">
        <v>3</v>
      </c>
      <c r="S1230" t="s">
        <v>1478</v>
      </c>
      <c r="T1230">
        <v>1</v>
      </c>
      <c r="U1230">
        <v>0.24171266</v>
      </c>
      <c r="V1230">
        <v>165</v>
      </c>
    </row>
    <row r="1231" spans="1:22">
      <c r="A1231">
        <v>63100</v>
      </c>
      <c r="B1231" t="s">
        <v>2527</v>
      </c>
      <c r="C1231">
        <v>0.24171263000000001</v>
      </c>
      <c r="D1231">
        <v>0.42391813</v>
      </c>
      <c r="E1231">
        <v>682</v>
      </c>
      <c r="F1231">
        <v>2</v>
      </c>
      <c r="G1231">
        <v>0</v>
      </c>
      <c r="H1231">
        <v>7</v>
      </c>
      <c r="I1231">
        <v>97291</v>
      </c>
      <c r="J1231">
        <v>1</v>
      </c>
      <c r="K1231">
        <v>0</v>
      </c>
      <c r="L1231">
        <v>0</v>
      </c>
      <c r="M1231">
        <v>0</v>
      </c>
      <c r="N1231">
        <v>1</v>
      </c>
      <c r="O1231">
        <v>1</v>
      </c>
      <c r="P1231">
        <v>348</v>
      </c>
      <c r="Q1231">
        <v>27</v>
      </c>
      <c r="R1231">
        <v>3</v>
      </c>
      <c r="S1231" t="s">
        <v>1478</v>
      </c>
      <c r="T1231">
        <v>1</v>
      </c>
      <c r="U1231">
        <v>0.18220549999999999</v>
      </c>
      <c r="V1231">
        <v>124</v>
      </c>
    </row>
    <row r="1232" spans="1:22">
      <c r="A1232">
        <v>63104</v>
      </c>
      <c r="B1232" t="s">
        <v>2528</v>
      </c>
      <c r="C1232">
        <v>-2.9999999999999997E-8</v>
      </c>
      <c r="D1232">
        <v>0.16773996999999999</v>
      </c>
      <c r="E1232">
        <v>682</v>
      </c>
      <c r="F1232">
        <v>2</v>
      </c>
      <c r="G1232">
        <v>0</v>
      </c>
      <c r="H1232">
        <v>7</v>
      </c>
      <c r="I1232">
        <v>97291</v>
      </c>
      <c r="J1232">
        <v>1</v>
      </c>
      <c r="K1232">
        <v>0</v>
      </c>
      <c r="L1232">
        <v>0</v>
      </c>
      <c r="M1232">
        <v>0</v>
      </c>
      <c r="N1232">
        <v>1</v>
      </c>
      <c r="O1232">
        <v>1</v>
      </c>
      <c r="P1232">
        <v>348</v>
      </c>
      <c r="Q1232">
        <v>27</v>
      </c>
      <c r="R1232">
        <v>3</v>
      </c>
      <c r="S1232" t="s">
        <v>1478</v>
      </c>
      <c r="T1232">
        <v>1</v>
      </c>
      <c r="U1232">
        <v>0.16774</v>
      </c>
      <c r="V1232">
        <v>114</v>
      </c>
    </row>
    <row r="1233" spans="1:22">
      <c r="A1233">
        <v>63107</v>
      </c>
      <c r="B1233" t="s">
        <v>2529</v>
      </c>
      <c r="C1233">
        <v>-2.9999999999999997E-8</v>
      </c>
      <c r="D1233">
        <v>6.5455769999999996E-2</v>
      </c>
      <c r="E1233">
        <v>682</v>
      </c>
      <c r="F1233">
        <v>2</v>
      </c>
      <c r="G1233">
        <v>0</v>
      </c>
      <c r="H1233">
        <v>7</v>
      </c>
      <c r="I1233">
        <v>97291</v>
      </c>
      <c r="J1233">
        <v>1</v>
      </c>
      <c r="K1233">
        <v>0</v>
      </c>
      <c r="L1233">
        <v>0</v>
      </c>
      <c r="M1233">
        <v>0</v>
      </c>
      <c r="N1233">
        <v>1</v>
      </c>
      <c r="O1233">
        <v>1</v>
      </c>
      <c r="P1233">
        <v>348</v>
      </c>
      <c r="Q1233">
        <v>27</v>
      </c>
      <c r="R1233">
        <v>3</v>
      </c>
      <c r="S1233" t="s">
        <v>1478</v>
      </c>
      <c r="T1233">
        <v>1</v>
      </c>
      <c r="U1233">
        <v>6.5455799999999995E-2</v>
      </c>
      <c r="V1233">
        <v>45</v>
      </c>
    </row>
    <row r="1234" spans="1:22">
      <c r="A1234">
        <v>63144</v>
      </c>
      <c r="B1234" t="s">
        <v>2530</v>
      </c>
      <c r="C1234">
        <v>-2.9999999999999997E-8</v>
      </c>
      <c r="D1234">
        <v>0.27952560999999998</v>
      </c>
      <c r="E1234">
        <v>682</v>
      </c>
      <c r="F1234">
        <v>2</v>
      </c>
      <c r="G1234">
        <v>0</v>
      </c>
      <c r="H1234">
        <v>7</v>
      </c>
      <c r="I1234">
        <v>97291</v>
      </c>
      <c r="J1234">
        <v>1</v>
      </c>
      <c r="K1234">
        <v>0</v>
      </c>
      <c r="L1234">
        <v>0</v>
      </c>
      <c r="M1234">
        <v>0</v>
      </c>
      <c r="N1234">
        <v>1</v>
      </c>
      <c r="O1234">
        <v>1</v>
      </c>
      <c r="P1234">
        <v>348</v>
      </c>
      <c r="Q1234">
        <v>27</v>
      </c>
      <c r="R1234">
        <v>3</v>
      </c>
      <c r="S1234" t="s">
        <v>1478</v>
      </c>
      <c r="T1234">
        <v>1</v>
      </c>
      <c r="U1234">
        <v>0.27952564000000002</v>
      </c>
      <c r="V1234">
        <v>191</v>
      </c>
    </row>
    <row r="1235" spans="1:22">
      <c r="A1235">
        <v>63214</v>
      </c>
      <c r="B1235" t="s">
        <v>2531</v>
      </c>
      <c r="C1235">
        <v>-2.9999999999999997E-8</v>
      </c>
      <c r="D1235">
        <v>0.10631146</v>
      </c>
      <c r="E1235">
        <v>682</v>
      </c>
      <c r="F1235">
        <v>2</v>
      </c>
      <c r="G1235">
        <v>0</v>
      </c>
      <c r="H1235">
        <v>7</v>
      </c>
      <c r="I1235">
        <v>97291</v>
      </c>
      <c r="J1235">
        <v>1</v>
      </c>
      <c r="K1235">
        <v>0</v>
      </c>
      <c r="L1235">
        <v>0</v>
      </c>
      <c r="M1235">
        <v>0</v>
      </c>
      <c r="N1235">
        <v>1</v>
      </c>
      <c r="O1235">
        <v>1</v>
      </c>
      <c r="P1235">
        <v>348</v>
      </c>
      <c r="Q1235">
        <v>27</v>
      </c>
      <c r="R1235">
        <v>3</v>
      </c>
      <c r="S1235" t="s">
        <v>1478</v>
      </c>
      <c r="T1235">
        <v>1</v>
      </c>
      <c r="U1235">
        <v>0.10631148999999999</v>
      </c>
      <c r="V1235">
        <v>73</v>
      </c>
    </row>
    <row r="1236" spans="1:22">
      <c r="A1236">
        <v>63253</v>
      </c>
      <c r="B1236" t="s">
        <v>2532</v>
      </c>
      <c r="C1236">
        <v>-2.9999999999999997E-8</v>
      </c>
      <c r="D1236">
        <v>0.35716603000000002</v>
      </c>
      <c r="E1236">
        <v>682</v>
      </c>
      <c r="F1236">
        <v>2</v>
      </c>
      <c r="G1236">
        <v>0</v>
      </c>
      <c r="H1236">
        <v>7</v>
      </c>
      <c r="I1236">
        <v>97291</v>
      </c>
      <c r="J1236">
        <v>1</v>
      </c>
      <c r="K1236">
        <v>0</v>
      </c>
      <c r="L1236">
        <v>0</v>
      </c>
      <c r="M1236">
        <v>0</v>
      </c>
      <c r="N1236">
        <v>1</v>
      </c>
      <c r="O1236">
        <v>1</v>
      </c>
      <c r="P1236">
        <v>348</v>
      </c>
      <c r="Q1236">
        <v>27</v>
      </c>
      <c r="R1236">
        <v>3</v>
      </c>
      <c r="S1236" t="s">
        <v>1478</v>
      </c>
      <c r="T1236">
        <v>1</v>
      </c>
      <c r="U1236">
        <v>0.35716606000000001</v>
      </c>
      <c r="V1236">
        <v>244</v>
      </c>
    </row>
    <row r="1237" spans="1:22">
      <c r="A1237">
        <v>63337</v>
      </c>
      <c r="B1237" t="s">
        <v>2533</v>
      </c>
      <c r="C1237">
        <v>-2.9999999999999997E-8</v>
      </c>
      <c r="D1237">
        <v>0.56040371</v>
      </c>
      <c r="E1237">
        <v>682</v>
      </c>
      <c r="F1237">
        <v>2</v>
      </c>
      <c r="G1237">
        <v>0</v>
      </c>
      <c r="H1237">
        <v>7</v>
      </c>
      <c r="I1237">
        <v>97291</v>
      </c>
      <c r="J1237">
        <v>1</v>
      </c>
      <c r="K1237">
        <v>0</v>
      </c>
      <c r="L1237">
        <v>0</v>
      </c>
      <c r="M1237">
        <v>0</v>
      </c>
      <c r="N1237">
        <v>1</v>
      </c>
      <c r="O1237">
        <v>1</v>
      </c>
      <c r="P1237">
        <v>348</v>
      </c>
      <c r="Q1237">
        <v>27</v>
      </c>
      <c r="R1237">
        <v>3</v>
      </c>
      <c r="S1237" t="s">
        <v>1478</v>
      </c>
      <c r="T1237">
        <v>1</v>
      </c>
      <c r="U1237">
        <v>0.56040374000000004</v>
      </c>
      <c r="V1237">
        <v>382</v>
      </c>
    </row>
    <row r="1238" spans="1:22">
      <c r="A1238">
        <v>63381</v>
      </c>
      <c r="B1238" t="s">
        <v>2534</v>
      </c>
      <c r="C1238">
        <v>-2.9999999999999997E-8</v>
      </c>
      <c r="D1238">
        <v>0.14762753000000001</v>
      </c>
      <c r="E1238">
        <v>682</v>
      </c>
      <c r="F1238">
        <v>2</v>
      </c>
      <c r="G1238">
        <v>0</v>
      </c>
      <c r="H1238">
        <v>7</v>
      </c>
      <c r="I1238">
        <v>97291</v>
      </c>
      <c r="J1238">
        <v>1</v>
      </c>
      <c r="K1238">
        <v>0</v>
      </c>
      <c r="L1238">
        <v>0</v>
      </c>
      <c r="M1238">
        <v>0</v>
      </c>
      <c r="N1238">
        <v>1</v>
      </c>
      <c r="O1238">
        <v>1</v>
      </c>
      <c r="P1238">
        <v>348</v>
      </c>
      <c r="Q1238">
        <v>27</v>
      </c>
      <c r="R1238">
        <v>3</v>
      </c>
      <c r="S1238" t="s">
        <v>1478</v>
      </c>
      <c r="T1238">
        <v>1</v>
      </c>
      <c r="U1238">
        <v>0.14762755999999999</v>
      </c>
      <c r="V1238">
        <v>101</v>
      </c>
    </row>
    <row r="1239" spans="1:22">
      <c r="A1239">
        <v>63432</v>
      </c>
      <c r="B1239" t="s">
        <v>2535</v>
      </c>
      <c r="C1239">
        <v>-2.9999999999999997E-8</v>
      </c>
      <c r="D1239">
        <v>0.11470431</v>
      </c>
      <c r="E1239">
        <v>682</v>
      </c>
      <c r="F1239">
        <v>0</v>
      </c>
      <c r="G1239">
        <v>0</v>
      </c>
      <c r="H1239">
        <v>7</v>
      </c>
      <c r="I1239">
        <v>97291</v>
      </c>
      <c r="J1239">
        <v>1</v>
      </c>
      <c r="K1239">
        <v>0</v>
      </c>
      <c r="L1239">
        <v>0</v>
      </c>
      <c r="M1239">
        <v>0</v>
      </c>
      <c r="N1239">
        <v>1</v>
      </c>
      <c r="O1239">
        <v>1</v>
      </c>
      <c r="P1239">
        <v>348</v>
      </c>
      <c r="Q1239">
        <v>27</v>
      </c>
      <c r="R1239">
        <v>3</v>
      </c>
      <c r="S1239" t="s">
        <v>1478</v>
      </c>
      <c r="T1239">
        <v>1</v>
      </c>
      <c r="U1239">
        <v>0.11470434</v>
      </c>
      <c r="V1239">
        <v>78</v>
      </c>
    </row>
    <row r="1240" spans="1:22">
      <c r="A1240">
        <v>63433</v>
      </c>
      <c r="B1240" t="s">
        <v>2535</v>
      </c>
      <c r="C1240">
        <v>0.11470431</v>
      </c>
      <c r="D1240">
        <v>0.17197124999999999</v>
      </c>
      <c r="E1240">
        <v>682</v>
      </c>
      <c r="F1240">
        <v>2</v>
      </c>
      <c r="G1240">
        <v>0</v>
      </c>
      <c r="H1240">
        <v>7</v>
      </c>
      <c r="I1240">
        <v>97291</v>
      </c>
      <c r="J1240">
        <v>1</v>
      </c>
      <c r="K1240">
        <v>0</v>
      </c>
      <c r="L1240">
        <v>0</v>
      </c>
      <c r="M1240">
        <v>0</v>
      </c>
      <c r="N1240">
        <v>1</v>
      </c>
      <c r="O1240">
        <v>1</v>
      </c>
      <c r="P1240">
        <v>348</v>
      </c>
      <c r="Q1240">
        <v>27</v>
      </c>
      <c r="R1240">
        <v>3</v>
      </c>
      <c r="S1240" t="s">
        <v>1478</v>
      </c>
      <c r="T1240">
        <v>1</v>
      </c>
      <c r="U1240">
        <v>5.7266940000000002E-2</v>
      </c>
      <c r="V1240">
        <v>39</v>
      </c>
    </row>
    <row r="1241" spans="1:22">
      <c r="A1241">
        <v>63605</v>
      </c>
      <c r="B1241" t="s">
        <v>2536</v>
      </c>
      <c r="C1241">
        <v>-2.9999999999999997E-8</v>
      </c>
      <c r="D1241">
        <v>0.10451278</v>
      </c>
      <c r="E1241">
        <v>682</v>
      </c>
      <c r="F1241">
        <v>2</v>
      </c>
      <c r="G1241">
        <v>0</v>
      </c>
      <c r="H1241">
        <v>7</v>
      </c>
      <c r="I1241">
        <v>97291</v>
      </c>
      <c r="J1241">
        <v>1</v>
      </c>
      <c r="K1241">
        <v>0</v>
      </c>
      <c r="L1241">
        <v>0</v>
      </c>
      <c r="M1241">
        <v>0</v>
      </c>
      <c r="N1241">
        <v>1</v>
      </c>
      <c r="O1241">
        <v>1</v>
      </c>
      <c r="P1241">
        <v>348</v>
      </c>
      <c r="Q1241">
        <v>27</v>
      </c>
      <c r="R1241">
        <v>3</v>
      </c>
      <c r="S1241" t="s">
        <v>1478</v>
      </c>
      <c r="T1241">
        <v>1</v>
      </c>
      <c r="U1241">
        <v>0.10451281</v>
      </c>
      <c r="V1241">
        <v>71</v>
      </c>
    </row>
    <row r="1242" spans="1:22">
      <c r="A1242">
        <v>63622</v>
      </c>
      <c r="B1242" t="s">
        <v>2537</v>
      </c>
      <c r="C1242">
        <v>-2.9999999999999997E-8</v>
      </c>
      <c r="D1242">
        <v>3.3497409999999998E-2</v>
      </c>
      <c r="E1242">
        <v>682</v>
      </c>
      <c r="F1242">
        <v>0</v>
      </c>
      <c r="G1242">
        <v>0</v>
      </c>
      <c r="H1242">
        <v>7</v>
      </c>
      <c r="I1242">
        <v>97291</v>
      </c>
      <c r="J1242">
        <v>1</v>
      </c>
      <c r="K1242">
        <v>0</v>
      </c>
      <c r="L1242">
        <v>0</v>
      </c>
      <c r="M1242">
        <v>0</v>
      </c>
      <c r="N1242">
        <v>1</v>
      </c>
      <c r="O1242">
        <v>1</v>
      </c>
      <c r="P1242">
        <v>348</v>
      </c>
      <c r="Q1242">
        <v>27</v>
      </c>
      <c r="R1242">
        <v>3</v>
      </c>
      <c r="S1242" t="s">
        <v>1478</v>
      </c>
      <c r="T1242">
        <v>1</v>
      </c>
      <c r="U1242">
        <v>3.3497440000000003E-2</v>
      </c>
      <c r="V1242">
        <v>23</v>
      </c>
    </row>
    <row r="1243" spans="1:22">
      <c r="A1243">
        <v>63697</v>
      </c>
      <c r="B1243" t="s">
        <v>2538</v>
      </c>
      <c r="C1243">
        <v>-2.9999999999999997E-8</v>
      </c>
      <c r="D1243">
        <v>0.31226745</v>
      </c>
      <c r="E1243">
        <v>682</v>
      </c>
      <c r="F1243">
        <v>2</v>
      </c>
      <c r="G1243">
        <v>0</v>
      </c>
      <c r="H1243">
        <v>7</v>
      </c>
      <c r="I1243">
        <v>97291</v>
      </c>
      <c r="J1243">
        <v>1</v>
      </c>
      <c r="K1243">
        <v>0</v>
      </c>
      <c r="L1243">
        <v>0</v>
      </c>
      <c r="M1243">
        <v>0</v>
      </c>
      <c r="N1243">
        <v>1</v>
      </c>
      <c r="O1243">
        <v>1</v>
      </c>
      <c r="P1243">
        <v>348</v>
      </c>
      <c r="Q1243">
        <v>27</v>
      </c>
      <c r="R1243">
        <v>3</v>
      </c>
      <c r="S1243" t="s">
        <v>1478</v>
      </c>
      <c r="T1243">
        <v>1</v>
      </c>
      <c r="U1243">
        <v>0.31226747999999999</v>
      </c>
      <c r="V1243">
        <v>213</v>
      </c>
    </row>
    <row r="1244" spans="1:22">
      <c r="A1244">
        <v>63710</v>
      </c>
      <c r="B1244" t="s">
        <v>2539</v>
      </c>
      <c r="C1244">
        <v>-2.9999999999999997E-8</v>
      </c>
      <c r="D1244">
        <v>0.12390499000000001</v>
      </c>
      <c r="E1244">
        <v>682</v>
      </c>
      <c r="F1244">
        <v>2</v>
      </c>
      <c r="G1244">
        <v>0</v>
      </c>
      <c r="H1244">
        <v>7</v>
      </c>
      <c r="I1244">
        <v>97291</v>
      </c>
      <c r="J1244">
        <v>1</v>
      </c>
      <c r="K1244">
        <v>0</v>
      </c>
      <c r="L1244">
        <v>0</v>
      </c>
      <c r="M1244">
        <v>0</v>
      </c>
      <c r="N1244">
        <v>1</v>
      </c>
      <c r="O1244">
        <v>1</v>
      </c>
      <c r="P1244">
        <v>348</v>
      </c>
      <c r="Q1244">
        <v>27</v>
      </c>
      <c r="R1244">
        <v>3</v>
      </c>
      <c r="S1244" t="s">
        <v>1478</v>
      </c>
      <c r="T1244">
        <v>1</v>
      </c>
      <c r="U1244">
        <v>0.12390502</v>
      </c>
      <c r="V1244">
        <v>85</v>
      </c>
    </row>
    <row r="1245" spans="1:22">
      <c r="A1245">
        <v>63827</v>
      </c>
      <c r="B1245" t="s">
        <v>2540</v>
      </c>
      <c r="C1245">
        <v>-2.9999999999999997E-8</v>
      </c>
      <c r="D1245">
        <v>1.3977379999999999E-2</v>
      </c>
      <c r="E1245">
        <v>682</v>
      </c>
      <c r="F1245">
        <v>0</v>
      </c>
      <c r="G1245">
        <v>0</v>
      </c>
      <c r="H1245">
        <v>7</v>
      </c>
      <c r="I1245">
        <v>97291</v>
      </c>
      <c r="J1245">
        <v>1</v>
      </c>
      <c r="K1245">
        <v>0</v>
      </c>
      <c r="L1245">
        <v>0</v>
      </c>
      <c r="M1245">
        <v>0</v>
      </c>
      <c r="N1245">
        <v>1</v>
      </c>
      <c r="O1245">
        <v>1</v>
      </c>
      <c r="P1245">
        <v>348</v>
      </c>
      <c r="Q1245">
        <v>27</v>
      </c>
      <c r="R1245">
        <v>3</v>
      </c>
      <c r="S1245" t="s">
        <v>1478</v>
      </c>
      <c r="T1245">
        <v>1</v>
      </c>
      <c r="U1245">
        <v>1.3977409999999999E-2</v>
      </c>
      <c r="V1245">
        <v>10</v>
      </c>
    </row>
    <row r="1246" spans="1:22">
      <c r="A1246">
        <v>63828</v>
      </c>
      <c r="B1246" t="s">
        <v>2540</v>
      </c>
      <c r="C1246">
        <v>1.3977379999999999E-2</v>
      </c>
      <c r="D1246">
        <v>0.10548398</v>
      </c>
      <c r="E1246">
        <v>682</v>
      </c>
      <c r="F1246">
        <v>2</v>
      </c>
      <c r="G1246">
        <v>0</v>
      </c>
      <c r="H1246">
        <v>7</v>
      </c>
      <c r="I1246">
        <v>97291</v>
      </c>
      <c r="J1246">
        <v>1</v>
      </c>
      <c r="K1246">
        <v>0</v>
      </c>
      <c r="L1246">
        <v>0</v>
      </c>
      <c r="M1246">
        <v>0</v>
      </c>
      <c r="N1246">
        <v>1</v>
      </c>
      <c r="O1246">
        <v>1</v>
      </c>
      <c r="P1246">
        <v>348</v>
      </c>
      <c r="Q1246">
        <v>27</v>
      </c>
      <c r="R1246">
        <v>3</v>
      </c>
      <c r="S1246" t="s">
        <v>1478</v>
      </c>
      <c r="T1246">
        <v>1</v>
      </c>
      <c r="U1246">
        <v>9.1506599999999993E-2</v>
      </c>
      <c r="V1246">
        <v>62</v>
      </c>
    </row>
    <row r="1247" spans="1:22">
      <c r="A1247">
        <v>63846</v>
      </c>
      <c r="B1247" t="s">
        <v>2541</v>
      </c>
      <c r="C1247">
        <v>-2.9999999999999997E-8</v>
      </c>
      <c r="D1247">
        <v>9.0894900000000001E-2</v>
      </c>
      <c r="E1247">
        <v>682</v>
      </c>
      <c r="F1247">
        <v>0</v>
      </c>
      <c r="G1247">
        <v>0</v>
      </c>
      <c r="H1247">
        <v>7</v>
      </c>
      <c r="I1247">
        <v>97291</v>
      </c>
      <c r="J1247">
        <v>1</v>
      </c>
      <c r="K1247">
        <v>0</v>
      </c>
      <c r="L1247">
        <v>0</v>
      </c>
      <c r="M1247">
        <v>0</v>
      </c>
      <c r="N1247">
        <v>1</v>
      </c>
      <c r="O1247">
        <v>1</v>
      </c>
      <c r="P1247">
        <v>348</v>
      </c>
      <c r="Q1247">
        <v>27</v>
      </c>
      <c r="R1247">
        <v>3</v>
      </c>
      <c r="S1247" t="s">
        <v>1478</v>
      </c>
      <c r="T1247">
        <v>1</v>
      </c>
      <c r="U1247">
        <v>9.0894929999999999E-2</v>
      </c>
      <c r="V1247">
        <v>62</v>
      </c>
    </row>
    <row r="1248" spans="1:22">
      <c r="A1248">
        <v>63957</v>
      </c>
      <c r="B1248" t="s">
        <v>2542</v>
      </c>
      <c r="C1248">
        <v>-2.9999999999999997E-8</v>
      </c>
      <c r="D1248">
        <v>0.14668734</v>
      </c>
      <c r="E1248">
        <v>682</v>
      </c>
      <c r="F1248">
        <v>0</v>
      </c>
      <c r="G1248">
        <v>0</v>
      </c>
      <c r="H1248">
        <v>7</v>
      </c>
      <c r="I1248">
        <v>97291</v>
      </c>
      <c r="J1248">
        <v>1</v>
      </c>
      <c r="K1248">
        <v>0</v>
      </c>
      <c r="L1248">
        <v>0</v>
      </c>
      <c r="M1248">
        <v>0</v>
      </c>
      <c r="N1248">
        <v>1</v>
      </c>
      <c r="O1248">
        <v>1</v>
      </c>
      <c r="P1248">
        <v>348</v>
      </c>
      <c r="Q1248">
        <v>27</v>
      </c>
      <c r="R1248">
        <v>3</v>
      </c>
      <c r="S1248" t="s">
        <v>1478</v>
      </c>
      <c r="T1248">
        <v>1</v>
      </c>
      <c r="U1248">
        <v>0.14668737000000001</v>
      </c>
      <c r="V1248">
        <v>100</v>
      </c>
    </row>
    <row r="1249" spans="1:22">
      <c r="A1249">
        <v>63979</v>
      </c>
      <c r="B1249" t="s">
        <v>2543</v>
      </c>
      <c r="C1249">
        <v>-2.9999999999999997E-8</v>
      </c>
      <c r="D1249">
        <v>0.48560481</v>
      </c>
      <c r="E1249">
        <v>682</v>
      </c>
      <c r="F1249">
        <v>2</v>
      </c>
      <c r="G1249">
        <v>0</v>
      </c>
      <c r="H1249">
        <v>7</v>
      </c>
      <c r="I1249">
        <v>97291</v>
      </c>
      <c r="J1249">
        <v>1</v>
      </c>
      <c r="K1249">
        <v>0</v>
      </c>
      <c r="L1249">
        <v>0</v>
      </c>
      <c r="M1249">
        <v>0</v>
      </c>
      <c r="N1249">
        <v>1</v>
      </c>
      <c r="O1249">
        <v>1</v>
      </c>
      <c r="P1249">
        <v>348</v>
      </c>
      <c r="Q1249">
        <v>27</v>
      </c>
      <c r="R1249">
        <v>3</v>
      </c>
      <c r="S1249" t="s">
        <v>1478</v>
      </c>
      <c r="T1249">
        <v>1</v>
      </c>
      <c r="U1249">
        <v>0.48560483999999998</v>
      </c>
      <c r="V1249">
        <v>331</v>
      </c>
    </row>
    <row r="1250" spans="1:22">
      <c r="A1250">
        <v>64045</v>
      </c>
      <c r="B1250" t="s">
        <v>2544</v>
      </c>
      <c r="C1250">
        <v>-2.9999999999999997E-8</v>
      </c>
      <c r="D1250">
        <v>6.0989359999999999E-2</v>
      </c>
      <c r="E1250">
        <v>682</v>
      </c>
      <c r="F1250">
        <v>0</v>
      </c>
      <c r="G1250">
        <v>0</v>
      </c>
      <c r="H1250">
        <v>7</v>
      </c>
      <c r="I1250">
        <v>97291</v>
      </c>
      <c r="J1250">
        <v>1</v>
      </c>
      <c r="K1250">
        <v>0</v>
      </c>
      <c r="L1250">
        <v>0</v>
      </c>
      <c r="M1250">
        <v>0</v>
      </c>
      <c r="N1250">
        <v>1</v>
      </c>
      <c r="O1250">
        <v>1</v>
      </c>
      <c r="P1250">
        <v>348</v>
      </c>
      <c r="Q1250">
        <v>27</v>
      </c>
      <c r="R1250">
        <v>3</v>
      </c>
      <c r="S1250" t="s">
        <v>1478</v>
      </c>
      <c r="T1250">
        <v>1</v>
      </c>
      <c r="U1250">
        <v>6.0989389999999997E-2</v>
      </c>
      <c r="V1250">
        <v>42</v>
      </c>
    </row>
    <row r="1251" spans="1:22">
      <c r="A1251">
        <v>64083</v>
      </c>
      <c r="B1251" t="s">
        <v>2545</v>
      </c>
      <c r="C1251">
        <v>-2.9999999999999997E-8</v>
      </c>
      <c r="D1251">
        <v>0.1809818</v>
      </c>
      <c r="E1251">
        <v>682</v>
      </c>
      <c r="F1251">
        <v>2</v>
      </c>
      <c r="G1251">
        <v>0</v>
      </c>
      <c r="H1251">
        <v>7</v>
      </c>
      <c r="I1251">
        <v>97291</v>
      </c>
      <c r="J1251">
        <v>1</v>
      </c>
      <c r="K1251">
        <v>0</v>
      </c>
      <c r="L1251">
        <v>0</v>
      </c>
      <c r="M1251">
        <v>0</v>
      </c>
      <c r="N1251">
        <v>1</v>
      </c>
      <c r="O1251">
        <v>1</v>
      </c>
      <c r="P1251">
        <v>348</v>
      </c>
      <c r="Q1251">
        <v>27</v>
      </c>
      <c r="R1251">
        <v>3</v>
      </c>
      <c r="S1251" t="s">
        <v>1478</v>
      </c>
      <c r="T1251">
        <v>1</v>
      </c>
      <c r="U1251">
        <v>0.18098183000000001</v>
      </c>
      <c r="V1251">
        <v>123</v>
      </c>
    </row>
    <row r="1252" spans="1:22">
      <c r="A1252">
        <v>64105</v>
      </c>
      <c r="B1252" t="s">
        <v>2546</v>
      </c>
      <c r="C1252">
        <v>-2.9999999999999997E-8</v>
      </c>
      <c r="D1252">
        <v>0.11218055</v>
      </c>
      <c r="E1252">
        <v>682</v>
      </c>
      <c r="F1252">
        <v>0</v>
      </c>
      <c r="G1252">
        <v>0</v>
      </c>
      <c r="H1252">
        <v>7</v>
      </c>
      <c r="I1252">
        <v>97291</v>
      </c>
      <c r="J1252">
        <v>1</v>
      </c>
      <c r="K1252">
        <v>0</v>
      </c>
      <c r="L1252">
        <v>0</v>
      </c>
      <c r="M1252">
        <v>0</v>
      </c>
      <c r="N1252">
        <v>1</v>
      </c>
      <c r="O1252">
        <v>1</v>
      </c>
      <c r="P1252">
        <v>348</v>
      </c>
      <c r="Q1252">
        <v>27</v>
      </c>
      <c r="R1252">
        <v>3</v>
      </c>
      <c r="S1252" t="s">
        <v>1478</v>
      </c>
      <c r="T1252">
        <v>1</v>
      </c>
      <c r="U1252">
        <v>0.11218058</v>
      </c>
      <c r="V1252">
        <v>77</v>
      </c>
    </row>
    <row r="1253" spans="1:22">
      <c r="A1253">
        <v>64145</v>
      </c>
      <c r="B1253" t="s">
        <v>2547</v>
      </c>
      <c r="C1253">
        <v>-2.9999999999999997E-8</v>
      </c>
      <c r="D1253">
        <v>0.34809136000000002</v>
      </c>
      <c r="E1253">
        <v>682</v>
      </c>
      <c r="F1253">
        <v>2</v>
      </c>
      <c r="G1253">
        <v>0</v>
      </c>
      <c r="H1253">
        <v>7</v>
      </c>
      <c r="I1253">
        <v>97291</v>
      </c>
      <c r="J1253">
        <v>1</v>
      </c>
      <c r="K1253">
        <v>0</v>
      </c>
      <c r="L1253">
        <v>0</v>
      </c>
      <c r="M1253">
        <v>0</v>
      </c>
      <c r="N1253">
        <v>1</v>
      </c>
      <c r="O1253">
        <v>1</v>
      </c>
      <c r="P1253">
        <v>348</v>
      </c>
      <c r="Q1253">
        <v>27</v>
      </c>
      <c r="R1253">
        <v>3</v>
      </c>
      <c r="S1253" t="s">
        <v>1478</v>
      </c>
      <c r="T1253">
        <v>1</v>
      </c>
      <c r="U1253">
        <v>0.34809139</v>
      </c>
      <c r="V1253">
        <v>237</v>
      </c>
    </row>
    <row r="1254" spans="1:22">
      <c r="A1254">
        <v>64209</v>
      </c>
      <c r="B1254" t="s">
        <v>2548</v>
      </c>
      <c r="C1254">
        <v>-2.9999999999999997E-8</v>
      </c>
      <c r="D1254">
        <v>0.224715</v>
      </c>
      <c r="E1254">
        <v>682</v>
      </c>
      <c r="F1254">
        <v>2</v>
      </c>
      <c r="G1254">
        <v>0</v>
      </c>
      <c r="H1254">
        <v>7</v>
      </c>
      <c r="I1254">
        <v>97291</v>
      </c>
      <c r="J1254">
        <v>1</v>
      </c>
      <c r="K1254">
        <v>0</v>
      </c>
      <c r="L1254">
        <v>0</v>
      </c>
      <c r="M1254">
        <v>0</v>
      </c>
      <c r="N1254">
        <v>1</v>
      </c>
      <c r="O1254">
        <v>1</v>
      </c>
      <c r="P1254">
        <v>348</v>
      </c>
      <c r="Q1254">
        <v>27</v>
      </c>
      <c r="R1254">
        <v>3</v>
      </c>
      <c r="S1254" t="s">
        <v>1478</v>
      </c>
      <c r="T1254">
        <v>1</v>
      </c>
      <c r="U1254">
        <v>0.22471503000000001</v>
      </c>
      <c r="V1254">
        <v>153</v>
      </c>
    </row>
    <row r="1255" spans="1:22">
      <c r="A1255">
        <v>64256</v>
      </c>
      <c r="B1255" t="s">
        <v>2549</v>
      </c>
      <c r="C1255">
        <v>-2.9999999999999997E-8</v>
      </c>
      <c r="D1255">
        <v>3.5575700000000002E-2</v>
      </c>
      <c r="E1255">
        <v>682</v>
      </c>
      <c r="F1255">
        <v>0</v>
      </c>
      <c r="G1255">
        <v>0</v>
      </c>
      <c r="H1255">
        <v>7</v>
      </c>
      <c r="I1255">
        <v>97291</v>
      </c>
      <c r="J1255">
        <v>1</v>
      </c>
      <c r="K1255">
        <v>0</v>
      </c>
      <c r="L1255">
        <v>0</v>
      </c>
      <c r="M1255">
        <v>0</v>
      </c>
      <c r="N1255">
        <v>1</v>
      </c>
      <c r="O1255">
        <v>1</v>
      </c>
      <c r="P1255">
        <v>348</v>
      </c>
      <c r="Q1255">
        <v>27</v>
      </c>
      <c r="R1255">
        <v>3</v>
      </c>
      <c r="S1255" t="s">
        <v>1478</v>
      </c>
      <c r="T1255">
        <v>1</v>
      </c>
      <c r="U1255">
        <v>3.557573E-2</v>
      </c>
      <c r="V1255">
        <v>24</v>
      </c>
    </row>
    <row r="1256" spans="1:22">
      <c r="A1256">
        <v>64325</v>
      </c>
      <c r="B1256" t="s">
        <v>2550</v>
      </c>
      <c r="C1256">
        <v>-2.9999999999999997E-8</v>
      </c>
      <c r="D1256">
        <v>0.23088296</v>
      </c>
      <c r="E1256">
        <v>682</v>
      </c>
      <c r="F1256">
        <v>2</v>
      </c>
      <c r="G1256">
        <v>0</v>
      </c>
      <c r="H1256">
        <v>7</v>
      </c>
      <c r="I1256">
        <v>97291</v>
      </c>
      <c r="J1256">
        <v>1</v>
      </c>
      <c r="K1256">
        <v>0</v>
      </c>
      <c r="L1256">
        <v>0</v>
      </c>
      <c r="M1256">
        <v>0</v>
      </c>
      <c r="N1256">
        <v>1</v>
      </c>
      <c r="O1256">
        <v>1</v>
      </c>
      <c r="P1256">
        <v>348</v>
      </c>
      <c r="Q1256">
        <v>27</v>
      </c>
      <c r="R1256">
        <v>3</v>
      </c>
      <c r="S1256" t="s">
        <v>1478</v>
      </c>
      <c r="T1256">
        <v>1</v>
      </c>
      <c r="U1256">
        <v>0.23088299000000001</v>
      </c>
      <c r="V1256">
        <v>157</v>
      </c>
    </row>
    <row r="1257" spans="1:22">
      <c r="A1257">
        <v>64343</v>
      </c>
      <c r="B1257" t="s">
        <v>2551</v>
      </c>
      <c r="C1257">
        <v>5.8780699999999998E-2</v>
      </c>
      <c r="D1257">
        <v>0.20200926999999999</v>
      </c>
      <c r="E1257">
        <v>682</v>
      </c>
      <c r="F1257">
        <v>2</v>
      </c>
      <c r="G1257">
        <v>0</v>
      </c>
      <c r="H1257">
        <v>7</v>
      </c>
      <c r="I1257">
        <v>97291</v>
      </c>
      <c r="J1257">
        <v>1</v>
      </c>
      <c r="K1257">
        <v>0</v>
      </c>
      <c r="L1257">
        <v>0</v>
      </c>
      <c r="M1257">
        <v>0</v>
      </c>
      <c r="N1257">
        <v>1</v>
      </c>
      <c r="O1257">
        <v>1</v>
      </c>
      <c r="P1257">
        <v>348</v>
      </c>
      <c r="Q1257">
        <v>27</v>
      </c>
      <c r="R1257">
        <v>3</v>
      </c>
      <c r="S1257" t="s">
        <v>1478</v>
      </c>
      <c r="T1257">
        <v>1</v>
      </c>
      <c r="U1257">
        <v>0.14322857</v>
      </c>
      <c r="V1257">
        <v>98</v>
      </c>
    </row>
    <row r="1258" spans="1:22">
      <c r="A1258">
        <v>64367</v>
      </c>
      <c r="B1258" t="s">
        <v>2552</v>
      </c>
      <c r="C1258">
        <v>-2.9999999999999997E-8</v>
      </c>
      <c r="D1258">
        <v>0.24388712000000001</v>
      </c>
      <c r="E1258">
        <v>682</v>
      </c>
      <c r="F1258">
        <v>2</v>
      </c>
      <c r="G1258">
        <v>0</v>
      </c>
      <c r="H1258">
        <v>7</v>
      </c>
      <c r="I1258">
        <v>97291</v>
      </c>
      <c r="J1258">
        <v>1</v>
      </c>
      <c r="K1258">
        <v>0</v>
      </c>
      <c r="L1258">
        <v>0</v>
      </c>
      <c r="M1258">
        <v>0</v>
      </c>
      <c r="N1258">
        <v>1</v>
      </c>
      <c r="O1258">
        <v>1</v>
      </c>
      <c r="P1258">
        <v>348</v>
      </c>
      <c r="Q1258">
        <v>27</v>
      </c>
      <c r="R1258">
        <v>3</v>
      </c>
      <c r="S1258" t="s">
        <v>1478</v>
      </c>
      <c r="T1258">
        <v>1</v>
      </c>
      <c r="U1258">
        <v>0.24388715</v>
      </c>
      <c r="V1258">
        <v>166</v>
      </c>
    </row>
    <row r="1259" spans="1:22">
      <c r="A1259">
        <v>64382</v>
      </c>
      <c r="B1259" t="s">
        <v>2553</v>
      </c>
      <c r="C1259">
        <v>-2.9999999999999997E-8</v>
      </c>
      <c r="D1259">
        <v>4.7975950000000003E-2</v>
      </c>
      <c r="E1259">
        <v>682</v>
      </c>
      <c r="F1259">
        <v>0</v>
      </c>
      <c r="G1259">
        <v>0</v>
      </c>
      <c r="H1259">
        <v>7</v>
      </c>
      <c r="I1259">
        <v>97291</v>
      </c>
      <c r="J1259">
        <v>1</v>
      </c>
      <c r="K1259">
        <v>0</v>
      </c>
      <c r="L1259">
        <v>0</v>
      </c>
      <c r="M1259">
        <v>0</v>
      </c>
      <c r="N1259">
        <v>1</v>
      </c>
      <c r="O1259">
        <v>1</v>
      </c>
      <c r="P1259">
        <v>348</v>
      </c>
      <c r="Q1259">
        <v>27</v>
      </c>
      <c r="R1259">
        <v>3</v>
      </c>
      <c r="S1259" t="s">
        <v>1478</v>
      </c>
      <c r="T1259">
        <v>1</v>
      </c>
      <c r="U1259">
        <v>4.7975980000000001E-2</v>
      </c>
      <c r="V1259">
        <v>33</v>
      </c>
    </row>
    <row r="1260" spans="1:22">
      <c r="A1260">
        <v>64383</v>
      </c>
      <c r="B1260" t="s">
        <v>2553</v>
      </c>
      <c r="C1260">
        <v>4.7975950000000003E-2</v>
      </c>
      <c r="D1260">
        <v>0.22479421999999999</v>
      </c>
      <c r="E1260">
        <v>682</v>
      </c>
      <c r="F1260">
        <v>2</v>
      </c>
      <c r="G1260">
        <v>0</v>
      </c>
      <c r="H1260">
        <v>7</v>
      </c>
      <c r="I1260">
        <v>97291</v>
      </c>
      <c r="J1260">
        <v>1</v>
      </c>
      <c r="K1260">
        <v>0</v>
      </c>
      <c r="L1260">
        <v>0</v>
      </c>
      <c r="M1260">
        <v>0</v>
      </c>
      <c r="N1260">
        <v>1</v>
      </c>
      <c r="O1260">
        <v>1</v>
      </c>
      <c r="P1260">
        <v>348</v>
      </c>
      <c r="Q1260">
        <v>27</v>
      </c>
      <c r="R1260">
        <v>3</v>
      </c>
      <c r="S1260" t="s">
        <v>1478</v>
      </c>
      <c r="T1260">
        <v>1</v>
      </c>
      <c r="U1260">
        <v>0.17681827</v>
      </c>
      <c r="V1260">
        <v>121</v>
      </c>
    </row>
    <row r="1261" spans="1:22">
      <c r="A1261">
        <v>64387</v>
      </c>
      <c r="B1261" t="s">
        <v>2554</v>
      </c>
      <c r="C1261">
        <v>-2.9999999999999997E-8</v>
      </c>
      <c r="D1261">
        <v>0.11463571</v>
      </c>
      <c r="E1261">
        <v>682</v>
      </c>
      <c r="F1261">
        <v>2</v>
      </c>
      <c r="G1261">
        <v>0</v>
      </c>
      <c r="H1261">
        <v>7</v>
      </c>
      <c r="I1261">
        <v>97291</v>
      </c>
      <c r="J1261">
        <v>1</v>
      </c>
      <c r="K1261">
        <v>0</v>
      </c>
      <c r="L1261">
        <v>0</v>
      </c>
      <c r="M1261">
        <v>0</v>
      </c>
      <c r="N1261">
        <v>1</v>
      </c>
      <c r="O1261">
        <v>1</v>
      </c>
      <c r="P1261">
        <v>348</v>
      </c>
      <c r="Q1261">
        <v>27</v>
      </c>
      <c r="R1261">
        <v>3</v>
      </c>
      <c r="S1261" t="s">
        <v>1478</v>
      </c>
      <c r="T1261">
        <v>1</v>
      </c>
      <c r="U1261">
        <v>0.11463574</v>
      </c>
      <c r="V1261">
        <v>78</v>
      </c>
    </row>
    <row r="1262" spans="1:22">
      <c r="A1262">
        <v>64388</v>
      </c>
      <c r="B1262" t="s">
        <v>2554</v>
      </c>
      <c r="C1262">
        <v>0.11463571</v>
      </c>
      <c r="D1262">
        <v>0.19960674</v>
      </c>
      <c r="E1262">
        <v>682</v>
      </c>
      <c r="F1262">
        <v>0</v>
      </c>
      <c r="G1262">
        <v>0</v>
      </c>
      <c r="H1262">
        <v>7</v>
      </c>
      <c r="I1262">
        <v>97291</v>
      </c>
      <c r="J1262">
        <v>1</v>
      </c>
      <c r="K1262">
        <v>0</v>
      </c>
      <c r="L1262">
        <v>0</v>
      </c>
      <c r="M1262">
        <v>0</v>
      </c>
      <c r="N1262">
        <v>1</v>
      </c>
      <c r="O1262">
        <v>1</v>
      </c>
      <c r="P1262">
        <v>348</v>
      </c>
      <c r="Q1262">
        <v>27</v>
      </c>
      <c r="R1262">
        <v>3</v>
      </c>
      <c r="S1262" t="s">
        <v>1478</v>
      </c>
      <c r="T1262">
        <v>1</v>
      </c>
      <c r="U1262">
        <v>8.4971030000000003E-2</v>
      </c>
      <c r="V1262">
        <v>58</v>
      </c>
    </row>
    <row r="1263" spans="1:22">
      <c r="A1263">
        <v>64436</v>
      </c>
      <c r="B1263" t="s">
        <v>2555</v>
      </c>
      <c r="C1263">
        <v>-2.9999999999999997E-8</v>
      </c>
      <c r="D1263">
        <v>0.45950697000000001</v>
      </c>
      <c r="E1263">
        <v>682</v>
      </c>
      <c r="F1263">
        <v>2</v>
      </c>
      <c r="G1263">
        <v>0</v>
      </c>
      <c r="H1263">
        <v>7</v>
      </c>
      <c r="I1263">
        <v>97291</v>
      </c>
      <c r="J1263">
        <v>1</v>
      </c>
      <c r="K1263">
        <v>0</v>
      </c>
      <c r="L1263">
        <v>0</v>
      </c>
      <c r="M1263">
        <v>0</v>
      </c>
      <c r="N1263">
        <v>1</v>
      </c>
      <c r="O1263">
        <v>1</v>
      </c>
      <c r="P1263">
        <v>348</v>
      </c>
      <c r="Q1263">
        <v>27</v>
      </c>
      <c r="R1263">
        <v>3</v>
      </c>
      <c r="S1263" t="s">
        <v>1478</v>
      </c>
      <c r="T1263">
        <v>1</v>
      </c>
      <c r="U1263">
        <v>0.459507</v>
      </c>
      <c r="V1263">
        <v>313</v>
      </c>
    </row>
    <row r="1264" spans="1:22">
      <c r="A1264">
        <v>64655</v>
      </c>
      <c r="B1264" t="s">
        <v>2556</v>
      </c>
      <c r="C1264">
        <v>-2.9999999999999997E-8</v>
      </c>
      <c r="D1264">
        <v>5.6511459999999999E-2</v>
      </c>
      <c r="E1264">
        <v>682</v>
      </c>
      <c r="F1264">
        <v>0</v>
      </c>
      <c r="G1264">
        <v>0</v>
      </c>
      <c r="H1264">
        <v>7</v>
      </c>
      <c r="I1264">
        <v>97291</v>
      </c>
      <c r="J1264">
        <v>1</v>
      </c>
      <c r="K1264">
        <v>0</v>
      </c>
      <c r="L1264">
        <v>0</v>
      </c>
      <c r="M1264">
        <v>0</v>
      </c>
      <c r="N1264">
        <v>1</v>
      </c>
      <c r="O1264">
        <v>1</v>
      </c>
      <c r="P1264">
        <v>348</v>
      </c>
      <c r="Q1264">
        <v>27</v>
      </c>
      <c r="R1264">
        <v>3</v>
      </c>
      <c r="S1264" t="s">
        <v>1478</v>
      </c>
      <c r="T1264">
        <v>1</v>
      </c>
      <c r="U1264">
        <v>5.6511489999999998E-2</v>
      </c>
      <c r="V1264">
        <v>39</v>
      </c>
    </row>
    <row r="1265" spans="1:22">
      <c r="A1265">
        <v>64682</v>
      </c>
      <c r="B1265" t="s">
        <v>2557</v>
      </c>
      <c r="C1265">
        <v>-2.9999999999999997E-8</v>
      </c>
      <c r="D1265">
        <v>7.5426460000000001E-2</v>
      </c>
      <c r="E1265">
        <v>682</v>
      </c>
      <c r="F1265">
        <v>0</v>
      </c>
      <c r="G1265">
        <v>0</v>
      </c>
      <c r="H1265">
        <v>7</v>
      </c>
      <c r="I1265">
        <v>97291</v>
      </c>
      <c r="J1265">
        <v>1</v>
      </c>
      <c r="K1265">
        <v>0</v>
      </c>
      <c r="L1265">
        <v>0</v>
      </c>
      <c r="M1265">
        <v>0</v>
      </c>
      <c r="N1265">
        <v>1</v>
      </c>
      <c r="O1265">
        <v>1</v>
      </c>
      <c r="P1265">
        <v>348</v>
      </c>
      <c r="Q1265">
        <v>27</v>
      </c>
      <c r="R1265">
        <v>3</v>
      </c>
      <c r="S1265" t="s">
        <v>1478</v>
      </c>
      <c r="T1265">
        <v>1</v>
      </c>
      <c r="U1265">
        <v>7.5426489999999999E-2</v>
      </c>
      <c r="V1265">
        <v>51</v>
      </c>
    </row>
    <row r="1266" spans="1:22">
      <c r="A1266">
        <v>64722</v>
      </c>
      <c r="B1266" t="s">
        <v>2558</v>
      </c>
      <c r="C1266">
        <v>-2.9999999999999997E-8</v>
      </c>
      <c r="D1266">
        <v>0.1889884</v>
      </c>
      <c r="E1266">
        <v>682</v>
      </c>
      <c r="F1266">
        <v>2</v>
      </c>
      <c r="G1266">
        <v>0</v>
      </c>
      <c r="H1266">
        <v>7</v>
      </c>
      <c r="I1266">
        <v>97291</v>
      </c>
      <c r="J1266">
        <v>1</v>
      </c>
      <c r="K1266">
        <v>0</v>
      </c>
      <c r="L1266">
        <v>0</v>
      </c>
      <c r="M1266">
        <v>0</v>
      </c>
      <c r="N1266">
        <v>1</v>
      </c>
      <c r="O1266">
        <v>1</v>
      </c>
      <c r="P1266">
        <v>348</v>
      </c>
      <c r="Q1266">
        <v>27</v>
      </c>
      <c r="R1266">
        <v>3</v>
      </c>
      <c r="S1266" t="s">
        <v>1478</v>
      </c>
      <c r="T1266">
        <v>1</v>
      </c>
      <c r="U1266">
        <v>0.18898843000000001</v>
      </c>
      <c r="V1266">
        <v>129</v>
      </c>
    </row>
    <row r="1267" spans="1:22">
      <c r="A1267">
        <v>64756</v>
      </c>
      <c r="B1267" t="s">
        <v>2559</v>
      </c>
      <c r="C1267">
        <v>-2.9999999999999997E-8</v>
      </c>
      <c r="D1267">
        <v>5.4697740000000002E-2</v>
      </c>
      <c r="E1267">
        <v>682</v>
      </c>
      <c r="F1267">
        <v>0</v>
      </c>
      <c r="G1267">
        <v>0</v>
      </c>
      <c r="H1267">
        <v>7</v>
      </c>
      <c r="I1267">
        <v>97291</v>
      </c>
      <c r="J1267">
        <v>1</v>
      </c>
      <c r="K1267">
        <v>0</v>
      </c>
      <c r="L1267">
        <v>0</v>
      </c>
      <c r="M1267">
        <v>0</v>
      </c>
      <c r="N1267">
        <v>1</v>
      </c>
      <c r="O1267">
        <v>1</v>
      </c>
      <c r="P1267">
        <v>348</v>
      </c>
      <c r="Q1267">
        <v>27</v>
      </c>
      <c r="R1267">
        <v>3</v>
      </c>
      <c r="S1267" t="s">
        <v>1478</v>
      </c>
      <c r="T1267">
        <v>1</v>
      </c>
      <c r="U1267">
        <v>5.469777E-2</v>
      </c>
      <c r="V1267">
        <v>37</v>
      </c>
    </row>
    <row r="1268" spans="1:22">
      <c r="A1268">
        <v>64792</v>
      </c>
      <c r="B1268" t="s">
        <v>2560</v>
      </c>
      <c r="C1268">
        <v>-2.9999999999999997E-8</v>
      </c>
      <c r="D1268">
        <v>7.0684720000000006E-2</v>
      </c>
      <c r="E1268">
        <v>682</v>
      </c>
      <c r="F1268">
        <v>0</v>
      </c>
      <c r="G1268">
        <v>0</v>
      </c>
      <c r="H1268">
        <v>7</v>
      </c>
      <c r="I1268">
        <v>97291</v>
      </c>
      <c r="J1268">
        <v>1</v>
      </c>
      <c r="K1268">
        <v>0</v>
      </c>
      <c r="L1268">
        <v>0</v>
      </c>
      <c r="M1268">
        <v>0</v>
      </c>
      <c r="N1268">
        <v>1</v>
      </c>
      <c r="O1268">
        <v>1</v>
      </c>
      <c r="P1268">
        <v>348</v>
      </c>
      <c r="Q1268">
        <v>27</v>
      </c>
      <c r="R1268">
        <v>3</v>
      </c>
      <c r="S1268" t="s">
        <v>1478</v>
      </c>
      <c r="T1268">
        <v>1</v>
      </c>
      <c r="U1268">
        <v>7.0684750000000005E-2</v>
      </c>
      <c r="V1268">
        <v>48</v>
      </c>
    </row>
    <row r="1269" spans="1:22">
      <c r="A1269">
        <v>64793</v>
      </c>
      <c r="B1269" t="s">
        <v>2560</v>
      </c>
      <c r="C1269">
        <v>7.0684720000000006E-2</v>
      </c>
      <c r="D1269">
        <v>0.14593890000000001</v>
      </c>
      <c r="E1269">
        <v>682</v>
      </c>
      <c r="F1269">
        <v>2</v>
      </c>
      <c r="G1269">
        <v>0</v>
      </c>
      <c r="H1269">
        <v>7</v>
      </c>
      <c r="I1269">
        <v>97291</v>
      </c>
      <c r="J1269">
        <v>1</v>
      </c>
      <c r="K1269">
        <v>0</v>
      </c>
      <c r="L1269">
        <v>0</v>
      </c>
      <c r="M1269">
        <v>0</v>
      </c>
      <c r="N1269">
        <v>1</v>
      </c>
      <c r="O1269">
        <v>1</v>
      </c>
      <c r="P1269">
        <v>348</v>
      </c>
      <c r="Q1269">
        <v>27</v>
      </c>
      <c r="R1269">
        <v>3</v>
      </c>
      <c r="S1269" t="s">
        <v>1478</v>
      </c>
      <c r="T1269">
        <v>1</v>
      </c>
      <c r="U1269">
        <v>7.5254180000000004E-2</v>
      </c>
      <c r="V1269">
        <v>51</v>
      </c>
    </row>
    <row r="1270" spans="1:22">
      <c r="A1270">
        <v>64960</v>
      </c>
      <c r="B1270" t="s">
        <v>2561</v>
      </c>
      <c r="C1270">
        <v>-2.9999999999999997E-8</v>
      </c>
      <c r="D1270">
        <v>5.5876420000000003E-2</v>
      </c>
      <c r="E1270">
        <v>682</v>
      </c>
      <c r="F1270">
        <v>0</v>
      </c>
      <c r="G1270">
        <v>0</v>
      </c>
      <c r="H1270">
        <v>7</v>
      </c>
      <c r="I1270">
        <v>97291</v>
      </c>
      <c r="J1270">
        <v>1</v>
      </c>
      <c r="K1270">
        <v>0</v>
      </c>
      <c r="L1270">
        <v>0</v>
      </c>
      <c r="M1270">
        <v>0</v>
      </c>
      <c r="N1270">
        <v>1</v>
      </c>
      <c r="O1270">
        <v>1</v>
      </c>
      <c r="P1270">
        <v>348</v>
      </c>
      <c r="Q1270">
        <v>27</v>
      </c>
      <c r="R1270">
        <v>3</v>
      </c>
      <c r="S1270" t="s">
        <v>1478</v>
      </c>
      <c r="T1270">
        <v>1</v>
      </c>
      <c r="U1270">
        <v>5.5876450000000001E-2</v>
      </c>
      <c r="V1270">
        <v>38</v>
      </c>
    </row>
    <row r="1271" spans="1:22">
      <c r="A1271">
        <v>65006</v>
      </c>
      <c r="B1271" t="s">
        <v>2562</v>
      </c>
      <c r="C1271">
        <v>-2.9999999999999997E-8</v>
      </c>
      <c r="D1271">
        <v>7.7192949999999996E-2</v>
      </c>
      <c r="E1271">
        <v>682</v>
      </c>
      <c r="F1271">
        <v>2</v>
      </c>
      <c r="G1271">
        <v>0</v>
      </c>
      <c r="H1271">
        <v>7</v>
      </c>
      <c r="I1271">
        <v>97291</v>
      </c>
      <c r="J1271">
        <v>1</v>
      </c>
      <c r="K1271">
        <v>0</v>
      </c>
      <c r="L1271">
        <v>0</v>
      </c>
      <c r="M1271">
        <v>0</v>
      </c>
      <c r="N1271">
        <v>1</v>
      </c>
      <c r="O1271">
        <v>1</v>
      </c>
      <c r="P1271">
        <v>348</v>
      </c>
      <c r="Q1271">
        <v>27</v>
      </c>
      <c r="R1271">
        <v>3</v>
      </c>
      <c r="S1271" t="s">
        <v>1478</v>
      </c>
      <c r="T1271">
        <v>1</v>
      </c>
      <c r="U1271">
        <v>7.7192979999999994E-2</v>
      </c>
      <c r="V1271">
        <v>53</v>
      </c>
    </row>
    <row r="1272" spans="1:22">
      <c r="A1272">
        <v>65051</v>
      </c>
      <c r="B1272" t="s">
        <v>2563</v>
      </c>
      <c r="C1272">
        <v>-2.9999999999999997E-8</v>
      </c>
      <c r="D1272">
        <v>0.27708468000000003</v>
      </c>
      <c r="E1272">
        <v>682</v>
      </c>
      <c r="F1272">
        <v>2</v>
      </c>
      <c r="G1272">
        <v>0</v>
      </c>
      <c r="H1272">
        <v>7</v>
      </c>
      <c r="I1272">
        <v>97291</v>
      </c>
      <c r="J1272">
        <v>1</v>
      </c>
      <c r="K1272">
        <v>0</v>
      </c>
      <c r="L1272">
        <v>0</v>
      </c>
      <c r="M1272">
        <v>0</v>
      </c>
      <c r="N1272">
        <v>1</v>
      </c>
      <c r="O1272">
        <v>1</v>
      </c>
      <c r="P1272">
        <v>348</v>
      </c>
      <c r="Q1272">
        <v>27</v>
      </c>
      <c r="R1272">
        <v>3</v>
      </c>
      <c r="S1272" t="s">
        <v>1478</v>
      </c>
      <c r="T1272">
        <v>1</v>
      </c>
      <c r="U1272">
        <v>0.27708471000000001</v>
      </c>
      <c r="V1272">
        <v>189</v>
      </c>
    </row>
    <row r="1273" spans="1:22">
      <c r="A1273">
        <v>65083</v>
      </c>
      <c r="B1273" t="s">
        <v>2564</v>
      </c>
      <c r="C1273">
        <v>-2.9999999999999997E-8</v>
      </c>
      <c r="D1273">
        <v>0.19119096999999999</v>
      </c>
      <c r="E1273">
        <v>682</v>
      </c>
      <c r="F1273">
        <v>2</v>
      </c>
      <c r="G1273">
        <v>0</v>
      </c>
      <c r="H1273">
        <v>7</v>
      </c>
      <c r="I1273">
        <v>97291</v>
      </c>
      <c r="J1273">
        <v>1</v>
      </c>
      <c r="K1273">
        <v>0</v>
      </c>
      <c r="L1273">
        <v>0</v>
      </c>
      <c r="M1273">
        <v>0</v>
      </c>
      <c r="N1273">
        <v>1</v>
      </c>
      <c r="O1273">
        <v>1</v>
      </c>
      <c r="P1273">
        <v>348</v>
      </c>
      <c r="Q1273">
        <v>27</v>
      </c>
      <c r="R1273">
        <v>3</v>
      </c>
      <c r="S1273" t="s">
        <v>1478</v>
      </c>
      <c r="T1273">
        <v>1</v>
      </c>
      <c r="U1273">
        <v>0.191191</v>
      </c>
      <c r="V1273">
        <v>130</v>
      </c>
    </row>
    <row r="1274" spans="1:22">
      <c r="A1274">
        <v>65243</v>
      </c>
      <c r="B1274" t="s">
        <v>2565</v>
      </c>
      <c r="C1274">
        <v>-2.9999999999999997E-8</v>
      </c>
      <c r="D1274">
        <v>0.10619098</v>
      </c>
      <c r="E1274">
        <v>682</v>
      </c>
      <c r="F1274">
        <v>2</v>
      </c>
      <c r="G1274">
        <v>0</v>
      </c>
      <c r="H1274">
        <v>7</v>
      </c>
      <c r="I1274">
        <v>97291</v>
      </c>
      <c r="J1274">
        <v>1</v>
      </c>
      <c r="K1274">
        <v>0</v>
      </c>
      <c r="L1274">
        <v>0</v>
      </c>
      <c r="M1274">
        <v>0</v>
      </c>
      <c r="N1274">
        <v>1</v>
      </c>
      <c r="O1274">
        <v>1</v>
      </c>
      <c r="P1274">
        <v>348</v>
      </c>
      <c r="Q1274">
        <v>27</v>
      </c>
      <c r="R1274">
        <v>3</v>
      </c>
      <c r="S1274" t="s">
        <v>1478</v>
      </c>
      <c r="T1274">
        <v>1</v>
      </c>
      <c r="U1274">
        <v>0.10619101</v>
      </c>
      <c r="V1274">
        <v>72</v>
      </c>
    </row>
    <row r="1275" spans="1:22">
      <c r="A1275">
        <v>65245</v>
      </c>
      <c r="B1275" t="s">
        <v>2566</v>
      </c>
      <c r="C1275">
        <v>-2.9999999999999997E-8</v>
      </c>
      <c r="D1275">
        <v>0.18314291999999999</v>
      </c>
      <c r="E1275">
        <v>682</v>
      </c>
      <c r="F1275">
        <v>2</v>
      </c>
      <c r="G1275">
        <v>0</v>
      </c>
      <c r="H1275">
        <v>7</v>
      </c>
      <c r="I1275">
        <v>97291</v>
      </c>
      <c r="J1275">
        <v>1</v>
      </c>
      <c r="K1275">
        <v>0</v>
      </c>
      <c r="L1275">
        <v>0</v>
      </c>
      <c r="M1275">
        <v>0</v>
      </c>
      <c r="N1275">
        <v>1</v>
      </c>
      <c r="O1275">
        <v>1</v>
      </c>
      <c r="P1275">
        <v>348</v>
      </c>
      <c r="Q1275">
        <v>27</v>
      </c>
      <c r="R1275">
        <v>3</v>
      </c>
      <c r="S1275" t="s">
        <v>1478</v>
      </c>
      <c r="T1275">
        <v>1</v>
      </c>
      <c r="U1275">
        <v>0.18314295</v>
      </c>
      <c r="V1275">
        <v>125</v>
      </c>
    </row>
    <row r="1276" spans="1:22">
      <c r="A1276">
        <v>65263</v>
      </c>
      <c r="B1276" t="s">
        <v>2567</v>
      </c>
      <c r="C1276">
        <v>-2.9999999999999997E-8</v>
      </c>
      <c r="D1276">
        <v>8.9074539999999994E-2</v>
      </c>
      <c r="E1276">
        <v>682</v>
      </c>
      <c r="F1276">
        <v>2</v>
      </c>
      <c r="G1276">
        <v>0</v>
      </c>
      <c r="H1276">
        <v>7</v>
      </c>
      <c r="I1276">
        <v>97291</v>
      </c>
      <c r="J1276">
        <v>1</v>
      </c>
      <c r="K1276">
        <v>0</v>
      </c>
      <c r="L1276">
        <v>0</v>
      </c>
      <c r="M1276">
        <v>0</v>
      </c>
      <c r="N1276">
        <v>1</v>
      </c>
      <c r="O1276">
        <v>1</v>
      </c>
      <c r="P1276">
        <v>348</v>
      </c>
      <c r="Q1276">
        <v>27</v>
      </c>
      <c r="R1276">
        <v>3</v>
      </c>
      <c r="S1276" t="s">
        <v>1478</v>
      </c>
      <c r="T1276">
        <v>1</v>
      </c>
      <c r="U1276">
        <v>8.9074570000000006E-2</v>
      </c>
      <c r="V1276">
        <v>61</v>
      </c>
    </row>
    <row r="1277" spans="1:22">
      <c r="A1277">
        <v>65283</v>
      </c>
      <c r="B1277" t="s">
        <v>2568</v>
      </c>
      <c r="C1277">
        <v>-2.9999999999999997E-8</v>
      </c>
      <c r="D1277">
        <v>8.3627789999999994E-2</v>
      </c>
      <c r="E1277">
        <v>682</v>
      </c>
      <c r="F1277">
        <v>0</v>
      </c>
      <c r="G1277">
        <v>0</v>
      </c>
      <c r="H1277">
        <v>7</v>
      </c>
      <c r="I1277">
        <v>97291</v>
      </c>
      <c r="J1277">
        <v>1</v>
      </c>
      <c r="K1277">
        <v>0</v>
      </c>
      <c r="L1277">
        <v>0</v>
      </c>
      <c r="M1277">
        <v>0</v>
      </c>
      <c r="N1277">
        <v>1</v>
      </c>
      <c r="O1277">
        <v>1</v>
      </c>
      <c r="P1277">
        <v>348</v>
      </c>
      <c r="Q1277">
        <v>27</v>
      </c>
      <c r="R1277">
        <v>3</v>
      </c>
      <c r="S1277" t="s">
        <v>1478</v>
      </c>
      <c r="T1277">
        <v>1</v>
      </c>
      <c r="U1277">
        <v>8.3627820000000005E-2</v>
      </c>
      <c r="V1277">
        <v>57</v>
      </c>
    </row>
    <row r="1278" spans="1:22">
      <c r="A1278">
        <v>65330</v>
      </c>
      <c r="B1278" t="s">
        <v>2569</v>
      </c>
      <c r="C1278">
        <v>-2.9999999999999997E-8</v>
      </c>
      <c r="D1278">
        <v>7.8378020000000007E-2</v>
      </c>
      <c r="E1278">
        <v>682</v>
      </c>
      <c r="F1278">
        <v>0</v>
      </c>
      <c r="G1278">
        <v>0</v>
      </c>
      <c r="H1278">
        <v>7</v>
      </c>
      <c r="I1278">
        <v>97291</v>
      </c>
      <c r="J1278">
        <v>1</v>
      </c>
      <c r="K1278">
        <v>0</v>
      </c>
      <c r="L1278">
        <v>0</v>
      </c>
      <c r="M1278">
        <v>0</v>
      </c>
      <c r="N1278">
        <v>1</v>
      </c>
      <c r="O1278">
        <v>1</v>
      </c>
      <c r="P1278">
        <v>348</v>
      </c>
      <c r="Q1278">
        <v>27</v>
      </c>
      <c r="R1278">
        <v>3</v>
      </c>
      <c r="S1278" t="s">
        <v>1478</v>
      </c>
      <c r="T1278">
        <v>1</v>
      </c>
      <c r="U1278">
        <v>7.8378050000000005E-2</v>
      </c>
      <c r="V1278">
        <v>53</v>
      </c>
    </row>
    <row r="1279" spans="1:22">
      <c r="A1279">
        <v>65401</v>
      </c>
      <c r="B1279" t="s">
        <v>2570</v>
      </c>
      <c r="C1279">
        <v>-2.9999999999999997E-8</v>
      </c>
      <c r="D1279">
        <v>2.199448E-2</v>
      </c>
      <c r="E1279">
        <v>682</v>
      </c>
      <c r="F1279">
        <v>2</v>
      </c>
      <c r="G1279">
        <v>0</v>
      </c>
      <c r="H1279">
        <v>7</v>
      </c>
      <c r="I1279">
        <v>97291</v>
      </c>
      <c r="J1279">
        <v>1</v>
      </c>
      <c r="K1279">
        <v>0</v>
      </c>
      <c r="L1279">
        <v>0</v>
      </c>
      <c r="M1279">
        <v>0</v>
      </c>
      <c r="N1279">
        <v>1</v>
      </c>
      <c r="O1279">
        <v>1</v>
      </c>
      <c r="P1279">
        <v>348</v>
      </c>
      <c r="Q1279">
        <v>27</v>
      </c>
      <c r="R1279">
        <v>3</v>
      </c>
      <c r="S1279" t="s">
        <v>1478</v>
      </c>
      <c r="T1279">
        <v>1</v>
      </c>
      <c r="U1279">
        <v>2.1994509999999998E-2</v>
      </c>
      <c r="V1279">
        <v>15</v>
      </c>
    </row>
    <row r="1280" spans="1:22">
      <c r="A1280">
        <v>65402</v>
      </c>
      <c r="B1280" t="s">
        <v>2571</v>
      </c>
      <c r="C1280">
        <v>-2.9999999999999997E-8</v>
      </c>
      <c r="D1280">
        <v>2.8029229999999999E-2</v>
      </c>
      <c r="E1280">
        <v>682</v>
      </c>
      <c r="F1280">
        <v>2</v>
      </c>
      <c r="G1280">
        <v>0</v>
      </c>
      <c r="H1280">
        <v>7</v>
      </c>
      <c r="I1280">
        <v>97291</v>
      </c>
      <c r="J1280">
        <v>1</v>
      </c>
      <c r="K1280">
        <v>0</v>
      </c>
      <c r="L1280">
        <v>0</v>
      </c>
      <c r="M1280">
        <v>0</v>
      </c>
      <c r="N1280">
        <v>1</v>
      </c>
      <c r="O1280">
        <v>1</v>
      </c>
      <c r="P1280">
        <v>348</v>
      </c>
      <c r="Q1280">
        <v>27</v>
      </c>
      <c r="R1280">
        <v>3</v>
      </c>
      <c r="S1280" t="s">
        <v>1478</v>
      </c>
      <c r="T1280">
        <v>1</v>
      </c>
      <c r="U1280">
        <v>2.802926E-2</v>
      </c>
      <c r="V1280">
        <v>19</v>
      </c>
    </row>
    <row r="1281" spans="1:22">
      <c r="A1281">
        <v>65403</v>
      </c>
      <c r="B1281" t="s">
        <v>2571</v>
      </c>
      <c r="C1281">
        <v>2.8029229999999999E-2</v>
      </c>
      <c r="D1281">
        <v>0.11149779</v>
      </c>
      <c r="E1281">
        <v>682</v>
      </c>
      <c r="F1281">
        <v>2</v>
      </c>
      <c r="G1281">
        <v>0</v>
      </c>
      <c r="H1281">
        <v>7</v>
      </c>
      <c r="I1281">
        <v>97291</v>
      </c>
      <c r="J1281">
        <v>1</v>
      </c>
      <c r="K1281">
        <v>0</v>
      </c>
      <c r="L1281">
        <v>0</v>
      </c>
      <c r="M1281">
        <v>0</v>
      </c>
      <c r="N1281">
        <v>1</v>
      </c>
      <c r="O1281">
        <v>1</v>
      </c>
      <c r="P1281">
        <v>348</v>
      </c>
      <c r="Q1281">
        <v>27</v>
      </c>
      <c r="R1281">
        <v>3</v>
      </c>
      <c r="S1281" t="s">
        <v>1478</v>
      </c>
      <c r="T1281">
        <v>1</v>
      </c>
      <c r="U1281">
        <v>8.3468559999999997E-2</v>
      </c>
      <c r="V1281">
        <v>57</v>
      </c>
    </row>
    <row r="1282" spans="1:22">
      <c r="A1282">
        <v>65413</v>
      </c>
      <c r="B1282" t="s">
        <v>2572</v>
      </c>
      <c r="C1282">
        <v>-2.9999999999999997E-8</v>
      </c>
      <c r="D1282">
        <v>0.14905239000000001</v>
      </c>
      <c r="E1282">
        <v>682</v>
      </c>
      <c r="F1282">
        <v>2</v>
      </c>
      <c r="G1282">
        <v>0</v>
      </c>
      <c r="H1282">
        <v>7</v>
      </c>
      <c r="I1282">
        <v>97291</v>
      </c>
      <c r="J1282">
        <v>1</v>
      </c>
      <c r="K1282">
        <v>0</v>
      </c>
      <c r="L1282">
        <v>0</v>
      </c>
      <c r="M1282">
        <v>0</v>
      </c>
      <c r="N1282">
        <v>1</v>
      </c>
      <c r="O1282">
        <v>1</v>
      </c>
      <c r="P1282">
        <v>348</v>
      </c>
      <c r="Q1282">
        <v>27</v>
      </c>
      <c r="R1282">
        <v>3</v>
      </c>
      <c r="S1282" t="s">
        <v>1478</v>
      </c>
      <c r="T1282">
        <v>1</v>
      </c>
      <c r="U1282">
        <v>0.14905241999999999</v>
      </c>
      <c r="V1282">
        <v>102</v>
      </c>
    </row>
    <row r="1283" spans="1:22">
      <c r="A1283">
        <v>65414</v>
      </c>
      <c r="B1283" t="s">
        <v>2573</v>
      </c>
      <c r="C1283">
        <v>-2.9999999999999997E-8</v>
      </c>
      <c r="D1283">
        <v>5.7034E-3</v>
      </c>
      <c r="E1283">
        <v>682</v>
      </c>
      <c r="F1283">
        <v>2</v>
      </c>
      <c r="G1283">
        <v>0</v>
      </c>
      <c r="H1283">
        <v>7</v>
      </c>
      <c r="I1283">
        <v>97291</v>
      </c>
      <c r="J1283">
        <v>1</v>
      </c>
      <c r="K1283">
        <v>0</v>
      </c>
      <c r="L1283">
        <v>0</v>
      </c>
      <c r="M1283">
        <v>0</v>
      </c>
      <c r="N1283">
        <v>1</v>
      </c>
      <c r="O1283">
        <v>1</v>
      </c>
      <c r="P1283">
        <v>348</v>
      </c>
      <c r="Q1283">
        <v>27</v>
      </c>
      <c r="R1283">
        <v>3</v>
      </c>
      <c r="S1283" t="s">
        <v>1478</v>
      </c>
      <c r="T1283">
        <v>1</v>
      </c>
      <c r="U1283">
        <v>5.7034299999999998E-3</v>
      </c>
      <c r="V1283">
        <v>4</v>
      </c>
    </row>
    <row r="1284" spans="1:22">
      <c r="A1284">
        <v>65471</v>
      </c>
      <c r="B1284" t="s">
        <v>2574</v>
      </c>
      <c r="C1284">
        <v>-2.9999999999999997E-8</v>
      </c>
      <c r="D1284">
        <v>0.29362704000000001</v>
      </c>
      <c r="E1284">
        <v>682</v>
      </c>
      <c r="F1284">
        <v>2</v>
      </c>
      <c r="G1284">
        <v>0</v>
      </c>
      <c r="H1284">
        <v>7</v>
      </c>
      <c r="I1284">
        <v>97291</v>
      </c>
      <c r="J1284">
        <v>1</v>
      </c>
      <c r="K1284">
        <v>0</v>
      </c>
      <c r="L1284">
        <v>0</v>
      </c>
      <c r="M1284">
        <v>0</v>
      </c>
      <c r="N1284">
        <v>1</v>
      </c>
      <c r="O1284">
        <v>1</v>
      </c>
      <c r="P1284">
        <v>348</v>
      </c>
      <c r="Q1284">
        <v>27</v>
      </c>
      <c r="R1284">
        <v>3</v>
      </c>
      <c r="S1284" t="s">
        <v>1478</v>
      </c>
      <c r="T1284">
        <v>1</v>
      </c>
      <c r="U1284">
        <v>0.29362706999999999</v>
      </c>
      <c r="V1284">
        <v>200</v>
      </c>
    </row>
    <row r="1285" spans="1:22">
      <c r="A1285">
        <v>65500</v>
      </c>
      <c r="B1285" t="s">
        <v>2575</v>
      </c>
      <c r="C1285">
        <v>-2.9999999999999997E-8</v>
      </c>
      <c r="D1285">
        <v>0.51346331000000001</v>
      </c>
      <c r="E1285">
        <v>682</v>
      </c>
      <c r="F1285">
        <v>2</v>
      </c>
      <c r="G1285">
        <v>0</v>
      </c>
      <c r="H1285">
        <v>7</v>
      </c>
      <c r="I1285">
        <v>97291</v>
      </c>
      <c r="J1285">
        <v>1</v>
      </c>
      <c r="K1285">
        <v>0</v>
      </c>
      <c r="L1285">
        <v>0</v>
      </c>
      <c r="M1285">
        <v>0</v>
      </c>
      <c r="N1285">
        <v>1</v>
      </c>
      <c r="O1285">
        <v>1</v>
      </c>
      <c r="P1285">
        <v>348</v>
      </c>
      <c r="Q1285">
        <v>27</v>
      </c>
      <c r="R1285">
        <v>3</v>
      </c>
      <c r="S1285" t="s">
        <v>1478</v>
      </c>
      <c r="T1285">
        <v>1</v>
      </c>
      <c r="U1285">
        <v>0.51346334000000005</v>
      </c>
      <c r="V1285">
        <v>350</v>
      </c>
    </row>
    <row r="1286" spans="1:22">
      <c r="A1286">
        <v>65501</v>
      </c>
      <c r="B1286" t="s">
        <v>2576</v>
      </c>
      <c r="C1286">
        <v>-2.9999999999999997E-8</v>
      </c>
      <c r="D1286">
        <v>0.74990575999999998</v>
      </c>
      <c r="E1286">
        <v>682</v>
      </c>
      <c r="F1286">
        <v>2</v>
      </c>
      <c r="G1286">
        <v>0</v>
      </c>
      <c r="H1286">
        <v>7</v>
      </c>
      <c r="I1286">
        <v>97291</v>
      </c>
      <c r="J1286">
        <v>1</v>
      </c>
      <c r="K1286">
        <v>0</v>
      </c>
      <c r="L1286">
        <v>0</v>
      </c>
      <c r="M1286">
        <v>0</v>
      </c>
      <c r="N1286">
        <v>1</v>
      </c>
      <c r="O1286">
        <v>1</v>
      </c>
      <c r="P1286">
        <v>348</v>
      </c>
      <c r="Q1286">
        <v>27</v>
      </c>
      <c r="R1286">
        <v>3</v>
      </c>
      <c r="S1286" t="s">
        <v>1478</v>
      </c>
      <c r="T1286">
        <v>1</v>
      </c>
      <c r="U1286">
        <v>0.74990579000000002</v>
      </c>
      <c r="V1286">
        <v>511</v>
      </c>
    </row>
    <row r="1287" spans="1:22">
      <c r="A1287">
        <v>65623</v>
      </c>
      <c r="B1287" t="s">
        <v>2577</v>
      </c>
      <c r="C1287">
        <v>-2.9999999999999997E-8</v>
      </c>
      <c r="D1287">
        <v>8.7295300000000006E-2</v>
      </c>
      <c r="E1287">
        <v>682</v>
      </c>
      <c r="F1287">
        <v>2</v>
      </c>
      <c r="G1287">
        <v>0</v>
      </c>
      <c r="H1287">
        <v>7</v>
      </c>
      <c r="I1287">
        <v>97291</v>
      </c>
      <c r="J1287">
        <v>1</v>
      </c>
      <c r="K1287">
        <v>0</v>
      </c>
      <c r="L1287">
        <v>0</v>
      </c>
      <c r="M1287">
        <v>0</v>
      </c>
      <c r="N1287">
        <v>1</v>
      </c>
      <c r="O1287">
        <v>1</v>
      </c>
      <c r="P1287">
        <v>348</v>
      </c>
      <c r="Q1287">
        <v>27</v>
      </c>
      <c r="R1287">
        <v>3</v>
      </c>
      <c r="S1287" t="s">
        <v>1478</v>
      </c>
      <c r="T1287">
        <v>1</v>
      </c>
      <c r="U1287">
        <v>8.7295330000000004E-2</v>
      </c>
      <c r="V1287">
        <v>60</v>
      </c>
    </row>
    <row r="1288" spans="1:22">
      <c r="A1288">
        <v>65737</v>
      </c>
      <c r="B1288" t="s">
        <v>2578</v>
      </c>
      <c r="C1288">
        <v>-2.9999999999999997E-8</v>
      </c>
      <c r="D1288">
        <v>7.6441339999999997E-2</v>
      </c>
      <c r="E1288">
        <v>682</v>
      </c>
      <c r="F1288">
        <v>2</v>
      </c>
      <c r="G1288">
        <v>0</v>
      </c>
      <c r="H1288">
        <v>7</v>
      </c>
      <c r="I1288">
        <v>97291</v>
      </c>
      <c r="J1288">
        <v>1</v>
      </c>
      <c r="K1288">
        <v>0</v>
      </c>
      <c r="L1288">
        <v>0</v>
      </c>
      <c r="M1288">
        <v>0</v>
      </c>
      <c r="N1288">
        <v>1</v>
      </c>
      <c r="O1288">
        <v>1</v>
      </c>
      <c r="P1288">
        <v>348</v>
      </c>
      <c r="Q1288">
        <v>27</v>
      </c>
      <c r="R1288">
        <v>3</v>
      </c>
      <c r="S1288" t="s">
        <v>1478</v>
      </c>
      <c r="T1288">
        <v>1</v>
      </c>
      <c r="U1288">
        <v>7.6441369999999995E-2</v>
      </c>
      <c r="V1288">
        <v>52</v>
      </c>
    </row>
    <row r="1289" spans="1:22">
      <c r="A1289">
        <v>65863</v>
      </c>
      <c r="B1289" t="s">
        <v>2579</v>
      </c>
      <c r="C1289">
        <v>-2.9999999999999997E-8</v>
      </c>
      <c r="D1289">
        <v>5.935472E-2</v>
      </c>
      <c r="E1289">
        <v>682</v>
      </c>
      <c r="F1289">
        <v>2</v>
      </c>
      <c r="G1289">
        <v>0</v>
      </c>
      <c r="H1289">
        <v>7</v>
      </c>
      <c r="I1289">
        <v>97291</v>
      </c>
      <c r="J1289">
        <v>1</v>
      </c>
      <c r="K1289">
        <v>0</v>
      </c>
      <c r="L1289">
        <v>0</v>
      </c>
      <c r="M1289">
        <v>0</v>
      </c>
      <c r="N1289">
        <v>1</v>
      </c>
      <c r="O1289">
        <v>1</v>
      </c>
      <c r="P1289">
        <v>348</v>
      </c>
      <c r="Q1289">
        <v>27</v>
      </c>
      <c r="R1289">
        <v>3</v>
      </c>
      <c r="S1289" t="s">
        <v>1478</v>
      </c>
      <c r="T1289">
        <v>1</v>
      </c>
      <c r="U1289">
        <v>5.9354749999999998E-2</v>
      </c>
      <c r="V1289">
        <v>40</v>
      </c>
    </row>
    <row r="1290" spans="1:22">
      <c r="A1290">
        <v>65872</v>
      </c>
      <c r="B1290" t="s">
        <v>2580</v>
      </c>
      <c r="C1290">
        <v>-2.9999999999999997E-8</v>
      </c>
      <c r="D1290">
        <v>0.4328072</v>
      </c>
      <c r="E1290">
        <v>682</v>
      </c>
      <c r="F1290">
        <v>2</v>
      </c>
      <c r="G1290">
        <v>0</v>
      </c>
      <c r="H1290">
        <v>7</v>
      </c>
      <c r="I1290">
        <v>97291</v>
      </c>
      <c r="J1290">
        <v>1</v>
      </c>
      <c r="K1290">
        <v>0</v>
      </c>
      <c r="L1290">
        <v>0</v>
      </c>
      <c r="M1290">
        <v>0</v>
      </c>
      <c r="N1290">
        <v>1</v>
      </c>
      <c r="O1290">
        <v>1</v>
      </c>
      <c r="P1290">
        <v>348</v>
      </c>
      <c r="Q1290">
        <v>27</v>
      </c>
      <c r="R1290">
        <v>3</v>
      </c>
      <c r="S1290" t="s">
        <v>1478</v>
      </c>
      <c r="T1290">
        <v>1</v>
      </c>
      <c r="U1290">
        <v>0.43280722999999999</v>
      </c>
      <c r="V1290">
        <v>295</v>
      </c>
    </row>
    <row r="1291" spans="1:22">
      <c r="A1291">
        <v>65886</v>
      </c>
      <c r="B1291" t="s">
        <v>2581</v>
      </c>
      <c r="C1291">
        <v>-2.9999999999999997E-8</v>
      </c>
      <c r="D1291">
        <v>0.14142228000000001</v>
      </c>
      <c r="E1291">
        <v>682</v>
      </c>
      <c r="F1291">
        <v>0</v>
      </c>
      <c r="G1291">
        <v>0</v>
      </c>
      <c r="H1291">
        <v>7</v>
      </c>
      <c r="I1291">
        <v>97291</v>
      </c>
      <c r="J1291">
        <v>1</v>
      </c>
      <c r="K1291">
        <v>0</v>
      </c>
      <c r="L1291">
        <v>0</v>
      </c>
      <c r="M1291">
        <v>0</v>
      </c>
      <c r="N1291">
        <v>1</v>
      </c>
      <c r="O1291">
        <v>1</v>
      </c>
      <c r="P1291">
        <v>348</v>
      </c>
      <c r="Q1291">
        <v>27</v>
      </c>
      <c r="R1291">
        <v>3</v>
      </c>
      <c r="S1291" t="s">
        <v>1478</v>
      </c>
      <c r="T1291">
        <v>1</v>
      </c>
      <c r="U1291">
        <v>0.14142231</v>
      </c>
      <c r="V1291">
        <v>96</v>
      </c>
    </row>
    <row r="1292" spans="1:22">
      <c r="A1292">
        <v>66270</v>
      </c>
      <c r="B1292" t="s">
        <v>2582</v>
      </c>
      <c r="C1292">
        <v>-2.9999999999999997E-8</v>
      </c>
      <c r="D1292">
        <v>0.18636032</v>
      </c>
      <c r="E1292">
        <v>682</v>
      </c>
      <c r="F1292">
        <v>2</v>
      </c>
      <c r="G1292">
        <v>0</v>
      </c>
      <c r="H1292">
        <v>7</v>
      </c>
      <c r="I1292">
        <v>97291</v>
      </c>
      <c r="J1292">
        <v>1</v>
      </c>
      <c r="K1292">
        <v>0</v>
      </c>
      <c r="L1292">
        <v>0</v>
      </c>
      <c r="M1292">
        <v>0</v>
      </c>
      <c r="N1292">
        <v>1</v>
      </c>
      <c r="O1292">
        <v>1</v>
      </c>
      <c r="P1292">
        <v>348</v>
      </c>
      <c r="Q1292">
        <v>27</v>
      </c>
      <c r="R1292">
        <v>3</v>
      </c>
      <c r="S1292" t="s">
        <v>1478</v>
      </c>
      <c r="T1292">
        <v>1</v>
      </c>
      <c r="U1292">
        <v>0.18636035000000001</v>
      </c>
      <c r="V1292">
        <v>127</v>
      </c>
    </row>
    <row r="1293" spans="1:22">
      <c r="A1293">
        <v>66279</v>
      </c>
      <c r="B1293" t="s">
        <v>2583</v>
      </c>
      <c r="C1293">
        <v>-2.9999999999999997E-8</v>
      </c>
      <c r="D1293">
        <v>4.4255559999999999E-2</v>
      </c>
      <c r="E1293">
        <v>682</v>
      </c>
      <c r="F1293">
        <v>2</v>
      </c>
      <c r="G1293">
        <v>0</v>
      </c>
      <c r="H1293">
        <v>7</v>
      </c>
      <c r="I1293">
        <v>97291</v>
      </c>
      <c r="J1293">
        <v>1</v>
      </c>
      <c r="K1293">
        <v>0</v>
      </c>
      <c r="L1293">
        <v>0</v>
      </c>
      <c r="M1293">
        <v>0</v>
      </c>
      <c r="N1293">
        <v>1</v>
      </c>
      <c r="O1293">
        <v>1</v>
      </c>
      <c r="P1293">
        <v>348</v>
      </c>
      <c r="Q1293">
        <v>27</v>
      </c>
      <c r="R1293">
        <v>3</v>
      </c>
      <c r="S1293" t="s">
        <v>1478</v>
      </c>
      <c r="T1293">
        <v>1</v>
      </c>
      <c r="U1293">
        <v>4.4255589999999997E-2</v>
      </c>
      <c r="V1293">
        <v>30</v>
      </c>
    </row>
    <row r="1294" spans="1:22">
      <c r="A1294">
        <v>66306</v>
      </c>
      <c r="B1294" t="s">
        <v>2584</v>
      </c>
      <c r="C1294">
        <v>-2.9999999999999997E-8</v>
      </c>
      <c r="D1294">
        <v>0.21373613999999999</v>
      </c>
      <c r="E1294">
        <v>682</v>
      </c>
      <c r="F1294">
        <v>2</v>
      </c>
      <c r="G1294">
        <v>0</v>
      </c>
      <c r="H1294">
        <v>7</v>
      </c>
      <c r="I1294">
        <v>97291</v>
      </c>
      <c r="J1294">
        <v>1</v>
      </c>
      <c r="K1294">
        <v>0</v>
      </c>
      <c r="L1294">
        <v>0</v>
      </c>
      <c r="M1294">
        <v>0</v>
      </c>
      <c r="N1294">
        <v>1</v>
      </c>
      <c r="O1294">
        <v>1</v>
      </c>
      <c r="P1294">
        <v>348</v>
      </c>
      <c r="Q1294">
        <v>27</v>
      </c>
      <c r="R1294">
        <v>3</v>
      </c>
      <c r="S1294" t="s">
        <v>1478</v>
      </c>
      <c r="T1294">
        <v>1</v>
      </c>
      <c r="U1294">
        <v>0.21373617</v>
      </c>
      <c r="V1294">
        <v>146</v>
      </c>
    </row>
    <row r="1295" spans="1:22">
      <c r="A1295">
        <v>66314</v>
      </c>
      <c r="B1295" t="s">
        <v>2585</v>
      </c>
      <c r="C1295">
        <v>-2.9999999999999997E-8</v>
      </c>
      <c r="D1295">
        <v>0.35172152000000001</v>
      </c>
      <c r="E1295">
        <v>682</v>
      </c>
      <c r="F1295">
        <v>2</v>
      </c>
      <c r="G1295">
        <v>0</v>
      </c>
      <c r="H1295">
        <v>7</v>
      </c>
      <c r="I1295">
        <v>97291</v>
      </c>
      <c r="J1295">
        <v>1</v>
      </c>
      <c r="K1295">
        <v>0</v>
      </c>
      <c r="L1295">
        <v>0</v>
      </c>
      <c r="M1295">
        <v>0</v>
      </c>
      <c r="N1295">
        <v>1</v>
      </c>
      <c r="O1295">
        <v>1</v>
      </c>
      <c r="P1295">
        <v>348</v>
      </c>
      <c r="Q1295">
        <v>27</v>
      </c>
      <c r="R1295">
        <v>3</v>
      </c>
      <c r="S1295" t="s">
        <v>1478</v>
      </c>
      <c r="T1295">
        <v>1</v>
      </c>
      <c r="U1295">
        <v>0.35172154999999999</v>
      </c>
      <c r="V1295">
        <v>240</v>
      </c>
    </row>
    <row r="1296" spans="1:22">
      <c r="A1296">
        <v>66390</v>
      </c>
      <c r="B1296" t="s">
        <v>2586</v>
      </c>
      <c r="C1296">
        <v>-2.9999999999999997E-8</v>
      </c>
      <c r="D1296">
        <v>0.40032589000000002</v>
      </c>
      <c r="E1296">
        <v>682</v>
      </c>
      <c r="F1296">
        <v>2</v>
      </c>
      <c r="G1296">
        <v>0</v>
      </c>
      <c r="H1296">
        <v>7</v>
      </c>
      <c r="I1296">
        <v>97291</v>
      </c>
      <c r="J1296">
        <v>1</v>
      </c>
      <c r="K1296">
        <v>0</v>
      </c>
      <c r="L1296">
        <v>0</v>
      </c>
      <c r="M1296">
        <v>0</v>
      </c>
      <c r="N1296">
        <v>1</v>
      </c>
      <c r="O1296">
        <v>1</v>
      </c>
      <c r="P1296">
        <v>348</v>
      </c>
      <c r="Q1296">
        <v>27</v>
      </c>
      <c r="R1296">
        <v>3</v>
      </c>
      <c r="S1296" t="s">
        <v>1478</v>
      </c>
      <c r="T1296">
        <v>1</v>
      </c>
      <c r="U1296">
        <v>0.40032592</v>
      </c>
      <c r="V1296">
        <v>273</v>
      </c>
    </row>
    <row r="1297" spans="1:22">
      <c r="A1297">
        <v>66604</v>
      </c>
      <c r="B1297" t="s">
        <v>2587</v>
      </c>
      <c r="C1297">
        <v>-2.9999999999999997E-8</v>
      </c>
      <c r="D1297">
        <v>9.8763740000000003E-2</v>
      </c>
      <c r="E1297">
        <v>682</v>
      </c>
      <c r="F1297">
        <v>0</v>
      </c>
      <c r="G1297">
        <v>0</v>
      </c>
      <c r="H1297">
        <v>7</v>
      </c>
      <c r="I1297">
        <v>97291</v>
      </c>
      <c r="J1297">
        <v>1</v>
      </c>
      <c r="K1297">
        <v>0</v>
      </c>
      <c r="L1297">
        <v>0</v>
      </c>
      <c r="M1297">
        <v>0</v>
      </c>
      <c r="N1297">
        <v>1</v>
      </c>
      <c r="O1297">
        <v>1</v>
      </c>
      <c r="P1297">
        <v>348</v>
      </c>
      <c r="Q1297">
        <v>27</v>
      </c>
      <c r="R1297">
        <v>3</v>
      </c>
      <c r="S1297" t="s">
        <v>1478</v>
      </c>
      <c r="T1297">
        <v>1</v>
      </c>
      <c r="U1297">
        <v>9.8763770000000001E-2</v>
      </c>
      <c r="V1297">
        <v>67</v>
      </c>
    </row>
    <row r="1298" spans="1:22">
      <c r="A1298">
        <v>66630</v>
      </c>
      <c r="B1298" t="s">
        <v>2588</v>
      </c>
      <c r="C1298">
        <v>-2.9999999999999997E-8</v>
      </c>
      <c r="D1298">
        <v>0.20604463000000001</v>
      </c>
      <c r="E1298">
        <v>682</v>
      </c>
      <c r="F1298">
        <v>2</v>
      </c>
      <c r="G1298">
        <v>0</v>
      </c>
      <c r="H1298">
        <v>7</v>
      </c>
      <c r="I1298">
        <v>97291</v>
      </c>
      <c r="J1298">
        <v>1</v>
      </c>
      <c r="K1298">
        <v>0</v>
      </c>
      <c r="L1298">
        <v>0</v>
      </c>
      <c r="M1298">
        <v>0</v>
      </c>
      <c r="N1298">
        <v>1</v>
      </c>
      <c r="O1298">
        <v>1</v>
      </c>
      <c r="P1298">
        <v>348</v>
      </c>
      <c r="Q1298">
        <v>27</v>
      </c>
      <c r="R1298">
        <v>3</v>
      </c>
      <c r="S1298" t="s">
        <v>1478</v>
      </c>
      <c r="T1298">
        <v>1</v>
      </c>
      <c r="U1298">
        <v>0.20604465999999999</v>
      </c>
      <c r="V1298">
        <v>141</v>
      </c>
    </row>
    <row r="1299" spans="1:22">
      <c r="A1299">
        <v>66641</v>
      </c>
      <c r="B1299" t="s">
        <v>2589</v>
      </c>
      <c r="C1299">
        <v>-2.9999999999999997E-8</v>
      </c>
      <c r="D1299">
        <v>9.7887299999999997E-2</v>
      </c>
      <c r="E1299">
        <v>682</v>
      </c>
      <c r="F1299">
        <v>2</v>
      </c>
      <c r="G1299">
        <v>0</v>
      </c>
      <c r="H1299">
        <v>7</v>
      </c>
      <c r="I1299">
        <v>97291</v>
      </c>
      <c r="J1299">
        <v>1</v>
      </c>
      <c r="K1299">
        <v>0</v>
      </c>
      <c r="L1299">
        <v>0</v>
      </c>
      <c r="M1299">
        <v>0</v>
      </c>
      <c r="N1299">
        <v>1</v>
      </c>
      <c r="O1299">
        <v>1</v>
      </c>
      <c r="P1299">
        <v>348</v>
      </c>
      <c r="Q1299">
        <v>27</v>
      </c>
      <c r="R1299">
        <v>3</v>
      </c>
      <c r="S1299" t="s">
        <v>1478</v>
      </c>
      <c r="T1299">
        <v>1</v>
      </c>
      <c r="U1299">
        <v>9.7887329999999995E-2</v>
      </c>
      <c r="V1299">
        <v>67</v>
      </c>
    </row>
    <row r="1300" spans="1:22">
      <c r="A1300">
        <v>66681</v>
      </c>
      <c r="B1300" t="s">
        <v>2590</v>
      </c>
      <c r="C1300">
        <v>-2.9999999999999997E-8</v>
      </c>
      <c r="D1300">
        <v>9.6417080000000002E-2</v>
      </c>
      <c r="E1300">
        <v>682</v>
      </c>
      <c r="F1300">
        <v>0</v>
      </c>
      <c r="G1300">
        <v>0</v>
      </c>
      <c r="H1300">
        <v>7</v>
      </c>
      <c r="I1300">
        <v>97291</v>
      </c>
      <c r="J1300">
        <v>1</v>
      </c>
      <c r="K1300">
        <v>0</v>
      </c>
      <c r="L1300">
        <v>0</v>
      </c>
      <c r="M1300">
        <v>0</v>
      </c>
      <c r="N1300">
        <v>1</v>
      </c>
      <c r="O1300">
        <v>1</v>
      </c>
      <c r="P1300">
        <v>348</v>
      </c>
      <c r="Q1300">
        <v>27</v>
      </c>
      <c r="R1300">
        <v>3</v>
      </c>
      <c r="S1300" t="s">
        <v>1478</v>
      </c>
      <c r="T1300">
        <v>1</v>
      </c>
      <c r="U1300">
        <v>9.641711E-2</v>
      </c>
      <c r="V1300">
        <v>66</v>
      </c>
    </row>
    <row r="1301" spans="1:22">
      <c r="A1301">
        <v>66755</v>
      </c>
      <c r="B1301" t="s">
        <v>2591</v>
      </c>
      <c r="C1301">
        <v>-2.9999999999999997E-8</v>
      </c>
      <c r="D1301">
        <v>0.12199378</v>
      </c>
      <c r="E1301">
        <v>682</v>
      </c>
      <c r="F1301">
        <v>0</v>
      </c>
      <c r="G1301">
        <v>0</v>
      </c>
      <c r="H1301">
        <v>7</v>
      </c>
      <c r="I1301">
        <v>97291</v>
      </c>
      <c r="J1301">
        <v>1</v>
      </c>
      <c r="K1301">
        <v>0</v>
      </c>
      <c r="L1301">
        <v>0</v>
      </c>
      <c r="M1301">
        <v>0</v>
      </c>
      <c r="N1301">
        <v>1</v>
      </c>
      <c r="O1301">
        <v>1</v>
      </c>
      <c r="P1301">
        <v>348</v>
      </c>
      <c r="Q1301">
        <v>27</v>
      </c>
      <c r="R1301">
        <v>3</v>
      </c>
      <c r="S1301" t="s">
        <v>1478</v>
      </c>
      <c r="T1301">
        <v>1</v>
      </c>
      <c r="U1301">
        <v>0.12199380999999999</v>
      </c>
      <c r="V1301">
        <v>83</v>
      </c>
    </row>
    <row r="1302" spans="1:22">
      <c r="A1302">
        <v>66876</v>
      </c>
      <c r="B1302" t="s">
        <v>2592</v>
      </c>
      <c r="C1302">
        <v>-2.9999999999999997E-8</v>
      </c>
      <c r="D1302">
        <v>0.17622384999999999</v>
      </c>
      <c r="E1302">
        <v>682</v>
      </c>
      <c r="F1302">
        <v>2</v>
      </c>
      <c r="G1302">
        <v>0</v>
      </c>
      <c r="H1302">
        <v>7</v>
      </c>
      <c r="I1302">
        <v>97291</v>
      </c>
      <c r="J1302">
        <v>1</v>
      </c>
      <c r="K1302">
        <v>0</v>
      </c>
      <c r="L1302">
        <v>0</v>
      </c>
      <c r="M1302">
        <v>0</v>
      </c>
      <c r="N1302">
        <v>1</v>
      </c>
      <c r="O1302">
        <v>1</v>
      </c>
      <c r="P1302">
        <v>348</v>
      </c>
      <c r="Q1302">
        <v>27</v>
      </c>
      <c r="R1302">
        <v>3</v>
      </c>
      <c r="S1302" t="s">
        <v>1478</v>
      </c>
      <c r="T1302">
        <v>1</v>
      </c>
      <c r="U1302">
        <v>0.17622388</v>
      </c>
      <c r="V1302">
        <v>120</v>
      </c>
    </row>
    <row r="1303" spans="1:22">
      <c r="A1303">
        <v>66918</v>
      </c>
      <c r="B1303" t="s">
        <v>2593</v>
      </c>
      <c r="C1303">
        <v>-2.9999999999999997E-8</v>
      </c>
      <c r="D1303">
        <v>9.6007350000000005E-2</v>
      </c>
      <c r="E1303">
        <v>682</v>
      </c>
      <c r="F1303">
        <v>2</v>
      </c>
      <c r="G1303">
        <v>0</v>
      </c>
      <c r="H1303">
        <v>7</v>
      </c>
      <c r="I1303">
        <v>97291</v>
      </c>
      <c r="J1303">
        <v>1</v>
      </c>
      <c r="K1303">
        <v>0</v>
      </c>
      <c r="L1303">
        <v>0</v>
      </c>
      <c r="M1303">
        <v>0</v>
      </c>
      <c r="N1303">
        <v>1</v>
      </c>
      <c r="O1303">
        <v>1</v>
      </c>
      <c r="P1303">
        <v>348</v>
      </c>
      <c r="Q1303">
        <v>27</v>
      </c>
      <c r="R1303">
        <v>3</v>
      </c>
      <c r="S1303" t="s">
        <v>1478</v>
      </c>
      <c r="T1303">
        <v>1</v>
      </c>
      <c r="U1303">
        <v>9.6007380000000003E-2</v>
      </c>
      <c r="V1303">
        <v>65</v>
      </c>
    </row>
    <row r="1304" spans="1:22">
      <c r="A1304">
        <v>66919</v>
      </c>
      <c r="B1304" t="s">
        <v>2593</v>
      </c>
      <c r="C1304">
        <v>9.6007350000000005E-2</v>
      </c>
      <c r="D1304">
        <v>9.7640060000000001E-2</v>
      </c>
      <c r="E1304">
        <v>682</v>
      </c>
      <c r="F1304">
        <v>2</v>
      </c>
      <c r="G1304">
        <v>0</v>
      </c>
      <c r="H1304">
        <v>7</v>
      </c>
      <c r="I1304">
        <v>97291</v>
      </c>
      <c r="J1304">
        <v>1</v>
      </c>
      <c r="K1304">
        <v>0</v>
      </c>
      <c r="L1304">
        <v>0</v>
      </c>
      <c r="M1304">
        <v>0</v>
      </c>
      <c r="N1304">
        <v>1</v>
      </c>
      <c r="O1304">
        <v>1</v>
      </c>
      <c r="P1304">
        <v>348</v>
      </c>
      <c r="Q1304">
        <v>27</v>
      </c>
      <c r="R1304">
        <v>3</v>
      </c>
      <c r="S1304" t="s">
        <v>1478</v>
      </c>
      <c r="T1304">
        <v>1</v>
      </c>
      <c r="U1304">
        <v>1.6327100000000001E-3</v>
      </c>
      <c r="V1304">
        <v>1</v>
      </c>
    </row>
    <row r="1305" spans="1:22">
      <c r="A1305">
        <v>66920</v>
      </c>
      <c r="B1305" t="s">
        <v>2593</v>
      </c>
      <c r="C1305">
        <v>9.7640060000000001E-2</v>
      </c>
      <c r="D1305">
        <v>0.18061706</v>
      </c>
      <c r="E1305">
        <v>682</v>
      </c>
      <c r="F1305">
        <v>2</v>
      </c>
      <c r="G1305">
        <v>0</v>
      </c>
      <c r="H1305">
        <v>7</v>
      </c>
      <c r="I1305">
        <v>97291</v>
      </c>
      <c r="J1305">
        <v>1</v>
      </c>
      <c r="K1305">
        <v>0</v>
      </c>
      <c r="L1305">
        <v>0</v>
      </c>
      <c r="M1305">
        <v>0</v>
      </c>
      <c r="N1305">
        <v>1</v>
      </c>
      <c r="O1305">
        <v>1</v>
      </c>
      <c r="P1305">
        <v>348</v>
      </c>
      <c r="Q1305">
        <v>27</v>
      </c>
      <c r="R1305">
        <v>3</v>
      </c>
      <c r="S1305" t="s">
        <v>1478</v>
      </c>
      <c r="T1305">
        <v>1</v>
      </c>
      <c r="U1305">
        <v>8.2976999999999995E-2</v>
      </c>
      <c r="V1305">
        <v>57</v>
      </c>
    </row>
    <row r="1306" spans="1:22">
      <c r="A1306">
        <v>66921</v>
      </c>
      <c r="B1306" t="s">
        <v>2593</v>
      </c>
      <c r="C1306">
        <v>0.18061706</v>
      </c>
      <c r="D1306">
        <v>0.33925336</v>
      </c>
      <c r="E1306">
        <v>682</v>
      </c>
      <c r="F1306">
        <v>0</v>
      </c>
      <c r="G1306">
        <v>0</v>
      </c>
      <c r="H1306">
        <v>7</v>
      </c>
      <c r="I1306">
        <v>97291</v>
      </c>
      <c r="J1306">
        <v>1</v>
      </c>
      <c r="K1306">
        <v>0</v>
      </c>
      <c r="L1306">
        <v>0</v>
      </c>
      <c r="M1306">
        <v>0</v>
      </c>
      <c r="N1306">
        <v>1</v>
      </c>
      <c r="O1306">
        <v>1</v>
      </c>
      <c r="P1306">
        <v>348</v>
      </c>
      <c r="Q1306">
        <v>27</v>
      </c>
      <c r="R1306">
        <v>3</v>
      </c>
      <c r="S1306" t="s">
        <v>1478</v>
      </c>
      <c r="T1306">
        <v>1</v>
      </c>
      <c r="U1306">
        <v>0.15863630000000001</v>
      </c>
      <c r="V1306">
        <v>108</v>
      </c>
    </row>
    <row r="1307" spans="1:22">
      <c r="A1307">
        <v>66926</v>
      </c>
      <c r="B1307" t="s">
        <v>2594</v>
      </c>
      <c r="C1307">
        <v>-2.9999999999999997E-8</v>
      </c>
      <c r="D1307">
        <v>7.0635630000000005E-2</v>
      </c>
      <c r="E1307">
        <v>682</v>
      </c>
      <c r="F1307">
        <v>0</v>
      </c>
      <c r="G1307">
        <v>0</v>
      </c>
      <c r="H1307">
        <v>7</v>
      </c>
      <c r="I1307">
        <v>97291</v>
      </c>
      <c r="J1307">
        <v>1</v>
      </c>
      <c r="K1307">
        <v>0</v>
      </c>
      <c r="L1307">
        <v>0</v>
      </c>
      <c r="M1307">
        <v>0</v>
      </c>
      <c r="N1307">
        <v>1</v>
      </c>
      <c r="O1307">
        <v>1</v>
      </c>
      <c r="P1307">
        <v>348</v>
      </c>
      <c r="Q1307">
        <v>27</v>
      </c>
      <c r="R1307">
        <v>3</v>
      </c>
      <c r="S1307" t="s">
        <v>1478</v>
      </c>
      <c r="T1307">
        <v>1</v>
      </c>
      <c r="U1307">
        <v>7.0635660000000003E-2</v>
      </c>
      <c r="V1307">
        <v>48</v>
      </c>
    </row>
    <row r="1308" spans="1:22">
      <c r="A1308">
        <v>66937</v>
      </c>
      <c r="B1308" t="s">
        <v>2595</v>
      </c>
      <c r="C1308">
        <v>-2.9999999999999997E-8</v>
      </c>
      <c r="D1308">
        <v>8.562525E-2</v>
      </c>
      <c r="E1308">
        <v>682</v>
      </c>
      <c r="F1308">
        <v>2</v>
      </c>
      <c r="G1308">
        <v>0</v>
      </c>
      <c r="H1308">
        <v>7</v>
      </c>
      <c r="I1308">
        <v>97291</v>
      </c>
      <c r="J1308">
        <v>1</v>
      </c>
      <c r="K1308">
        <v>0</v>
      </c>
      <c r="L1308">
        <v>0</v>
      </c>
      <c r="M1308">
        <v>0</v>
      </c>
      <c r="N1308">
        <v>1</v>
      </c>
      <c r="O1308">
        <v>1</v>
      </c>
      <c r="P1308">
        <v>348</v>
      </c>
      <c r="Q1308">
        <v>27</v>
      </c>
      <c r="R1308">
        <v>3</v>
      </c>
      <c r="S1308" t="s">
        <v>1478</v>
      </c>
      <c r="T1308">
        <v>1</v>
      </c>
      <c r="U1308">
        <v>8.5625279999999998E-2</v>
      </c>
      <c r="V1308">
        <v>58</v>
      </c>
    </row>
    <row r="1309" spans="1:22">
      <c r="A1309">
        <v>66959</v>
      </c>
      <c r="B1309" t="s">
        <v>2596</v>
      </c>
      <c r="C1309">
        <v>-2.9999999999999997E-8</v>
      </c>
      <c r="D1309">
        <v>2.2335359999999999E-2</v>
      </c>
      <c r="E1309">
        <v>682</v>
      </c>
      <c r="F1309">
        <v>2</v>
      </c>
      <c r="G1309">
        <v>0</v>
      </c>
      <c r="H1309">
        <v>7</v>
      </c>
      <c r="I1309">
        <v>97291</v>
      </c>
      <c r="J1309">
        <v>1</v>
      </c>
      <c r="K1309">
        <v>0</v>
      </c>
      <c r="L1309">
        <v>0</v>
      </c>
      <c r="M1309">
        <v>0</v>
      </c>
      <c r="N1309">
        <v>1</v>
      </c>
      <c r="O1309">
        <v>1</v>
      </c>
      <c r="P1309">
        <v>348</v>
      </c>
      <c r="Q1309">
        <v>27</v>
      </c>
      <c r="R1309">
        <v>3</v>
      </c>
      <c r="S1309" t="s">
        <v>1478</v>
      </c>
      <c r="T1309">
        <v>1</v>
      </c>
      <c r="U1309">
        <v>2.233539E-2</v>
      </c>
      <c r="V1309">
        <v>15</v>
      </c>
    </row>
    <row r="1310" spans="1:22">
      <c r="A1310">
        <v>66960</v>
      </c>
      <c r="B1310" t="s">
        <v>2596</v>
      </c>
      <c r="C1310">
        <v>2.2335359999999999E-2</v>
      </c>
      <c r="D1310">
        <v>0.95185335999999998</v>
      </c>
      <c r="E1310">
        <v>682</v>
      </c>
      <c r="F1310">
        <v>2</v>
      </c>
      <c r="G1310">
        <v>0</v>
      </c>
      <c r="H1310">
        <v>7</v>
      </c>
      <c r="I1310">
        <v>97291</v>
      </c>
      <c r="J1310">
        <v>1</v>
      </c>
      <c r="K1310">
        <v>0</v>
      </c>
      <c r="L1310">
        <v>0</v>
      </c>
      <c r="M1310">
        <v>0</v>
      </c>
      <c r="N1310">
        <v>1</v>
      </c>
      <c r="O1310">
        <v>1</v>
      </c>
      <c r="P1310">
        <v>348</v>
      </c>
      <c r="Q1310">
        <v>27</v>
      </c>
      <c r="R1310">
        <v>3</v>
      </c>
      <c r="S1310" t="s">
        <v>1478</v>
      </c>
      <c r="T1310">
        <v>1</v>
      </c>
      <c r="U1310">
        <v>0.92951799999999996</v>
      </c>
      <c r="V1310">
        <v>634</v>
      </c>
    </row>
    <row r="1311" spans="1:22">
      <c r="A1311">
        <v>66968</v>
      </c>
      <c r="B1311" t="s">
        <v>2597</v>
      </c>
      <c r="C1311">
        <v>-2.9999999999999997E-8</v>
      </c>
      <c r="D1311">
        <v>7.3912430000000001E-2</v>
      </c>
      <c r="E1311">
        <v>682</v>
      </c>
      <c r="F1311">
        <v>2</v>
      </c>
      <c r="G1311">
        <v>0</v>
      </c>
      <c r="H1311">
        <v>7</v>
      </c>
      <c r="I1311">
        <v>97291</v>
      </c>
      <c r="J1311">
        <v>1</v>
      </c>
      <c r="K1311">
        <v>0</v>
      </c>
      <c r="L1311">
        <v>0</v>
      </c>
      <c r="M1311">
        <v>0</v>
      </c>
      <c r="N1311">
        <v>1</v>
      </c>
      <c r="O1311">
        <v>1</v>
      </c>
      <c r="P1311">
        <v>348</v>
      </c>
      <c r="Q1311">
        <v>27</v>
      </c>
      <c r="R1311">
        <v>3</v>
      </c>
      <c r="S1311" t="s">
        <v>1478</v>
      </c>
      <c r="T1311">
        <v>1</v>
      </c>
      <c r="U1311">
        <v>7.3912459999999999E-2</v>
      </c>
      <c r="V1311">
        <v>50</v>
      </c>
    </row>
    <row r="1312" spans="1:22">
      <c r="A1312">
        <v>66973</v>
      </c>
      <c r="B1312" t="s">
        <v>2598</v>
      </c>
      <c r="C1312">
        <v>-2.9999999999999997E-8</v>
      </c>
      <c r="D1312">
        <v>0.17136914</v>
      </c>
      <c r="E1312">
        <v>682</v>
      </c>
      <c r="F1312">
        <v>0</v>
      </c>
      <c r="G1312">
        <v>0</v>
      </c>
      <c r="H1312">
        <v>7</v>
      </c>
      <c r="I1312">
        <v>97291</v>
      </c>
      <c r="J1312">
        <v>1</v>
      </c>
      <c r="K1312">
        <v>0</v>
      </c>
      <c r="L1312">
        <v>0</v>
      </c>
      <c r="M1312">
        <v>0</v>
      </c>
      <c r="N1312">
        <v>1</v>
      </c>
      <c r="O1312">
        <v>1</v>
      </c>
      <c r="P1312">
        <v>348</v>
      </c>
      <c r="Q1312">
        <v>27</v>
      </c>
      <c r="R1312">
        <v>3</v>
      </c>
      <c r="S1312" t="s">
        <v>1478</v>
      </c>
      <c r="T1312">
        <v>1</v>
      </c>
      <c r="U1312">
        <v>0.17136916999999999</v>
      </c>
      <c r="V1312">
        <v>117</v>
      </c>
    </row>
    <row r="1313" spans="1:22">
      <c r="A1313">
        <v>67055</v>
      </c>
      <c r="B1313" t="s">
        <v>2599</v>
      </c>
      <c r="C1313">
        <v>-2.9999999999999997E-8</v>
      </c>
      <c r="D1313">
        <v>7.4128410000000006E-2</v>
      </c>
      <c r="E1313">
        <v>682</v>
      </c>
      <c r="F1313">
        <v>2</v>
      </c>
      <c r="G1313">
        <v>0</v>
      </c>
      <c r="H1313">
        <v>7</v>
      </c>
      <c r="I1313">
        <v>97291</v>
      </c>
      <c r="J1313">
        <v>1</v>
      </c>
      <c r="K1313">
        <v>0</v>
      </c>
      <c r="L1313">
        <v>0</v>
      </c>
      <c r="M1313">
        <v>0</v>
      </c>
      <c r="N1313">
        <v>1</v>
      </c>
      <c r="O1313">
        <v>1</v>
      </c>
      <c r="P1313">
        <v>348</v>
      </c>
      <c r="Q1313">
        <v>27</v>
      </c>
      <c r="R1313">
        <v>3</v>
      </c>
      <c r="S1313" t="s">
        <v>1478</v>
      </c>
      <c r="T1313">
        <v>1</v>
      </c>
      <c r="U1313">
        <v>7.4128440000000004E-2</v>
      </c>
      <c r="V1313">
        <v>51</v>
      </c>
    </row>
    <row r="1314" spans="1:22">
      <c r="A1314">
        <v>67063</v>
      </c>
      <c r="B1314" t="s">
        <v>2600</v>
      </c>
      <c r="C1314">
        <v>-2.9999999999999997E-8</v>
      </c>
      <c r="D1314">
        <v>9.2918139999999996E-2</v>
      </c>
      <c r="E1314">
        <v>682</v>
      </c>
      <c r="F1314">
        <v>2</v>
      </c>
      <c r="G1314">
        <v>0</v>
      </c>
      <c r="H1314">
        <v>7</v>
      </c>
      <c r="I1314">
        <v>97291</v>
      </c>
      <c r="J1314">
        <v>1</v>
      </c>
      <c r="K1314">
        <v>0</v>
      </c>
      <c r="L1314">
        <v>0</v>
      </c>
      <c r="M1314">
        <v>0</v>
      </c>
      <c r="N1314">
        <v>1</v>
      </c>
      <c r="O1314">
        <v>1</v>
      </c>
      <c r="P1314">
        <v>348</v>
      </c>
      <c r="Q1314">
        <v>27</v>
      </c>
      <c r="R1314">
        <v>3</v>
      </c>
      <c r="S1314" t="s">
        <v>1478</v>
      </c>
      <c r="T1314">
        <v>1</v>
      </c>
      <c r="U1314">
        <v>9.2918169999999994E-2</v>
      </c>
      <c r="V1314">
        <v>63</v>
      </c>
    </row>
    <row r="1315" spans="1:22">
      <c r="A1315">
        <v>67064</v>
      </c>
      <c r="B1315" t="s">
        <v>2601</v>
      </c>
      <c r="C1315">
        <v>-2.9999999999999997E-8</v>
      </c>
      <c r="D1315">
        <v>0.24017654999999999</v>
      </c>
      <c r="E1315">
        <v>682</v>
      </c>
      <c r="F1315">
        <v>2</v>
      </c>
      <c r="G1315">
        <v>0</v>
      </c>
      <c r="H1315">
        <v>7</v>
      </c>
      <c r="I1315">
        <v>97291</v>
      </c>
      <c r="J1315">
        <v>1</v>
      </c>
      <c r="K1315">
        <v>0</v>
      </c>
      <c r="L1315">
        <v>0</v>
      </c>
      <c r="M1315">
        <v>0</v>
      </c>
      <c r="N1315">
        <v>1</v>
      </c>
      <c r="O1315">
        <v>1</v>
      </c>
      <c r="P1315">
        <v>348</v>
      </c>
      <c r="Q1315">
        <v>27</v>
      </c>
      <c r="R1315">
        <v>3</v>
      </c>
      <c r="S1315" t="s">
        <v>1478</v>
      </c>
      <c r="T1315">
        <v>1</v>
      </c>
      <c r="U1315">
        <v>0.24017658</v>
      </c>
      <c r="V1315">
        <v>164</v>
      </c>
    </row>
    <row r="1316" spans="1:22">
      <c r="A1316">
        <v>67190</v>
      </c>
      <c r="B1316" t="s">
        <v>2602</v>
      </c>
      <c r="C1316">
        <v>-2.9999999999999997E-8</v>
      </c>
      <c r="D1316">
        <v>6.7414139999999997E-2</v>
      </c>
      <c r="E1316">
        <v>682</v>
      </c>
      <c r="F1316">
        <v>2</v>
      </c>
      <c r="G1316">
        <v>0</v>
      </c>
      <c r="H1316">
        <v>7</v>
      </c>
      <c r="I1316">
        <v>97291</v>
      </c>
      <c r="J1316">
        <v>1</v>
      </c>
      <c r="K1316">
        <v>0</v>
      </c>
      <c r="L1316">
        <v>0</v>
      </c>
      <c r="M1316">
        <v>0</v>
      </c>
      <c r="N1316">
        <v>1</v>
      </c>
      <c r="O1316">
        <v>1</v>
      </c>
      <c r="P1316">
        <v>348</v>
      </c>
      <c r="Q1316">
        <v>27</v>
      </c>
      <c r="R1316">
        <v>3</v>
      </c>
      <c r="S1316" t="s">
        <v>1478</v>
      </c>
      <c r="T1316">
        <v>1</v>
      </c>
      <c r="U1316">
        <v>6.7414169999999995E-2</v>
      </c>
      <c r="V1316">
        <v>46</v>
      </c>
    </row>
    <row r="1317" spans="1:22">
      <c r="A1317">
        <v>67208</v>
      </c>
      <c r="B1317" t="s">
        <v>2603</v>
      </c>
      <c r="C1317">
        <v>-2.9999999999999997E-8</v>
      </c>
      <c r="D1317">
        <v>5.2172549999999998E-2</v>
      </c>
      <c r="E1317">
        <v>682</v>
      </c>
      <c r="F1317">
        <v>2</v>
      </c>
      <c r="G1317">
        <v>0</v>
      </c>
      <c r="H1317">
        <v>7</v>
      </c>
      <c r="I1317">
        <v>97291</v>
      </c>
      <c r="J1317">
        <v>1</v>
      </c>
      <c r="K1317">
        <v>0</v>
      </c>
      <c r="L1317">
        <v>0</v>
      </c>
      <c r="M1317">
        <v>0</v>
      </c>
      <c r="N1317">
        <v>1</v>
      </c>
      <c r="O1317">
        <v>1</v>
      </c>
      <c r="P1317">
        <v>348</v>
      </c>
      <c r="Q1317">
        <v>27</v>
      </c>
      <c r="R1317">
        <v>3</v>
      </c>
      <c r="S1317" t="s">
        <v>1478</v>
      </c>
      <c r="T1317">
        <v>1</v>
      </c>
      <c r="U1317">
        <v>5.2172580000000003E-2</v>
      </c>
      <c r="V1317">
        <v>36</v>
      </c>
    </row>
    <row r="1318" spans="1:22">
      <c r="A1318">
        <v>67209</v>
      </c>
      <c r="B1318" t="s">
        <v>2604</v>
      </c>
      <c r="C1318">
        <v>-2.9999999999999997E-8</v>
      </c>
      <c r="D1318">
        <v>0.24477375000000001</v>
      </c>
      <c r="E1318">
        <v>682</v>
      </c>
      <c r="F1318">
        <v>2</v>
      </c>
      <c r="G1318">
        <v>0</v>
      </c>
      <c r="H1318">
        <v>7</v>
      </c>
      <c r="I1318">
        <v>97291</v>
      </c>
      <c r="J1318">
        <v>1</v>
      </c>
      <c r="K1318">
        <v>0</v>
      </c>
      <c r="L1318">
        <v>0</v>
      </c>
      <c r="M1318">
        <v>0</v>
      </c>
      <c r="N1318">
        <v>1</v>
      </c>
      <c r="O1318">
        <v>1</v>
      </c>
      <c r="P1318">
        <v>348</v>
      </c>
      <c r="Q1318">
        <v>27</v>
      </c>
      <c r="R1318">
        <v>3</v>
      </c>
      <c r="S1318" t="s">
        <v>1478</v>
      </c>
      <c r="T1318">
        <v>1</v>
      </c>
      <c r="U1318">
        <v>0.24477378</v>
      </c>
      <c r="V1318">
        <v>167</v>
      </c>
    </row>
    <row r="1319" spans="1:22">
      <c r="A1319">
        <v>67226</v>
      </c>
      <c r="B1319" t="s">
        <v>2605</v>
      </c>
      <c r="C1319">
        <v>-2.9999999999999997E-8</v>
      </c>
      <c r="D1319">
        <v>0.26143622</v>
      </c>
      <c r="E1319">
        <v>682</v>
      </c>
      <c r="F1319">
        <v>2</v>
      </c>
      <c r="G1319">
        <v>0</v>
      </c>
      <c r="H1319">
        <v>7</v>
      </c>
      <c r="I1319">
        <v>97291</v>
      </c>
      <c r="J1319">
        <v>1</v>
      </c>
      <c r="K1319">
        <v>0</v>
      </c>
      <c r="L1319">
        <v>0</v>
      </c>
      <c r="M1319">
        <v>0</v>
      </c>
      <c r="N1319">
        <v>1</v>
      </c>
      <c r="O1319">
        <v>1</v>
      </c>
      <c r="P1319">
        <v>348</v>
      </c>
      <c r="Q1319">
        <v>27</v>
      </c>
      <c r="R1319">
        <v>3</v>
      </c>
      <c r="S1319" t="s">
        <v>1478</v>
      </c>
      <c r="T1319">
        <v>1</v>
      </c>
      <c r="U1319">
        <v>0.26143624999999998</v>
      </c>
      <c r="V1319">
        <v>178</v>
      </c>
    </row>
    <row r="1320" spans="1:22">
      <c r="A1320">
        <v>67259</v>
      </c>
      <c r="B1320" t="s">
        <v>2606</v>
      </c>
      <c r="C1320">
        <v>-2.9999999999999997E-8</v>
      </c>
      <c r="D1320">
        <v>7.3410859999999994E-2</v>
      </c>
      <c r="E1320">
        <v>682</v>
      </c>
      <c r="F1320">
        <v>0</v>
      </c>
      <c r="G1320">
        <v>0</v>
      </c>
      <c r="H1320">
        <v>7</v>
      </c>
      <c r="I1320">
        <v>97291</v>
      </c>
      <c r="J1320">
        <v>1</v>
      </c>
      <c r="K1320">
        <v>0</v>
      </c>
      <c r="L1320">
        <v>0</v>
      </c>
      <c r="M1320">
        <v>0</v>
      </c>
      <c r="N1320">
        <v>1</v>
      </c>
      <c r="O1320">
        <v>1</v>
      </c>
      <c r="P1320">
        <v>348</v>
      </c>
      <c r="Q1320">
        <v>27</v>
      </c>
      <c r="R1320">
        <v>3</v>
      </c>
      <c r="S1320" t="s">
        <v>1478</v>
      </c>
      <c r="T1320">
        <v>1</v>
      </c>
      <c r="U1320">
        <v>7.3410890000000006E-2</v>
      </c>
      <c r="V1320">
        <v>50</v>
      </c>
    </row>
    <row r="1321" spans="1:22">
      <c r="A1321">
        <v>67269</v>
      </c>
      <c r="B1321" t="s">
        <v>2607</v>
      </c>
      <c r="C1321">
        <v>-2.9999999999999997E-8</v>
      </c>
      <c r="D1321">
        <v>0.11896964</v>
      </c>
      <c r="E1321">
        <v>682</v>
      </c>
      <c r="F1321">
        <v>0</v>
      </c>
      <c r="G1321">
        <v>0</v>
      </c>
      <c r="H1321">
        <v>7</v>
      </c>
      <c r="I1321">
        <v>97291</v>
      </c>
      <c r="J1321">
        <v>1</v>
      </c>
      <c r="K1321">
        <v>0</v>
      </c>
      <c r="L1321">
        <v>0</v>
      </c>
      <c r="M1321">
        <v>0</v>
      </c>
      <c r="N1321">
        <v>1</v>
      </c>
      <c r="O1321">
        <v>1</v>
      </c>
      <c r="P1321">
        <v>348</v>
      </c>
      <c r="Q1321">
        <v>27</v>
      </c>
      <c r="R1321">
        <v>3</v>
      </c>
      <c r="S1321" t="s">
        <v>1478</v>
      </c>
      <c r="T1321">
        <v>1</v>
      </c>
      <c r="U1321">
        <v>0.11896967</v>
      </c>
      <c r="V1321">
        <v>81</v>
      </c>
    </row>
    <row r="1322" spans="1:22">
      <c r="A1322">
        <v>67270</v>
      </c>
      <c r="B1322" t="s">
        <v>2607</v>
      </c>
      <c r="C1322">
        <v>0.11896964</v>
      </c>
      <c r="D1322">
        <v>0.21593939000000001</v>
      </c>
      <c r="E1322">
        <v>682</v>
      </c>
      <c r="F1322">
        <v>2</v>
      </c>
      <c r="G1322">
        <v>0</v>
      </c>
      <c r="H1322">
        <v>7</v>
      </c>
      <c r="I1322">
        <v>97291</v>
      </c>
      <c r="J1322">
        <v>1</v>
      </c>
      <c r="K1322">
        <v>0</v>
      </c>
      <c r="L1322">
        <v>0</v>
      </c>
      <c r="M1322">
        <v>0</v>
      </c>
      <c r="N1322">
        <v>1</v>
      </c>
      <c r="O1322">
        <v>1</v>
      </c>
      <c r="P1322">
        <v>348</v>
      </c>
      <c r="Q1322">
        <v>27</v>
      </c>
      <c r="R1322">
        <v>3</v>
      </c>
      <c r="S1322" t="s">
        <v>1478</v>
      </c>
      <c r="T1322">
        <v>1</v>
      </c>
      <c r="U1322">
        <v>9.6969749999999993E-2</v>
      </c>
      <c r="V1322">
        <v>66</v>
      </c>
    </row>
    <row r="1323" spans="1:22">
      <c r="A1323">
        <v>67384</v>
      </c>
      <c r="B1323" t="s">
        <v>2608</v>
      </c>
      <c r="C1323">
        <v>-2.9999999999999997E-8</v>
      </c>
      <c r="D1323">
        <v>9.6771380000000004E-2</v>
      </c>
      <c r="E1323">
        <v>682</v>
      </c>
      <c r="F1323">
        <v>2</v>
      </c>
      <c r="G1323">
        <v>0</v>
      </c>
      <c r="H1323">
        <v>7</v>
      </c>
      <c r="I1323">
        <v>97291</v>
      </c>
      <c r="J1323">
        <v>1</v>
      </c>
      <c r="K1323">
        <v>0</v>
      </c>
      <c r="L1323">
        <v>0</v>
      </c>
      <c r="M1323">
        <v>0</v>
      </c>
      <c r="N1323">
        <v>1</v>
      </c>
      <c r="O1323">
        <v>1</v>
      </c>
      <c r="P1323">
        <v>348</v>
      </c>
      <c r="Q1323">
        <v>27</v>
      </c>
      <c r="R1323">
        <v>3</v>
      </c>
      <c r="S1323" t="s">
        <v>1478</v>
      </c>
      <c r="T1323">
        <v>1</v>
      </c>
      <c r="U1323">
        <v>9.6771410000000002E-2</v>
      </c>
      <c r="V1323">
        <v>66</v>
      </c>
    </row>
    <row r="1324" spans="1:22">
      <c r="A1324">
        <v>67459</v>
      </c>
      <c r="B1324" t="s">
        <v>2609</v>
      </c>
      <c r="C1324">
        <v>-2.9999999999999997E-8</v>
      </c>
      <c r="D1324">
        <v>0.15438890999999999</v>
      </c>
      <c r="E1324">
        <v>682</v>
      </c>
      <c r="F1324">
        <v>2</v>
      </c>
      <c r="G1324">
        <v>0</v>
      </c>
      <c r="H1324">
        <v>7</v>
      </c>
      <c r="I1324">
        <v>97291</v>
      </c>
      <c r="J1324">
        <v>1</v>
      </c>
      <c r="K1324">
        <v>0</v>
      </c>
      <c r="L1324">
        <v>0</v>
      </c>
      <c r="M1324">
        <v>0</v>
      </c>
      <c r="N1324">
        <v>1</v>
      </c>
      <c r="O1324">
        <v>1</v>
      </c>
      <c r="P1324">
        <v>348</v>
      </c>
      <c r="Q1324">
        <v>27</v>
      </c>
      <c r="R1324">
        <v>3</v>
      </c>
      <c r="S1324" t="s">
        <v>1478</v>
      </c>
      <c r="T1324">
        <v>1</v>
      </c>
      <c r="U1324">
        <v>0.15438894</v>
      </c>
      <c r="V1324">
        <v>105</v>
      </c>
    </row>
    <row r="1325" spans="1:22">
      <c r="A1325">
        <v>67467</v>
      </c>
      <c r="B1325" t="s">
        <v>2610</v>
      </c>
      <c r="C1325">
        <v>-2.9999999999999997E-8</v>
      </c>
      <c r="D1325">
        <v>2.9157820000000001E-2</v>
      </c>
      <c r="E1325">
        <v>682</v>
      </c>
      <c r="F1325">
        <v>0</v>
      </c>
      <c r="G1325">
        <v>0</v>
      </c>
      <c r="H1325">
        <v>7</v>
      </c>
      <c r="I1325">
        <v>97291</v>
      </c>
      <c r="J1325">
        <v>1</v>
      </c>
      <c r="K1325">
        <v>0</v>
      </c>
      <c r="L1325">
        <v>0</v>
      </c>
      <c r="M1325">
        <v>0</v>
      </c>
      <c r="N1325">
        <v>1</v>
      </c>
      <c r="O1325">
        <v>1</v>
      </c>
      <c r="P1325">
        <v>348</v>
      </c>
      <c r="Q1325">
        <v>27</v>
      </c>
      <c r="R1325">
        <v>3</v>
      </c>
      <c r="S1325" t="s">
        <v>1478</v>
      </c>
      <c r="T1325">
        <v>1</v>
      </c>
      <c r="U1325">
        <v>2.9157849999999999E-2</v>
      </c>
      <c r="V1325">
        <v>20</v>
      </c>
    </row>
    <row r="1326" spans="1:22">
      <c r="A1326">
        <v>67630</v>
      </c>
      <c r="B1326" t="s">
        <v>2611</v>
      </c>
      <c r="C1326">
        <v>-2.9999999999999997E-8</v>
      </c>
      <c r="D1326">
        <v>0.18010095000000001</v>
      </c>
      <c r="E1326">
        <v>682</v>
      </c>
      <c r="F1326">
        <v>0</v>
      </c>
      <c r="G1326">
        <v>0</v>
      </c>
      <c r="H1326">
        <v>7</v>
      </c>
      <c r="I1326">
        <v>97291</v>
      </c>
      <c r="J1326">
        <v>1</v>
      </c>
      <c r="K1326">
        <v>0</v>
      </c>
      <c r="L1326">
        <v>0</v>
      </c>
      <c r="M1326">
        <v>0</v>
      </c>
      <c r="N1326">
        <v>1</v>
      </c>
      <c r="O1326">
        <v>1</v>
      </c>
      <c r="P1326">
        <v>348</v>
      </c>
      <c r="Q1326">
        <v>27</v>
      </c>
      <c r="R1326">
        <v>3</v>
      </c>
      <c r="S1326" t="s">
        <v>1478</v>
      </c>
      <c r="T1326">
        <v>1</v>
      </c>
      <c r="U1326">
        <v>0.18010097999999999</v>
      </c>
      <c r="V1326">
        <v>123</v>
      </c>
    </row>
    <row r="1327" spans="1:22">
      <c r="A1327">
        <v>67631</v>
      </c>
      <c r="B1327" t="s">
        <v>2611</v>
      </c>
      <c r="C1327">
        <v>0.18010095000000001</v>
      </c>
      <c r="D1327">
        <v>0.45580707999999998</v>
      </c>
      <c r="E1327">
        <v>682</v>
      </c>
      <c r="F1327">
        <v>2</v>
      </c>
      <c r="G1327">
        <v>0</v>
      </c>
      <c r="H1327">
        <v>7</v>
      </c>
      <c r="I1327">
        <v>97291</v>
      </c>
      <c r="J1327">
        <v>1</v>
      </c>
      <c r="K1327">
        <v>0</v>
      </c>
      <c r="L1327">
        <v>0</v>
      </c>
      <c r="M1327">
        <v>0</v>
      </c>
      <c r="N1327">
        <v>1</v>
      </c>
      <c r="O1327">
        <v>1</v>
      </c>
      <c r="P1327">
        <v>348</v>
      </c>
      <c r="Q1327">
        <v>27</v>
      </c>
      <c r="R1327">
        <v>3</v>
      </c>
      <c r="S1327" t="s">
        <v>1478</v>
      </c>
      <c r="T1327">
        <v>1</v>
      </c>
      <c r="U1327">
        <v>0.27570612999999999</v>
      </c>
      <c r="V1327">
        <v>188</v>
      </c>
    </row>
    <row r="1328" spans="1:22">
      <c r="A1328">
        <v>67716</v>
      </c>
      <c r="B1328" t="s">
        <v>2612</v>
      </c>
      <c r="C1328">
        <v>-2.9999999999999997E-8</v>
      </c>
      <c r="D1328">
        <v>6.7602910000000002E-2</v>
      </c>
      <c r="E1328">
        <v>682</v>
      </c>
      <c r="F1328">
        <v>0</v>
      </c>
      <c r="G1328">
        <v>0</v>
      </c>
      <c r="H1328">
        <v>7</v>
      </c>
      <c r="I1328">
        <v>97291</v>
      </c>
      <c r="J1328">
        <v>1</v>
      </c>
      <c r="K1328">
        <v>0</v>
      </c>
      <c r="L1328">
        <v>0</v>
      </c>
      <c r="M1328">
        <v>0</v>
      </c>
      <c r="N1328">
        <v>1</v>
      </c>
      <c r="O1328">
        <v>1</v>
      </c>
      <c r="P1328">
        <v>348</v>
      </c>
      <c r="Q1328">
        <v>27</v>
      </c>
      <c r="R1328">
        <v>3</v>
      </c>
      <c r="S1328" t="s">
        <v>1478</v>
      </c>
      <c r="T1328">
        <v>1</v>
      </c>
      <c r="U1328">
        <v>6.760294E-2</v>
      </c>
      <c r="V1328">
        <v>46</v>
      </c>
    </row>
    <row r="1329" spans="1:22">
      <c r="A1329">
        <v>67753</v>
      </c>
      <c r="B1329" t="s">
        <v>2613</v>
      </c>
      <c r="C1329">
        <v>-2.9999999999999997E-8</v>
      </c>
      <c r="D1329">
        <v>5.3021779999999998E-2</v>
      </c>
      <c r="E1329">
        <v>682</v>
      </c>
      <c r="F1329">
        <v>0</v>
      </c>
      <c r="G1329">
        <v>0</v>
      </c>
      <c r="H1329">
        <v>7</v>
      </c>
      <c r="I1329">
        <v>97291</v>
      </c>
      <c r="J1329">
        <v>1</v>
      </c>
      <c r="K1329">
        <v>0</v>
      </c>
      <c r="L1329">
        <v>0</v>
      </c>
      <c r="M1329">
        <v>0</v>
      </c>
      <c r="N1329">
        <v>1</v>
      </c>
      <c r="O1329">
        <v>1</v>
      </c>
      <c r="P1329">
        <v>348</v>
      </c>
      <c r="Q1329">
        <v>27</v>
      </c>
      <c r="R1329">
        <v>3</v>
      </c>
      <c r="S1329" t="s">
        <v>1478</v>
      </c>
      <c r="T1329">
        <v>1</v>
      </c>
      <c r="U1329">
        <v>5.3021810000000003E-2</v>
      </c>
      <c r="V1329">
        <v>36</v>
      </c>
    </row>
    <row r="1330" spans="1:22">
      <c r="A1330">
        <v>67833</v>
      </c>
      <c r="B1330" t="s">
        <v>2614</v>
      </c>
      <c r="C1330">
        <v>-2.9999999999999997E-8</v>
      </c>
      <c r="D1330">
        <v>8.1162880000000007E-2</v>
      </c>
      <c r="E1330">
        <v>682</v>
      </c>
      <c r="F1330">
        <v>2</v>
      </c>
      <c r="G1330">
        <v>0</v>
      </c>
      <c r="H1330">
        <v>7</v>
      </c>
      <c r="I1330">
        <v>97291</v>
      </c>
      <c r="J1330">
        <v>1</v>
      </c>
      <c r="K1330">
        <v>0</v>
      </c>
      <c r="L1330">
        <v>0</v>
      </c>
      <c r="M1330">
        <v>0</v>
      </c>
      <c r="N1330">
        <v>1</v>
      </c>
      <c r="O1330">
        <v>1</v>
      </c>
      <c r="P1330">
        <v>348</v>
      </c>
      <c r="Q1330">
        <v>27</v>
      </c>
      <c r="R1330">
        <v>3</v>
      </c>
      <c r="S1330" t="s">
        <v>1478</v>
      </c>
      <c r="T1330">
        <v>1</v>
      </c>
      <c r="U1330">
        <v>8.1162910000000005E-2</v>
      </c>
      <c r="V1330">
        <v>55</v>
      </c>
    </row>
    <row r="1331" spans="1:22">
      <c r="A1331">
        <v>67869</v>
      </c>
      <c r="B1331" t="s">
        <v>2615</v>
      </c>
      <c r="C1331">
        <v>-2.9999999999999997E-8</v>
      </c>
      <c r="D1331">
        <v>1.5364793999999999</v>
      </c>
      <c r="E1331">
        <v>682</v>
      </c>
      <c r="F1331">
        <v>2</v>
      </c>
      <c r="G1331">
        <v>0</v>
      </c>
      <c r="H1331">
        <v>7</v>
      </c>
      <c r="I1331">
        <v>97291</v>
      </c>
      <c r="J1331">
        <v>1</v>
      </c>
      <c r="K1331">
        <v>0</v>
      </c>
      <c r="L1331">
        <v>0</v>
      </c>
      <c r="M1331">
        <v>0</v>
      </c>
      <c r="N1331">
        <v>1</v>
      </c>
      <c r="O1331">
        <v>1</v>
      </c>
      <c r="P1331">
        <v>348</v>
      </c>
      <c r="Q1331">
        <v>27</v>
      </c>
      <c r="R1331">
        <v>3</v>
      </c>
      <c r="S1331" t="s">
        <v>1478</v>
      </c>
      <c r="T1331">
        <v>1</v>
      </c>
      <c r="U1331">
        <v>1.53647943</v>
      </c>
      <c r="V1331">
        <v>1048</v>
      </c>
    </row>
    <row r="1332" spans="1:22">
      <c r="A1332">
        <v>67922</v>
      </c>
      <c r="B1332" t="s">
        <v>2616</v>
      </c>
      <c r="C1332">
        <v>-2.9999999999999997E-8</v>
      </c>
      <c r="D1332">
        <v>0.11680272999999999</v>
      </c>
      <c r="E1332">
        <v>682</v>
      </c>
      <c r="F1332">
        <v>0</v>
      </c>
      <c r="G1332">
        <v>0</v>
      </c>
      <c r="H1332">
        <v>7</v>
      </c>
      <c r="I1332">
        <v>97291</v>
      </c>
      <c r="J1332">
        <v>1</v>
      </c>
      <c r="K1332">
        <v>0</v>
      </c>
      <c r="L1332">
        <v>0</v>
      </c>
      <c r="M1332">
        <v>0</v>
      </c>
      <c r="N1332">
        <v>1</v>
      </c>
      <c r="O1332">
        <v>1</v>
      </c>
      <c r="P1332">
        <v>348</v>
      </c>
      <c r="Q1332">
        <v>27</v>
      </c>
      <c r="R1332">
        <v>3</v>
      </c>
      <c r="S1332" t="s">
        <v>1478</v>
      </c>
      <c r="T1332">
        <v>1</v>
      </c>
      <c r="U1332">
        <v>0.11680276000000001</v>
      </c>
      <c r="V1332">
        <v>80</v>
      </c>
    </row>
    <row r="1333" spans="1:22">
      <c r="A1333">
        <v>67953</v>
      </c>
      <c r="B1333" t="s">
        <v>2617</v>
      </c>
      <c r="C1333">
        <v>-2.9999999999999997E-8</v>
      </c>
      <c r="D1333">
        <v>0.19793612999999999</v>
      </c>
      <c r="E1333">
        <v>682</v>
      </c>
      <c r="F1333">
        <v>0</v>
      </c>
      <c r="G1333">
        <v>0</v>
      </c>
      <c r="H1333">
        <v>7</v>
      </c>
      <c r="I1333">
        <v>97291</v>
      </c>
      <c r="J1333">
        <v>1</v>
      </c>
      <c r="K1333">
        <v>0</v>
      </c>
      <c r="L1333">
        <v>0</v>
      </c>
      <c r="M1333">
        <v>0</v>
      </c>
      <c r="N1333">
        <v>1</v>
      </c>
      <c r="O1333">
        <v>1</v>
      </c>
      <c r="P1333">
        <v>348</v>
      </c>
      <c r="Q1333">
        <v>27</v>
      </c>
      <c r="R1333">
        <v>3</v>
      </c>
      <c r="S1333" t="s">
        <v>1478</v>
      </c>
      <c r="T1333">
        <v>1</v>
      </c>
      <c r="U1333">
        <v>0.19793616</v>
      </c>
      <c r="V1333">
        <v>135</v>
      </c>
    </row>
    <row r="1334" spans="1:22">
      <c r="A1334">
        <v>67978</v>
      </c>
      <c r="B1334" t="s">
        <v>2618</v>
      </c>
      <c r="C1334">
        <v>-2.9999999999999997E-8</v>
      </c>
      <c r="D1334">
        <v>0.35517273999999999</v>
      </c>
      <c r="E1334">
        <v>682</v>
      </c>
      <c r="F1334">
        <v>0</v>
      </c>
      <c r="G1334">
        <v>0</v>
      </c>
      <c r="H1334">
        <v>7</v>
      </c>
      <c r="I1334">
        <v>97291</v>
      </c>
      <c r="J1334">
        <v>1</v>
      </c>
      <c r="K1334">
        <v>0</v>
      </c>
      <c r="L1334">
        <v>0</v>
      </c>
      <c r="M1334">
        <v>0</v>
      </c>
      <c r="N1334">
        <v>1</v>
      </c>
      <c r="O1334">
        <v>1</v>
      </c>
      <c r="P1334">
        <v>348</v>
      </c>
      <c r="Q1334">
        <v>27</v>
      </c>
      <c r="R1334">
        <v>3</v>
      </c>
      <c r="S1334" t="s">
        <v>1478</v>
      </c>
      <c r="T1334">
        <v>1</v>
      </c>
      <c r="U1334">
        <v>0.35517277000000003</v>
      </c>
      <c r="V1334">
        <v>242</v>
      </c>
    </row>
    <row r="1335" spans="1:22">
      <c r="A1335">
        <v>68028</v>
      </c>
      <c r="B1335" t="s">
        <v>2619</v>
      </c>
      <c r="C1335">
        <v>-2.9999999999999997E-8</v>
      </c>
      <c r="D1335">
        <v>5.1103669999999997E-2</v>
      </c>
      <c r="E1335">
        <v>682</v>
      </c>
      <c r="F1335">
        <v>0</v>
      </c>
      <c r="G1335">
        <v>0</v>
      </c>
      <c r="H1335">
        <v>7</v>
      </c>
      <c r="I1335">
        <v>97291</v>
      </c>
      <c r="J1335">
        <v>1</v>
      </c>
      <c r="K1335">
        <v>0</v>
      </c>
      <c r="L1335">
        <v>0</v>
      </c>
      <c r="M1335">
        <v>0</v>
      </c>
      <c r="N1335">
        <v>1</v>
      </c>
      <c r="O1335">
        <v>1</v>
      </c>
      <c r="P1335">
        <v>348</v>
      </c>
      <c r="Q1335">
        <v>27</v>
      </c>
      <c r="R1335">
        <v>3</v>
      </c>
      <c r="S1335" t="s">
        <v>1478</v>
      </c>
      <c r="T1335">
        <v>1</v>
      </c>
      <c r="U1335">
        <v>5.1103700000000002E-2</v>
      </c>
      <c r="V1335">
        <v>35</v>
      </c>
    </row>
    <row r="1336" spans="1:22">
      <c r="A1336">
        <v>68029</v>
      </c>
      <c r="B1336" t="s">
        <v>2619</v>
      </c>
      <c r="C1336">
        <v>5.1103669999999997E-2</v>
      </c>
      <c r="D1336">
        <v>0.25848701000000002</v>
      </c>
      <c r="E1336">
        <v>682</v>
      </c>
      <c r="F1336">
        <v>2</v>
      </c>
      <c r="G1336">
        <v>0</v>
      </c>
      <c r="H1336">
        <v>7</v>
      </c>
      <c r="I1336">
        <v>97291</v>
      </c>
      <c r="J1336">
        <v>1</v>
      </c>
      <c r="K1336">
        <v>0</v>
      </c>
      <c r="L1336">
        <v>0</v>
      </c>
      <c r="M1336">
        <v>0</v>
      </c>
      <c r="N1336">
        <v>1</v>
      </c>
      <c r="O1336">
        <v>1</v>
      </c>
      <c r="P1336">
        <v>348</v>
      </c>
      <c r="Q1336">
        <v>27</v>
      </c>
      <c r="R1336">
        <v>3</v>
      </c>
      <c r="S1336" t="s">
        <v>1478</v>
      </c>
      <c r="T1336">
        <v>1</v>
      </c>
      <c r="U1336">
        <v>0.20738334</v>
      </c>
      <c r="V1336">
        <v>141</v>
      </c>
    </row>
    <row r="1337" spans="1:22">
      <c r="A1337">
        <v>68055</v>
      </c>
      <c r="B1337" t="s">
        <v>2620</v>
      </c>
      <c r="C1337">
        <v>-2.9999999999999997E-8</v>
      </c>
      <c r="D1337">
        <v>6.4273800000000006E-2</v>
      </c>
      <c r="E1337">
        <v>682</v>
      </c>
      <c r="F1337">
        <v>2</v>
      </c>
      <c r="G1337">
        <v>0</v>
      </c>
      <c r="H1337">
        <v>7</v>
      </c>
      <c r="I1337">
        <v>97291</v>
      </c>
      <c r="J1337">
        <v>1</v>
      </c>
      <c r="K1337">
        <v>0</v>
      </c>
      <c r="L1337">
        <v>0</v>
      </c>
      <c r="M1337">
        <v>0</v>
      </c>
      <c r="N1337">
        <v>1</v>
      </c>
      <c r="O1337">
        <v>1</v>
      </c>
      <c r="P1337">
        <v>348</v>
      </c>
      <c r="Q1337">
        <v>27</v>
      </c>
      <c r="R1337">
        <v>3</v>
      </c>
      <c r="S1337" t="s">
        <v>1478</v>
      </c>
      <c r="T1337">
        <v>1</v>
      </c>
      <c r="U1337">
        <v>6.4273830000000004E-2</v>
      </c>
      <c r="V1337">
        <v>44</v>
      </c>
    </row>
    <row r="1338" spans="1:22">
      <c r="A1338">
        <v>68074</v>
      </c>
      <c r="B1338" t="s">
        <v>2621</v>
      </c>
      <c r="C1338">
        <v>-2.9999999999999997E-8</v>
      </c>
      <c r="D1338">
        <v>5.7262199999999999E-2</v>
      </c>
      <c r="E1338">
        <v>682</v>
      </c>
      <c r="F1338">
        <v>0</v>
      </c>
      <c r="G1338">
        <v>0</v>
      </c>
      <c r="H1338">
        <v>7</v>
      </c>
      <c r="I1338">
        <v>97291</v>
      </c>
      <c r="J1338">
        <v>1</v>
      </c>
      <c r="K1338">
        <v>0</v>
      </c>
      <c r="L1338">
        <v>0</v>
      </c>
      <c r="M1338">
        <v>0</v>
      </c>
      <c r="N1338">
        <v>1</v>
      </c>
      <c r="O1338">
        <v>1</v>
      </c>
      <c r="P1338">
        <v>348</v>
      </c>
      <c r="Q1338">
        <v>27</v>
      </c>
      <c r="R1338">
        <v>3</v>
      </c>
      <c r="S1338" t="s">
        <v>1478</v>
      </c>
      <c r="T1338">
        <v>1</v>
      </c>
      <c r="U1338">
        <v>5.7262229999999997E-2</v>
      </c>
      <c r="V1338">
        <v>39</v>
      </c>
    </row>
    <row r="1339" spans="1:22">
      <c r="A1339">
        <v>68107</v>
      </c>
      <c r="B1339" t="s">
        <v>2622</v>
      </c>
      <c r="C1339">
        <v>-2.9999999999999997E-8</v>
      </c>
      <c r="D1339">
        <v>4.0286929999999999E-2</v>
      </c>
      <c r="E1339">
        <v>682</v>
      </c>
      <c r="F1339">
        <v>0</v>
      </c>
      <c r="G1339">
        <v>0</v>
      </c>
      <c r="H1339">
        <v>7</v>
      </c>
      <c r="I1339">
        <v>97291</v>
      </c>
      <c r="J1339">
        <v>1</v>
      </c>
      <c r="K1339">
        <v>0</v>
      </c>
      <c r="L1339">
        <v>0</v>
      </c>
      <c r="M1339">
        <v>0</v>
      </c>
      <c r="N1339">
        <v>1</v>
      </c>
      <c r="O1339">
        <v>1</v>
      </c>
      <c r="P1339">
        <v>348</v>
      </c>
      <c r="Q1339">
        <v>27</v>
      </c>
      <c r="R1339">
        <v>3</v>
      </c>
      <c r="S1339" t="s">
        <v>1478</v>
      </c>
      <c r="T1339">
        <v>1</v>
      </c>
      <c r="U1339">
        <v>4.0286959999999997E-2</v>
      </c>
      <c r="V1339">
        <v>27</v>
      </c>
    </row>
    <row r="1340" spans="1:22">
      <c r="A1340">
        <v>68180</v>
      </c>
      <c r="B1340" t="s">
        <v>2623</v>
      </c>
      <c r="C1340">
        <v>-2.9999999999999997E-8</v>
      </c>
      <c r="D1340">
        <v>8.0501809999999993E-2</v>
      </c>
      <c r="E1340">
        <v>682</v>
      </c>
      <c r="F1340">
        <v>2</v>
      </c>
      <c r="G1340">
        <v>0</v>
      </c>
      <c r="H1340">
        <v>7</v>
      </c>
      <c r="I1340">
        <v>97291</v>
      </c>
      <c r="J1340">
        <v>1</v>
      </c>
      <c r="K1340">
        <v>0</v>
      </c>
      <c r="L1340">
        <v>0</v>
      </c>
      <c r="M1340">
        <v>0</v>
      </c>
      <c r="N1340">
        <v>1</v>
      </c>
      <c r="O1340">
        <v>1</v>
      </c>
      <c r="P1340">
        <v>348</v>
      </c>
      <c r="Q1340">
        <v>27</v>
      </c>
      <c r="R1340">
        <v>3</v>
      </c>
      <c r="S1340" t="s">
        <v>1478</v>
      </c>
      <c r="T1340">
        <v>1</v>
      </c>
      <c r="U1340">
        <v>8.0501840000000005E-2</v>
      </c>
      <c r="V1340">
        <v>55</v>
      </c>
    </row>
    <row r="1341" spans="1:22">
      <c r="A1341">
        <v>68181</v>
      </c>
      <c r="B1341" t="s">
        <v>2623</v>
      </c>
      <c r="C1341">
        <v>8.0501809999999993E-2</v>
      </c>
      <c r="D1341">
        <v>0.12122012</v>
      </c>
      <c r="E1341">
        <v>682</v>
      </c>
      <c r="F1341">
        <v>0</v>
      </c>
      <c r="G1341">
        <v>0</v>
      </c>
      <c r="H1341">
        <v>7</v>
      </c>
      <c r="I1341">
        <v>97291</v>
      </c>
      <c r="J1341">
        <v>1</v>
      </c>
      <c r="K1341">
        <v>0</v>
      </c>
      <c r="L1341">
        <v>0</v>
      </c>
      <c r="M1341">
        <v>0</v>
      </c>
      <c r="N1341">
        <v>1</v>
      </c>
      <c r="O1341">
        <v>1</v>
      </c>
      <c r="P1341">
        <v>348</v>
      </c>
      <c r="Q1341">
        <v>27</v>
      </c>
      <c r="R1341">
        <v>3</v>
      </c>
      <c r="S1341" t="s">
        <v>1478</v>
      </c>
      <c r="T1341">
        <v>1</v>
      </c>
      <c r="U1341">
        <v>4.0718310000000001E-2</v>
      </c>
      <c r="V1341">
        <v>28</v>
      </c>
    </row>
    <row r="1342" spans="1:22">
      <c r="A1342">
        <v>68246</v>
      </c>
      <c r="B1342" t="s">
        <v>2624</v>
      </c>
      <c r="C1342">
        <v>-2.9999999999999997E-8</v>
      </c>
      <c r="D1342">
        <v>5.9324090000000003E-2</v>
      </c>
      <c r="E1342">
        <v>682</v>
      </c>
      <c r="F1342">
        <v>2</v>
      </c>
      <c r="G1342">
        <v>0</v>
      </c>
      <c r="H1342">
        <v>7</v>
      </c>
      <c r="I1342">
        <v>97291</v>
      </c>
      <c r="J1342">
        <v>1</v>
      </c>
      <c r="K1342">
        <v>0</v>
      </c>
      <c r="L1342">
        <v>0</v>
      </c>
      <c r="M1342">
        <v>0</v>
      </c>
      <c r="N1342">
        <v>1</v>
      </c>
      <c r="O1342">
        <v>1</v>
      </c>
      <c r="P1342">
        <v>348</v>
      </c>
      <c r="Q1342">
        <v>27</v>
      </c>
      <c r="R1342">
        <v>3</v>
      </c>
      <c r="S1342" t="s">
        <v>1478</v>
      </c>
      <c r="T1342">
        <v>1</v>
      </c>
      <c r="U1342">
        <v>5.9324120000000001E-2</v>
      </c>
      <c r="V1342">
        <v>40</v>
      </c>
    </row>
    <row r="1343" spans="1:22">
      <c r="A1343">
        <v>68305</v>
      </c>
      <c r="B1343" t="s">
        <v>2625</v>
      </c>
      <c r="C1343">
        <v>-2.9999999999999997E-8</v>
      </c>
      <c r="D1343">
        <v>0.18814724999999999</v>
      </c>
      <c r="E1343">
        <v>682</v>
      </c>
      <c r="F1343">
        <v>2</v>
      </c>
      <c r="G1343">
        <v>0</v>
      </c>
      <c r="H1343">
        <v>7</v>
      </c>
      <c r="I1343">
        <v>97291</v>
      </c>
      <c r="J1343">
        <v>1</v>
      </c>
      <c r="K1343">
        <v>0</v>
      </c>
      <c r="L1343">
        <v>0</v>
      </c>
      <c r="M1343">
        <v>0</v>
      </c>
      <c r="N1343">
        <v>1</v>
      </c>
      <c r="O1343">
        <v>1</v>
      </c>
      <c r="P1343">
        <v>348</v>
      </c>
      <c r="Q1343">
        <v>27</v>
      </c>
      <c r="R1343">
        <v>3</v>
      </c>
      <c r="S1343" t="s">
        <v>1478</v>
      </c>
      <c r="T1343">
        <v>1</v>
      </c>
      <c r="U1343">
        <v>0.18814728</v>
      </c>
      <c r="V1343">
        <v>128</v>
      </c>
    </row>
    <row r="1344" spans="1:22">
      <c r="A1344">
        <v>68352</v>
      </c>
      <c r="B1344" t="s">
        <v>2626</v>
      </c>
      <c r="C1344">
        <v>-2.9999999999999997E-8</v>
      </c>
      <c r="D1344">
        <v>5.988972E-2</v>
      </c>
      <c r="E1344">
        <v>682</v>
      </c>
      <c r="F1344">
        <v>2</v>
      </c>
      <c r="G1344">
        <v>0</v>
      </c>
      <c r="H1344">
        <v>7</v>
      </c>
      <c r="I1344">
        <v>97291</v>
      </c>
      <c r="J1344">
        <v>1</v>
      </c>
      <c r="K1344">
        <v>0</v>
      </c>
      <c r="L1344">
        <v>0</v>
      </c>
      <c r="M1344">
        <v>0</v>
      </c>
      <c r="N1344">
        <v>1</v>
      </c>
      <c r="O1344">
        <v>1</v>
      </c>
      <c r="P1344">
        <v>348</v>
      </c>
      <c r="Q1344">
        <v>27</v>
      </c>
      <c r="R1344">
        <v>3</v>
      </c>
      <c r="S1344" t="s">
        <v>1478</v>
      </c>
      <c r="T1344">
        <v>1</v>
      </c>
      <c r="U1344">
        <v>5.9889749999999999E-2</v>
      </c>
      <c r="V1344">
        <v>41</v>
      </c>
    </row>
    <row r="1345" spans="1:22">
      <c r="A1345">
        <v>68467</v>
      </c>
      <c r="B1345" t="s">
        <v>2627</v>
      </c>
      <c r="C1345">
        <v>-2.9999999999999997E-8</v>
      </c>
      <c r="D1345">
        <v>0.79977337000000004</v>
      </c>
      <c r="E1345">
        <v>682</v>
      </c>
      <c r="F1345">
        <v>2</v>
      </c>
      <c r="G1345">
        <v>0</v>
      </c>
      <c r="H1345">
        <v>7</v>
      </c>
      <c r="I1345">
        <v>97291</v>
      </c>
      <c r="J1345">
        <v>1</v>
      </c>
      <c r="K1345">
        <v>0</v>
      </c>
      <c r="L1345">
        <v>0</v>
      </c>
      <c r="M1345">
        <v>0</v>
      </c>
      <c r="N1345">
        <v>1</v>
      </c>
      <c r="O1345">
        <v>1</v>
      </c>
      <c r="P1345">
        <v>348</v>
      </c>
      <c r="Q1345">
        <v>27</v>
      </c>
      <c r="R1345">
        <v>3</v>
      </c>
      <c r="S1345" t="s">
        <v>1478</v>
      </c>
      <c r="T1345">
        <v>1</v>
      </c>
      <c r="U1345">
        <v>0.79977339999999997</v>
      </c>
      <c r="V1345">
        <v>545</v>
      </c>
    </row>
    <row r="1346" spans="1:22">
      <c r="A1346">
        <v>68476</v>
      </c>
      <c r="B1346" t="s">
        <v>2628</v>
      </c>
      <c r="C1346">
        <v>-2.9999999999999997E-8</v>
      </c>
      <c r="D1346">
        <v>0.66549780999999997</v>
      </c>
      <c r="E1346">
        <v>682</v>
      </c>
      <c r="F1346">
        <v>2</v>
      </c>
      <c r="G1346">
        <v>0</v>
      </c>
      <c r="H1346">
        <v>7</v>
      </c>
      <c r="I1346">
        <v>97291</v>
      </c>
      <c r="J1346">
        <v>1</v>
      </c>
      <c r="K1346">
        <v>0</v>
      </c>
      <c r="L1346">
        <v>0</v>
      </c>
      <c r="M1346">
        <v>0</v>
      </c>
      <c r="N1346">
        <v>1</v>
      </c>
      <c r="O1346">
        <v>1</v>
      </c>
      <c r="P1346">
        <v>348</v>
      </c>
      <c r="Q1346">
        <v>27</v>
      </c>
      <c r="R1346">
        <v>3</v>
      </c>
      <c r="S1346" t="s">
        <v>1478</v>
      </c>
      <c r="T1346">
        <v>1</v>
      </c>
      <c r="U1346">
        <v>0.66549784000000001</v>
      </c>
      <c r="V1346">
        <v>454</v>
      </c>
    </row>
    <row r="1347" spans="1:22">
      <c r="A1347">
        <v>68573</v>
      </c>
      <c r="B1347" t="s">
        <v>2629</v>
      </c>
      <c r="C1347">
        <v>-2.9999999999999997E-8</v>
      </c>
      <c r="D1347">
        <v>3.5125950000000003E-2</v>
      </c>
      <c r="E1347">
        <v>682</v>
      </c>
      <c r="F1347">
        <v>0</v>
      </c>
      <c r="G1347">
        <v>0</v>
      </c>
      <c r="H1347">
        <v>7</v>
      </c>
      <c r="I1347">
        <v>97291</v>
      </c>
      <c r="J1347">
        <v>1</v>
      </c>
      <c r="K1347">
        <v>0</v>
      </c>
      <c r="L1347">
        <v>0</v>
      </c>
      <c r="M1347">
        <v>0</v>
      </c>
      <c r="N1347">
        <v>1</v>
      </c>
      <c r="O1347">
        <v>1</v>
      </c>
      <c r="P1347">
        <v>348</v>
      </c>
      <c r="Q1347">
        <v>27</v>
      </c>
      <c r="R1347">
        <v>3</v>
      </c>
      <c r="S1347" t="s">
        <v>1478</v>
      </c>
      <c r="T1347">
        <v>1</v>
      </c>
      <c r="U1347">
        <v>3.5125980000000001E-2</v>
      </c>
      <c r="V1347">
        <v>24</v>
      </c>
    </row>
    <row r="1348" spans="1:22">
      <c r="A1348">
        <v>68642</v>
      </c>
      <c r="B1348" t="s">
        <v>2630</v>
      </c>
      <c r="C1348">
        <v>-2.9999999999999997E-8</v>
      </c>
      <c r="D1348">
        <v>0.16407768</v>
      </c>
      <c r="E1348">
        <v>682</v>
      </c>
      <c r="F1348">
        <v>0</v>
      </c>
      <c r="G1348">
        <v>0</v>
      </c>
      <c r="H1348">
        <v>7</v>
      </c>
      <c r="I1348">
        <v>97291</v>
      </c>
      <c r="J1348">
        <v>1</v>
      </c>
      <c r="K1348">
        <v>0</v>
      </c>
      <c r="L1348">
        <v>0</v>
      </c>
      <c r="M1348">
        <v>0</v>
      </c>
      <c r="N1348">
        <v>1</v>
      </c>
      <c r="O1348">
        <v>1</v>
      </c>
      <c r="P1348">
        <v>348</v>
      </c>
      <c r="Q1348">
        <v>27</v>
      </c>
      <c r="R1348">
        <v>3</v>
      </c>
      <c r="S1348" t="s">
        <v>1478</v>
      </c>
      <c r="T1348">
        <v>1</v>
      </c>
      <c r="U1348">
        <v>0.16407770999999999</v>
      </c>
      <c r="V1348">
        <v>112</v>
      </c>
    </row>
    <row r="1349" spans="1:22">
      <c r="A1349">
        <v>68661</v>
      </c>
      <c r="B1349" t="s">
        <v>2631</v>
      </c>
      <c r="C1349">
        <v>-2.9999999999999997E-8</v>
      </c>
      <c r="D1349">
        <v>0.29449310000000001</v>
      </c>
      <c r="E1349">
        <v>682</v>
      </c>
      <c r="F1349">
        <v>2</v>
      </c>
      <c r="G1349">
        <v>0</v>
      </c>
      <c r="H1349">
        <v>7</v>
      </c>
      <c r="I1349">
        <v>97291</v>
      </c>
      <c r="J1349">
        <v>1</v>
      </c>
      <c r="K1349">
        <v>0</v>
      </c>
      <c r="L1349">
        <v>0</v>
      </c>
      <c r="M1349">
        <v>0</v>
      </c>
      <c r="N1349">
        <v>1</v>
      </c>
      <c r="O1349">
        <v>1</v>
      </c>
      <c r="P1349">
        <v>348</v>
      </c>
      <c r="Q1349">
        <v>27</v>
      </c>
      <c r="R1349">
        <v>3</v>
      </c>
      <c r="S1349" t="s">
        <v>1478</v>
      </c>
      <c r="T1349">
        <v>1</v>
      </c>
      <c r="U1349">
        <v>0.29449312999999999</v>
      </c>
      <c r="V1349">
        <v>201</v>
      </c>
    </row>
    <row r="1350" spans="1:22">
      <c r="A1350">
        <v>68676</v>
      </c>
      <c r="B1350" t="s">
        <v>2632</v>
      </c>
      <c r="C1350">
        <v>-2.9999999999999997E-8</v>
      </c>
      <c r="D1350">
        <v>3.9160199999999999E-2</v>
      </c>
      <c r="E1350">
        <v>682</v>
      </c>
      <c r="F1350">
        <v>2</v>
      </c>
      <c r="G1350">
        <v>0</v>
      </c>
      <c r="H1350">
        <v>7</v>
      </c>
      <c r="I1350">
        <v>97291</v>
      </c>
      <c r="J1350">
        <v>1</v>
      </c>
      <c r="K1350">
        <v>0</v>
      </c>
      <c r="L1350">
        <v>0</v>
      </c>
      <c r="M1350">
        <v>0</v>
      </c>
      <c r="N1350">
        <v>1</v>
      </c>
      <c r="O1350">
        <v>1</v>
      </c>
      <c r="P1350">
        <v>348</v>
      </c>
      <c r="Q1350">
        <v>27</v>
      </c>
      <c r="R1350">
        <v>3</v>
      </c>
      <c r="S1350" t="s">
        <v>1478</v>
      </c>
      <c r="T1350">
        <v>1</v>
      </c>
      <c r="U1350">
        <v>3.9160229999999997E-2</v>
      </c>
      <c r="V1350">
        <v>27</v>
      </c>
    </row>
    <row r="1351" spans="1:22">
      <c r="A1351">
        <v>68684</v>
      </c>
      <c r="B1351" t="s">
        <v>2633</v>
      </c>
      <c r="C1351">
        <v>-2.9999999999999997E-8</v>
      </c>
      <c r="D1351">
        <v>0.17211255</v>
      </c>
      <c r="E1351">
        <v>682</v>
      </c>
      <c r="F1351">
        <v>2</v>
      </c>
      <c r="G1351">
        <v>0</v>
      </c>
      <c r="H1351">
        <v>7</v>
      </c>
      <c r="I1351">
        <v>97291</v>
      </c>
      <c r="J1351">
        <v>1</v>
      </c>
      <c r="K1351">
        <v>0</v>
      </c>
      <c r="L1351">
        <v>0</v>
      </c>
      <c r="M1351">
        <v>0</v>
      </c>
      <c r="N1351">
        <v>1</v>
      </c>
      <c r="O1351">
        <v>1</v>
      </c>
      <c r="P1351">
        <v>348</v>
      </c>
      <c r="Q1351">
        <v>27</v>
      </c>
      <c r="R1351">
        <v>3</v>
      </c>
      <c r="S1351" t="s">
        <v>1478</v>
      </c>
      <c r="T1351">
        <v>1</v>
      </c>
      <c r="U1351">
        <v>0.17211257999999999</v>
      </c>
      <c r="V1351">
        <v>117</v>
      </c>
    </row>
    <row r="1352" spans="1:22">
      <c r="A1352">
        <v>68730</v>
      </c>
      <c r="B1352" t="s">
        <v>2634</v>
      </c>
      <c r="C1352">
        <v>-2.9999999999999997E-8</v>
      </c>
      <c r="D1352">
        <v>0.14969395999999999</v>
      </c>
      <c r="E1352">
        <v>682</v>
      </c>
      <c r="F1352">
        <v>2</v>
      </c>
      <c r="G1352">
        <v>0</v>
      </c>
      <c r="H1352">
        <v>7</v>
      </c>
      <c r="I1352">
        <v>97291</v>
      </c>
      <c r="J1352">
        <v>1</v>
      </c>
      <c r="K1352">
        <v>0</v>
      </c>
      <c r="L1352">
        <v>0</v>
      </c>
      <c r="M1352">
        <v>0</v>
      </c>
      <c r="N1352">
        <v>1</v>
      </c>
      <c r="O1352">
        <v>1</v>
      </c>
      <c r="P1352">
        <v>348</v>
      </c>
      <c r="Q1352">
        <v>27</v>
      </c>
      <c r="R1352">
        <v>3</v>
      </c>
      <c r="S1352" t="s">
        <v>1478</v>
      </c>
      <c r="T1352">
        <v>1</v>
      </c>
      <c r="U1352">
        <v>0.14969399</v>
      </c>
      <c r="V1352">
        <v>102</v>
      </c>
    </row>
    <row r="1353" spans="1:22">
      <c r="A1353">
        <v>68785</v>
      </c>
      <c r="B1353" t="s">
        <v>2635</v>
      </c>
      <c r="C1353">
        <v>-2.9999999999999997E-8</v>
      </c>
      <c r="D1353">
        <v>8.0016019999999993E-2</v>
      </c>
      <c r="E1353">
        <v>682</v>
      </c>
      <c r="F1353">
        <v>2</v>
      </c>
      <c r="G1353">
        <v>0</v>
      </c>
      <c r="H1353">
        <v>7</v>
      </c>
      <c r="I1353">
        <v>97291</v>
      </c>
      <c r="J1353">
        <v>1</v>
      </c>
      <c r="K1353">
        <v>0</v>
      </c>
      <c r="L1353">
        <v>0</v>
      </c>
      <c r="M1353">
        <v>0</v>
      </c>
      <c r="N1353">
        <v>1</v>
      </c>
      <c r="O1353">
        <v>1</v>
      </c>
      <c r="P1353">
        <v>348</v>
      </c>
      <c r="Q1353">
        <v>27</v>
      </c>
      <c r="R1353">
        <v>3</v>
      </c>
      <c r="S1353" t="s">
        <v>1478</v>
      </c>
      <c r="T1353">
        <v>1</v>
      </c>
      <c r="U1353">
        <v>8.0016050000000005E-2</v>
      </c>
      <c r="V1353">
        <v>55</v>
      </c>
    </row>
    <row r="1354" spans="1:22">
      <c r="A1354">
        <v>68823</v>
      </c>
      <c r="B1354" t="s">
        <v>2636</v>
      </c>
      <c r="C1354">
        <v>-2.9999999999999997E-8</v>
      </c>
      <c r="D1354">
        <v>0.11365674000000001</v>
      </c>
      <c r="E1354">
        <v>682</v>
      </c>
      <c r="F1354">
        <v>2</v>
      </c>
      <c r="G1354">
        <v>0</v>
      </c>
      <c r="H1354">
        <v>7</v>
      </c>
      <c r="I1354">
        <v>97291</v>
      </c>
      <c r="J1354">
        <v>1</v>
      </c>
      <c r="K1354">
        <v>0</v>
      </c>
      <c r="L1354">
        <v>0</v>
      </c>
      <c r="M1354">
        <v>0</v>
      </c>
      <c r="N1354">
        <v>1</v>
      </c>
      <c r="O1354">
        <v>1</v>
      </c>
      <c r="P1354">
        <v>348</v>
      </c>
      <c r="Q1354">
        <v>27</v>
      </c>
      <c r="R1354">
        <v>3</v>
      </c>
      <c r="S1354" t="s">
        <v>1478</v>
      </c>
      <c r="T1354">
        <v>1</v>
      </c>
      <c r="U1354">
        <v>0.11365677</v>
      </c>
      <c r="V1354">
        <v>78</v>
      </c>
    </row>
    <row r="1355" spans="1:22">
      <c r="A1355">
        <v>68824</v>
      </c>
      <c r="B1355" t="s">
        <v>2636</v>
      </c>
      <c r="C1355">
        <v>0.11365674000000001</v>
      </c>
      <c r="D1355">
        <v>0.31288429000000001</v>
      </c>
      <c r="E1355">
        <v>682</v>
      </c>
      <c r="F1355">
        <v>0</v>
      </c>
      <c r="G1355">
        <v>0</v>
      </c>
      <c r="H1355">
        <v>7</v>
      </c>
      <c r="I1355">
        <v>97291</v>
      </c>
      <c r="J1355">
        <v>1</v>
      </c>
      <c r="K1355">
        <v>0</v>
      </c>
      <c r="L1355">
        <v>0</v>
      </c>
      <c r="M1355">
        <v>0</v>
      </c>
      <c r="N1355">
        <v>1</v>
      </c>
      <c r="O1355">
        <v>1</v>
      </c>
      <c r="P1355">
        <v>348</v>
      </c>
      <c r="Q1355">
        <v>27</v>
      </c>
      <c r="R1355">
        <v>3</v>
      </c>
      <c r="S1355" t="s">
        <v>1478</v>
      </c>
      <c r="T1355">
        <v>1</v>
      </c>
      <c r="U1355">
        <v>0.19922755</v>
      </c>
      <c r="V1355">
        <v>136</v>
      </c>
    </row>
    <row r="1356" spans="1:22">
      <c r="A1356">
        <v>68936</v>
      </c>
      <c r="B1356" t="s">
        <v>2637</v>
      </c>
      <c r="C1356">
        <v>-2.9999999999999997E-8</v>
      </c>
      <c r="D1356">
        <v>0.13394434</v>
      </c>
      <c r="E1356">
        <v>682</v>
      </c>
      <c r="F1356">
        <v>0</v>
      </c>
      <c r="G1356">
        <v>0</v>
      </c>
      <c r="H1356">
        <v>7</v>
      </c>
      <c r="I1356">
        <v>97291</v>
      </c>
      <c r="J1356">
        <v>1</v>
      </c>
      <c r="K1356">
        <v>0</v>
      </c>
      <c r="L1356">
        <v>0</v>
      </c>
      <c r="M1356">
        <v>0</v>
      </c>
      <c r="N1356">
        <v>1</v>
      </c>
      <c r="O1356">
        <v>1</v>
      </c>
      <c r="P1356">
        <v>348</v>
      </c>
      <c r="Q1356">
        <v>27</v>
      </c>
      <c r="R1356">
        <v>3</v>
      </c>
      <c r="S1356" t="s">
        <v>1478</v>
      </c>
      <c r="T1356">
        <v>1</v>
      </c>
      <c r="U1356">
        <v>0.13394437000000001</v>
      </c>
      <c r="V1356">
        <v>91</v>
      </c>
    </row>
    <row r="1357" spans="1:22">
      <c r="A1357">
        <v>68937</v>
      </c>
      <c r="B1357" t="s">
        <v>2638</v>
      </c>
      <c r="C1357">
        <v>-2.9999999999999997E-8</v>
      </c>
      <c r="D1357">
        <v>0.17932124999999999</v>
      </c>
      <c r="E1357">
        <v>682</v>
      </c>
      <c r="F1357">
        <v>2</v>
      </c>
      <c r="G1357">
        <v>0</v>
      </c>
      <c r="H1357">
        <v>7</v>
      </c>
      <c r="I1357">
        <v>97291</v>
      </c>
      <c r="J1357">
        <v>1</v>
      </c>
      <c r="K1357">
        <v>0</v>
      </c>
      <c r="L1357">
        <v>0</v>
      </c>
      <c r="M1357">
        <v>0</v>
      </c>
      <c r="N1357">
        <v>1</v>
      </c>
      <c r="O1357">
        <v>1</v>
      </c>
      <c r="P1357">
        <v>348</v>
      </c>
      <c r="Q1357">
        <v>27</v>
      </c>
      <c r="R1357">
        <v>3</v>
      </c>
      <c r="S1357" t="s">
        <v>1478</v>
      </c>
      <c r="T1357">
        <v>1</v>
      </c>
      <c r="U1357">
        <v>0.17932128</v>
      </c>
      <c r="V1357">
        <v>122</v>
      </c>
    </row>
    <row r="1358" spans="1:22">
      <c r="A1358">
        <v>68966</v>
      </c>
      <c r="B1358" t="s">
        <v>2639</v>
      </c>
      <c r="C1358">
        <v>-2.9999999999999997E-8</v>
      </c>
      <c r="D1358">
        <v>2.185405E-2</v>
      </c>
      <c r="E1358">
        <v>682</v>
      </c>
      <c r="F1358">
        <v>2</v>
      </c>
      <c r="G1358">
        <v>0</v>
      </c>
      <c r="H1358">
        <v>7</v>
      </c>
      <c r="I1358">
        <v>97291</v>
      </c>
      <c r="J1358">
        <v>1</v>
      </c>
      <c r="K1358">
        <v>0</v>
      </c>
      <c r="L1358">
        <v>0</v>
      </c>
      <c r="M1358">
        <v>0</v>
      </c>
      <c r="N1358">
        <v>1</v>
      </c>
      <c r="O1358">
        <v>1</v>
      </c>
      <c r="P1358">
        <v>348</v>
      </c>
      <c r="Q1358">
        <v>27</v>
      </c>
      <c r="R1358">
        <v>3</v>
      </c>
      <c r="S1358" t="s">
        <v>1478</v>
      </c>
      <c r="T1358">
        <v>1</v>
      </c>
      <c r="U1358">
        <v>2.1854080000000001E-2</v>
      </c>
      <c r="V1358">
        <v>15</v>
      </c>
    </row>
    <row r="1359" spans="1:22">
      <c r="A1359">
        <v>68967</v>
      </c>
      <c r="B1359" t="s">
        <v>2639</v>
      </c>
      <c r="C1359">
        <v>2.185405E-2</v>
      </c>
      <c r="D1359">
        <v>4.8576870000000001E-2</v>
      </c>
      <c r="E1359">
        <v>682</v>
      </c>
      <c r="F1359">
        <v>2</v>
      </c>
      <c r="G1359">
        <v>0</v>
      </c>
      <c r="H1359">
        <v>7</v>
      </c>
      <c r="I1359">
        <v>97291</v>
      </c>
      <c r="J1359">
        <v>1</v>
      </c>
      <c r="K1359">
        <v>0</v>
      </c>
      <c r="L1359">
        <v>0</v>
      </c>
      <c r="M1359">
        <v>0</v>
      </c>
      <c r="N1359">
        <v>1</v>
      </c>
      <c r="O1359">
        <v>1</v>
      </c>
      <c r="P1359">
        <v>348</v>
      </c>
      <c r="Q1359">
        <v>27</v>
      </c>
      <c r="R1359">
        <v>3</v>
      </c>
      <c r="S1359" t="s">
        <v>1478</v>
      </c>
      <c r="T1359">
        <v>1</v>
      </c>
      <c r="U1359">
        <v>2.6722820000000001E-2</v>
      </c>
      <c r="V1359">
        <v>18</v>
      </c>
    </row>
    <row r="1360" spans="1:22">
      <c r="A1360">
        <v>68968</v>
      </c>
      <c r="B1360" t="s">
        <v>2639</v>
      </c>
      <c r="C1360">
        <v>4.8576870000000001E-2</v>
      </c>
      <c r="D1360">
        <v>0.58157639999999999</v>
      </c>
      <c r="E1360">
        <v>682</v>
      </c>
      <c r="F1360">
        <v>2</v>
      </c>
      <c r="G1360">
        <v>0</v>
      </c>
      <c r="H1360">
        <v>7</v>
      </c>
      <c r="I1360">
        <v>97291</v>
      </c>
      <c r="J1360">
        <v>1</v>
      </c>
      <c r="K1360">
        <v>0</v>
      </c>
      <c r="L1360">
        <v>0</v>
      </c>
      <c r="M1360">
        <v>0</v>
      </c>
      <c r="N1360">
        <v>1</v>
      </c>
      <c r="O1360">
        <v>1</v>
      </c>
      <c r="P1360">
        <v>348</v>
      </c>
      <c r="Q1360">
        <v>27</v>
      </c>
      <c r="R1360">
        <v>3</v>
      </c>
      <c r="S1360" t="s">
        <v>1478</v>
      </c>
      <c r="T1360">
        <v>1</v>
      </c>
      <c r="U1360">
        <v>0.53299953</v>
      </c>
      <c r="V1360">
        <v>364</v>
      </c>
    </row>
    <row r="1361" spans="1:22">
      <c r="A1361">
        <v>69085</v>
      </c>
      <c r="B1361" t="s">
        <v>2640</v>
      </c>
      <c r="C1361">
        <v>-2.9999999999999997E-8</v>
      </c>
      <c r="D1361">
        <v>0.18876856</v>
      </c>
      <c r="E1361">
        <v>682</v>
      </c>
      <c r="F1361">
        <v>2</v>
      </c>
      <c r="G1361">
        <v>0</v>
      </c>
      <c r="H1361">
        <v>7</v>
      </c>
      <c r="I1361">
        <v>97291</v>
      </c>
      <c r="J1361">
        <v>1</v>
      </c>
      <c r="K1361">
        <v>0</v>
      </c>
      <c r="L1361">
        <v>0</v>
      </c>
      <c r="M1361">
        <v>0</v>
      </c>
      <c r="N1361">
        <v>1</v>
      </c>
      <c r="O1361">
        <v>1</v>
      </c>
      <c r="P1361">
        <v>348</v>
      </c>
      <c r="Q1361">
        <v>27</v>
      </c>
      <c r="R1361">
        <v>3</v>
      </c>
      <c r="S1361" t="s">
        <v>1478</v>
      </c>
      <c r="T1361">
        <v>1</v>
      </c>
      <c r="U1361">
        <v>0.18876859000000001</v>
      </c>
      <c r="V1361">
        <v>129</v>
      </c>
    </row>
    <row r="1362" spans="1:22">
      <c r="A1362">
        <v>69109</v>
      </c>
      <c r="B1362" t="s">
        <v>2641</v>
      </c>
      <c r="C1362">
        <v>-2.9999999999999997E-8</v>
      </c>
      <c r="D1362">
        <v>6.2650410000000004E-2</v>
      </c>
      <c r="E1362">
        <v>682</v>
      </c>
      <c r="F1362">
        <v>0</v>
      </c>
      <c r="G1362">
        <v>0</v>
      </c>
      <c r="H1362">
        <v>7</v>
      </c>
      <c r="I1362">
        <v>97291</v>
      </c>
      <c r="J1362">
        <v>1</v>
      </c>
      <c r="K1362">
        <v>0</v>
      </c>
      <c r="L1362">
        <v>0</v>
      </c>
      <c r="M1362">
        <v>0</v>
      </c>
      <c r="N1362">
        <v>1</v>
      </c>
      <c r="O1362">
        <v>1</v>
      </c>
      <c r="P1362">
        <v>348</v>
      </c>
      <c r="Q1362">
        <v>27</v>
      </c>
      <c r="R1362">
        <v>3</v>
      </c>
      <c r="S1362" t="s">
        <v>1478</v>
      </c>
      <c r="T1362">
        <v>1</v>
      </c>
      <c r="U1362">
        <v>6.2650440000000002E-2</v>
      </c>
      <c r="V1362">
        <v>43</v>
      </c>
    </row>
    <row r="1363" spans="1:22">
      <c r="A1363">
        <v>69110</v>
      </c>
      <c r="B1363" t="s">
        <v>2641</v>
      </c>
      <c r="C1363">
        <v>6.2650410000000004E-2</v>
      </c>
      <c r="D1363">
        <v>0.17476947000000001</v>
      </c>
      <c r="E1363">
        <v>682</v>
      </c>
      <c r="F1363">
        <v>2</v>
      </c>
      <c r="G1363">
        <v>0</v>
      </c>
      <c r="H1363">
        <v>7</v>
      </c>
      <c r="I1363">
        <v>97291</v>
      </c>
      <c r="J1363">
        <v>1</v>
      </c>
      <c r="K1363">
        <v>0</v>
      </c>
      <c r="L1363">
        <v>0</v>
      </c>
      <c r="M1363">
        <v>0</v>
      </c>
      <c r="N1363">
        <v>1</v>
      </c>
      <c r="O1363">
        <v>1</v>
      </c>
      <c r="P1363">
        <v>348</v>
      </c>
      <c r="Q1363">
        <v>27</v>
      </c>
      <c r="R1363">
        <v>3</v>
      </c>
      <c r="S1363" t="s">
        <v>1478</v>
      </c>
      <c r="T1363">
        <v>1</v>
      </c>
      <c r="U1363">
        <v>0.11211906000000001</v>
      </c>
      <c r="V1363">
        <v>76</v>
      </c>
    </row>
    <row r="1364" spans="1:22">
      <c r="A1364">
        <v>69170</v>
      </c>
      <c r="B1364" t="s">
        <v>2642</v>
      </c>
      <c r="C1364">
        <v>-2.9999999999999997E-8</v>
      </c>
      <c r="D1364">
        <v>0.50297340999999995</v>
      </c>
      <c r="E1364">
        <v>682</v>
      </c>
      <c r="F1364">
        <v>2</v>
      </c>
      <c r="G1364">
        <v>0</v>
      </c>
      <c r="H1364">
        <v>7</v>
      </c>
      <c r="I1364">
        <v>97291</v>
      </c>
      <c r="J1364">
        <v>1</v>
      </c>
      <c r="K1364">
        <v>0</v>
      </c>
      <c r="L1364">
        <v>0</v>
      </c>
      <c r="M1364">
        <v>0</v>
      </c>
      <c r="N1364">
        <v>1</v>
      </c>
      <c r="O1364">
        <v>1</v>
      </c>
      <c r="P1364">
        <v>348</v>
      </c>
      <c r="Q1364">
        <v>27</v>
      </c>
      <c r="R1364">
        <v>3</v>
      </c>
      <c r="S1364" t="s">
        <v>1478</v>
      </c>
      <c r="T1364">
        <v>1</v>
      </c>
      <c r="U1364">
        <v>0.50297343999999999</v>
      </c>
      <c r="V1364">
        <v>343</v>
      </c>
    </row>
    <row r="1365" spans="1:22">
      <c r="A1365">
        <v>69318</v>
      </c>
      <c r="B1365" t="s">
        <v>2643</v>
      </c>
      <c r="C1365">
        <v>-2.9999999999999997E-8</v>
      </c>
      <c r="D1365">
        <v>0.23069854000000001</v>
      </c>
      <c r="E1365">
        <v>682</v>
      </c>
      <c r="F1365">
        <v>2</v>
      </c>
      <c r="G1365">
        <v>0</v>
      </c>
      <c r="H1365">
        <v>7</v>
      </c>
      <c r="I1365">
        <v>97291</v>
      </c>
      <c r="J1365">
        <v>1</v>
      </c>
      <c r="K1365">
        <v>0</v>
      </c>
      <c r="L1365">
        <v>0</v>
      </c>
      <c r="M1365">
        <v>0</v>
      </c>
      <c r="N1365">
        <v>1</v>
      </c>
      <c r="O1365">
        <v>1</v>
      </c>
      <c r="P1365">
        <v>348</v>
      </c>
      <c r="Q1365">
        <v>27</v>
      </c>
      <c r="R1365">
        <v>3</v>
      </c>
      <c r="S1365" t="s">
        <v>1478</v>
      </c>
      <c r="T1365">
        <v>1</v>
      </c>
      <c r="U1365">
        <v>0.23069856999999999</v>
      </c>
      <c r="V1365">
        <v>157</v>
      </c>
    </row>
    <row r="1366" spans="1:22">
      <c r="A1366">
        <v>69511</v>
      </c>
      <c r="B1366" t="s">
        <v>2644</v>
      </c>
      <c r="C1366">
        <v>-2.9999999999999997E-8</v>
      </c>
      <c r="D1366">
        <v>2.771624E-2</v>
      </c>
      <c r="E1366">
        <v>682</v>
      </c>
      <c r="F1366">
        <v>0</v>
      </c>
      <c r="G1366">
        <v>0</v>
      </c>
      <c r="H1366">
        <v>7</v>
      </c>
      <c r="I1366">
        <v>97291</v>
      </c>
      <c r="J1366">
        <v>1</v>
      </c>
      <c r="K1366">
        <v>0</v>
      </c>
      <c r="L1366">
        <v>0</v>
      </c>
      <c r="M1366">
        <v>0</v>
      </c>
      <c r="N1366">
        <v>1</v>
      </c>
      <c r="O1366">
        <v>1</v>
      </c>
      <c r="P1366">
        <v>348</v>
      </c>
      <c r="Q1366">
        <v>27</v>
      </c>
      <c r="R1366">
        <v>3</v>
      </c>
      <c r="S1366" t="s">
        <v>1478</v>
      </c>
      <c r="T1366">
        <v>1</v>
      </c>
      <c r="U1366">
        <v>2.7716270000000001E-2</v>
      </c>
      <c r="V1366">
        <v>19</v>
      </c>
    </row>
    <row r="1367" spans="1:22">
      <c r="A1367">
        <v>69688</v>
      </c>
      <c r="B1367" t="s">
        <v>2645</v>
      </c>
      <c r="C1367">
        <v>-2.9999999999999997E-8</v>
      </c>
      <c r="D1367">
        <v>0.10366641</v>
      </c>
      <c r="E1367">
        <v>682</v>
      </c>
      <c r="F1367">
        <v>2</v>
      </c>
      <c r="G1367">
        <v>0</v>
      </c>
      <c r="H1367">
        <v>7</v>
      </c>
      <c r="I1367">
        <v>97291</v>
      </c>
      <c r="J1367">
        <v>1</v>
      </c>
      <c r="K1367">
        <v>0</v>
      </c>
      <c r="L1367">
        <v>0</v>
      </c>
      <c r="M1367">
        <v>0</v>
      </c>
      <c r="N1367">
        <v>1</v>
      </c>
      <c r="O1367">
        <v>1</v>
      </c>
      <c r="P1367">
        <v>348</v>
      </c>
      <c r="Q1367">
        <v>27</v>
      </c>
      <c r="R1367">
        <v>3</v>
      </c>
      <c r="S1367" t="s">
        <v>1478</v>
      </c>
      <c r="T1367">
        <v>1</v>
      </c>
      <c r="U1367">
        <v>0.10366644</v>
      </c>
      <c r="V1367">
        <v>71</v>
      </c>
    </row>
    <row r="1368" spans="1:22">
      <c r="A1368">
        <v>69736</v>
      </c>
      <c r="B1368" t="s">
        <v>2646</v>
      </c>
      <c r="C1368">
        <v>-2.9999999999999997E-8</v>
      </c>
      <c r="D1368">
        <v>9.3688579999999994E-2</v>
      </c>
      <c r="E1368">
        <v>682</v>
      </c>
      <c r="F1368">
        <v>2</v>
      </c>
      <c r="G1368">
        <v>0</v>
      </c>
      <c r="H1368">
        <v>7</v>
      </c>
      <c r="I1368">
        <v>97291</v>
      </c>
      <c r="J1368">
        <v>1</v>
      </c>
      <c r="K1368">
        <v>0</v>
      </c>
      <c r="L1368">
        <v>0</v>
      </c>
      <c r="M1368">
        <v>0</v>
      </c>
      <c r="N1368">
        <v>1</v>
      </c>
      <c r="O1368">
        <v>1</v>
      </c>
      <c r="P1368">
        <v>348</v>
      </c>
      <c r="Q1368">
        <v>27</v>
      </c>
      <c r="R1368">
        <v>3</v>
      </c>
      <c r="S1368" t="s">
        <v>1478</v>
      </c>
      <c r="T1368">
        <v>1</v>
      </c>
      <c r="U1368">
        <v>9.3688610000000005E-2</v>
      </c>
      <c r="V1368">
        <v>64</v>
      </c>
    </row>
    <row r="1369" spans="1:22">
      <c r="A1369">
        <v>69816</v>
      </c>
      <c r="B1369" t="s">
        <v>2647</v>
      </c>
      <c r="C1369">
        <v>-2.9999999999999997E-8</v>
      </c>
      <c r="D1369">
        <v>0.41850884999999999</v>
      </c>
      <c r="E1369">
        <v>682</v>
      </c>
      <c r="F1369">
        <v>0</v>
      </c>
      <c r="G1369">
        <v>0</v>
      </c>
      <c r="H1369">
        <v>7</v>
      </c>
      <c r="I1369">
        <v>97291</v>
      </c>
      <c r="J1369">
        <v>1</v>
      </c>
      <c r="K1369">
        <v>0</v>
      </c>
      <c r="L1369">
        <v>0</v>
      </c>
      <c r="M1369">
        <v>0</v>
      </c>
      <c r="N1369">
        <v>1</v>
      </c>
      <c r="O1369">
        <v>1</v>
      </c>
      <c r="P1369">
        <v>348</v>
      </c>
      <c r="Q1369">
        <v>27</v>
      </c>
      <c r="R1369">
        <v>3</v>
      </c>
      <c r="S1369" t="s">
        <v>1478</v>
      </c>
      <c r="T1369">
        <v>1</v>
      </c>
      <c r="U1369">
        <v>0.41850888000000003</v>
      </c>
      <c r="V1369">
        <v>285</v>
      </c>
    </row>
    <row r="1370" spans="1:22">
      <c r="A1370">
        <v>69817</v>
      </c>
      <c r="B1370" t="s">
        <v>2647</v>
      </c>
      <c r="C1370">
        <v>0.41850884999999999</v>
      </c>
      <c r="D1370">
        <v>0.55567465000000005</v>
      </c>
      <c r="E1370">
        <v>682</v>
      </c>
      <c r="F1370">
        <v>2</v>
      </c>
      <c r="G1370">
        <v>0</v>
      </c>
      <c r="H1370">
        <v>7</v>
      </c>
      <c r="I1370">
        <v>97291</v>
      </c>
      <c r="J1370">
        <v>1</v>
      </c>
      <c r="K1370">
        <v>0</v>
      </c>
      <c r="L1370">
        <v>0</v>
      </c>
      <c r="M1370">
        <v>0</v>
      </c>
      <c r="N1370">
        <v>1</v>
      </c>
      <c r="O1370">
        <v>1</v>
      </c>
      <c r="P1370">
        <v>348</v>
      </c>
      <c r="Q1370">
        <v>27</v>
      </c>
      <c r="R1370">
        <v>3</v>
      </c>
      <c r="S1370" t="s">
        <v>1478</v>
      </c>
      <c r="T1370">
        <v>1</v>
      </c>
      <c r="U1370">
        <v>0.1371658</v>
      </c>
      <c r="V1370">
        <v>94</v>
      </c>
    </row>
    <row r="1371" spans="1:22">
      <c r="A1371">
        <v>69849</v>
      </c>
      <c r="B1371" t="s">
        <v>2648</v>
      </c>
      <c r="C1371">
        <v>-2.9999999999999997E-8</v>
      </c>
      <c r="D1371">
        <v>0.15666690999999999</v>
      </c>
      <c r="E1371">
        <v>682</v>
      </c>
      <c r="F1371">
        <v>2</v>
      </c>
      <c r="G1371">
        <v>0</v>
      </c>
      <c r="H1371">
        <v>7</v>
      </c>
      <c r="I1371">
        <v>97291</v>
      </c>
      <c r="J1371">
        <v>1</v>
      </c>
      <c r="K1371">
        <v>0</v>
      </c>
      <c r="L1371">
        <v>0</v>
      </c>
      <c r="M1371">
        <v>0</v>
      </c>
      <c r="N1371">
        <v>1</v>
      </c>
      <c r="O1371">
        <v>1</v>
      </c>
      <c r="P1371">
        <v>348</v>
      </c>
      <c r="Q1371">
        <v>27</v>
      </c>
      <c r="R1371">
        <v>3</v>
      </c>
      <c r="S1371" t="s">
        <v>1478</v>
      </c>
      <c r="T1371">
        <v>1</v>
      </c>
      <c r="U1371">
        <v>0.15666694</v>
      </c>
      <c r="V1371">
        <v>107</v>
      </c>
    </row>
    <row r="1372" spans="1:22">
      <c r="A1372">
        <v>69898</v>
      </c>
      <c r="B1372" t="s">
        <v>2649</v>
      </c>
      <c r="C1372">
        <v>-2.9999999999999997E-8</v>
      </c>
      <c r="D1372">
        <v>2.719628E-2</v>
      </c>
      <c r="E1372">
        <v>682</v>
      </c>
      <c r="F1372">
        <v>0</v>
      </c>
      <c r="G1372">
        <v>0</v>
      </c>
      <c r="H1372">
        <v>7</v>
      </c>
      <c r="I1372">
        <v>97291</v>
      </c>
      <c r="J1372">
        <v>1</v>
      </c>
      <c r="K1372">
        <v>0</v>
      </c>
      <c r="L1372">
        <v>0</v>
      </c>
      <c r="M1372">
        <v>0</v>
      </c>
      <c r="N1372">
        <v>1</v>
      </c>
      <c r="O1372">
        <v>1</v>
      </c>
      <c r="P1372">
        <v>348</v>
      </c>
      <c r="Q1372">
        <v>27</v>
      </c>
      <c r="R1372">
        <v>3</v>
      </c>
      <c r="S1372" t="s">
        <v>1478</v>
      </c>
      <c r="T1372">
        <v>1</v>
      </c>
      <c r="U1372">
        <v>2.7196310000000001E-2</v>
      </c>
      <c r="V1372">
        <v>19</v>
      </c>
    </row>
    <row r="1373" spans="1:22">
      <c r="A1373">
        <v>69927</v>
      </c>
      <c r="B1373" t="s">
        <v>2650</v>
      </c>
      <c r="C1373">
        <v>-2.9999999999999997E-8</v>
      </c>
      <c r="D1373">
        <v>0.23833244000000001</v>
      </c>
      <c r="E1373">
        <v>682</v>
      </c>
      <c r="F1373">
        <v>2</v>
      </c>
      <c r="G1373">
        <v>0</v>
      </c>
      <c r="H1373">
        <v>7</v>
      </c>
      <c r="I1373">
        <v>97291</v>
      </c>
      <c r="J1373">
        <v>1</v>
      </c>
      <c r="K1373">
        <v>0</v>
      </c>
      <c r="L1373">
        <v>0</v>
      </c>
      <c r="M1373">
        <v>0</v>
      </c>
      <c r="N1373">
        <v>1</v>
      </c>
      <c r="O1373">
        <v>1</v>
      </c>
      <c r="P1373">
        <v>348</v>
      </c>
      <c r="Q1373">
        <v>27</v>
      </c>
      <c r="R1373">
        <v>3</v>
      </c>
      <c r="S1373" t="s">
        <v>1478</v>
      </c>
      <c r="T1373">
        <v>1</v>
      </c>
      <c r="U1373">
        <v>0.23833246999999999</v>
      </c>
      <c r="V1373">
        <v>163</v>
      </c>
    </row>
    <row r="1374" spans="1:22">
      <c r="A1374">
        <v>69972</v>
      </c>
      <c r="B1374" t="s">
        <v>2651</v>
      </c>
      <c r="C1374">
        <v>-2.9999999999999997E-8</v>
      </c>
      <c r="D1374">
        <v>4.7274169999999997E-2</v>
      </c>
      <c r="E1374">
        <v>682</v>
      </c>
      <c r="F1374">
        <v>0</v>
      </c>
      <c r="G1374">
        <v>0</v>
      </c>
      <c r="H1374">
        <v>7</v>
      </c>
      <c r="I1374">
        <v>97291</v>
      </c>
      <c r="J1374">
        <v>1</v>
      </c>
      <c r="K1374">
        <v>0</v>
      </c>
      <c r="L1374">
        <v>0</v>
      </c>
      <c r="M1374">
        <v>0</v>
      </c>
      <c r="N1374">
        <v>1</v>
      </c>
      <c r="O1374">
        <v>1</v>
      </c>
      <c r="P1374">
        <v>348</v>
      </c>
      <c r="Q1374">
        <v>27</v>
      </c>
      <c r="R1374">
        <v>3</v>
      </c>
      <c r="S1374" t="s">
        <v>1478</v>
      </c>
      <c r="T1374">
        <v>1</v>
      </c>
      <c r="U1374">
        <v>4.7274200000000002E-2</v>
      </c>
      <c r="V1374">
        <v>32</v>
      </c>
    </row>
    <row r="1375" spans="1:22">
      <c r="A1375">
        <v>70087</v>
      </c>
      <c r="B1375" t="s">
        <v>2652</v>
      </c>
      <c r="C1375">
        <v>-2.9999999999999997E-8</v>
      </c>
      <c r="D1375">
        <v>6.2795619999999996E-2</v>
      </c>
      <c r="E1375">
        <v>682</v>
      </c>
      <c r="F1375">
        <v>2</v>
      </c>
      <c r="G1375">
        <v>0</v>
      </c>
      <c r="H1375">
        <v>7</v>
      </c>
      <c r="I1375">
        <v>97291</v>
      </c>
      <c r="J1375">
        <v>1</v>
      </c>
      <c r="K1375">
        <v>0</v>
      </c>
      <c r="L1375">
        <v>0</v>
      </c>
      <c r="M1375">
        <v>0</v>
      </c>
      <c r="N1375">
        <v>1</v>
      </c>
      <c r="O1375">
        <v>1</v>
      </c>
      <c r="P1375">
        <v>348</v>
      </c>
      <c r="Q1375">
        <v>27</v>
      </c>
      <c r="R1375">
        <v>3</v>
      </c>
      <c r="S1375" t="s">
        <v>1478</v>
      </c>
      <c r="T1375">
        <v>1</v>
      </c>
      <c r="U1375">
        <v>6.2795649999999995E-2</v>
      </c>
      <c r="V1375">
        <v>43</v>
      </c>
    </row>
    <row r="1376" spans="1:22">
      <c r="A1376">
        <v>70097</v>
      </c>
      <c r="B1376" t="s">
        <v>2653</v>
      </c>
      <c r="C1376">
        <v>-2.9999999999999997E-8</v>
      </c>
      <c r="D1376">
        <v>0.16142007999999999</v>
      </c>
      <c r="E1376">
        <v>682</v>
      </c>
      <c r="F1376">
        <v>0</v>
      </c>
      <c r="G1376">
        <v>0</v>
      </c>
      <c r="H1376">
        <v>7</v>
      </c>
      <c r="I1376">
        <v>97291</v>
      </c>
      <c r="J1376">
        <v>1</v>
      </c>
      <c r="K1376">
        <v>0</v>
      </c>
      <c r="L1376">
        <v>0</v>
      </c>
      <c r="M1376">
        <v>0</v>
      </c>
      <c r="N1376">
        <v>1</v>
      </c>
      <c r="O1376">
        <v>1</v>
      </c>
      <c r="P1376">
        <v>348</v>
      </c>
      <c r="Q1376">
        <v>27</v>
      </c>
      <c r="R1376">
        <v>3</v>
      </c>
      <c r="S1376" t="s">
        <v>1478</v>
      </c>
      <c r="T1376">
        <v>1</v>
      </c>
      <c r="U1376">
        <v>0.16142011000000001</v>
      </c>
      <c r="V1376">
        <v>110</v>
      </c>
    </row>
    <row r="1377" spans="1:22">
      <c r="A1377">
        <v>70134</v>
      </c>
      <c r="B1377" t="s">
        <v>2654</v>
      </c>
      <c r="C1377">
        <v>-2.9999999999999997E-8</v>
      </c>
      <c r="D1377">
        <v>0.1508594</v>
      </c>
      <c r="E1377">
        <v>682</v>
      </c>
      <c r="F1377">
        <v>2</v>
      </c>
      <c r="G1377">
        <v>0</v>
      </c>
      <c r="H1377">
        <v>7</v>
      </c>
      <c r="I1377">
        <v>97291</v>
      </c>
      <c r="J1377">
        <v>1</v>
      </c>
      <c r="K1377">
        <v>0</v>
      </c>
      <c r="L1377">
        <v>0</v>
      </c>
      <c r="M1377">
        <v>0</v>
      </c>
      <c r="N1377">
        <v>1</v>
      </c>
      <c r="O1377">
        <v>1</v>
      </c>
      <c r="P1377">
        <v>348</v>
      </c>
      <c r="Q1377">
        <v>27</v>
      </c>
      <c r="R1377">
        <v>3</v>
      </c>
      <c r="S1377" t="s">
        <v>1478</v>
      </c>
      <c r="T1377">
        <v>1</v>
      </c>
      <c r="U1377">
        <v>0.15085942999999999</v>
      </c>
      <c r="V1377">
        <v>103</v>
      </c>
    </row>
    <row r="1378" spans="1:22">
      <c r="A1378">
        <v>70152</v>
      </c>
      <c r="B1378" t="s">
        <v>2655</v>
      </c>
      <c r="C1378">
        <v>-2.9999999999999997E-8</v>
      </c>
      <c r="D1378">
        <v>0.23006256999999999</v>
      </c>
      <c r="E1378">
        <v>682</v>
      </c>
      <c r="F1378">
        <v>2</v>
      </c>
      <c r="G1378">
        <v>0</v>
      </c>
      <c r="H1378">
        <v>7</v>
      </c>
      <c r="I1378">
        <v>97291</v>
      </c>
      <c r="J1378">
        <v>1</v>
      </c>
      <c r="K1378">
        <v>0</v>
      </c>
      <c r="L1378">
        <v>0</v>
      </c>
      <c r="M1378">
        <v>0</v>
      </c>
      <c r="N1378">
        <v>1</v>
      </c>
      <c r="O1378">
        <v>1</v>
      </c>
      <c r="P1378">
        <v>348</v>
      </c>
      <c r="Q1378">
        <v>27</v>
      </c>
      <c r="R1378">
        <v>3</v>
      </c>
      <c r="S1378" t="s">
        <v>1478</v>
      </c>
      <c r="T1378">
        <v>1</v>
      </c>
      <c r="U1378">
        <v>0.23006260000000001</v>
      </c>
      <c r="V1378">
        <v>157</v>
      </c>
    </row>
    <row r="1379" spans="1:22">
      <c r="A1379">
        <v>70274</v>
      </c>
      <c r="B1379" t="s">
        <v>2656</v>
      </c>
      <c r="C1379">
        <v>-2.9999999999999997E-8</v>
      </c>
      <c r="D1379">
        <v>0.12458987000000001</v>
      </c>
      <c r="E1379">
        <v>682</v>
      </c>
      <c r="F1379">
        <v>2</v>
      </c>
      <c r="G1379">
        <v>0</v>
      </c>
      <c r="H1379">
        <v>7</v>
      </c>
      <c r="I1379">
        <v>97291</v>
      </c>
      <c r="J1379">
        <v>1</v>
      </c>
      <c r="K1379">
        <v>0</v>
      </c>
      <c r="L1379">
        <v>0</v>
      </c>
      <c r="M1379">
        <v>0</v>
      </c>
      <c r="N1379">
        <v>1</v>
      </c>
      <c r="O1379">
        <v>1</v>
      </c>
      <c r="P1379">
        <v>348</v>
      </c>
      <c r="Q1379">
        <v>27</v>
      </c>
      <c r="R1379">
        <v>3</v>
      </c>
      <c r="S1379" t="s">
        <v>1478</v>
      </c>
      <c r="T1379">
        <v>1</v>
      </c>
      <c r="U1379">
        <v>0.1245899</v>
      </c>
      <c r="V1379">
        <v>85</v>
      </c>
    </row>
    <row r="1380" spans="1:22">
      <c r="A1380">
        <v>70275</v>
      </c>
      <c r="B1380" t="s">
        <v>2657</v>
      </c>
      <c r="C1380">
        <v>-2.9999999999999997E-8</v>
      </c>
      <c r="D1380">
        <v>0.16702310000000001</v>
      </c>
      <c r="E1380">
        <v>682</v>
      </c>
      <c r="F1380">
        <v>2</v>
      </c>
      <c r="G1380">
        <v>0</v>
      </c>
      <c r="H1380">
        <v>7</v>
      </c>
      <c r="I1380">
        <v>97291</v>
      </c>
      <c r="J1380">
        <v>1</v>
      </c>
      <c r="K1380">
        <v>0</v>
      </c>
      <c r="L1380">
        <v>0</v>
      </c>
      <c r="M1380">
        <v>0</v>
      </c>
      <c r="N1380">
        <v>1</v>
      </c>
      <c r="O1380">
        <v>1</v>
      </c>
      <c r="P1380">
        <v>348</v>
      </c>
      <c r="Q1380">
        <v>27</v>
      </c>
      <c r="R1380">
        <v>3</v>
      </c>
      <c r="S1380" t="s">
        <v>1478</v>
      </c>
      <c r="T1380">
        <v>1</v>
      </c>
      <c r="U1380">
        <v>0.16702312999999999</v>
      </c>
      <c r="V1380">
        <v>114</v>
      </c>
    </row>
    <row r="1381" spans="1:22">
      <c r="A1381">
        <v>70286</v>
      </c>
      <c r="B1381" t="s">
        <v>2658</v>
      </c>
      <c r="C1381">
        <v>-2.9999999999999997E-8</v>
      </c>
      <c r="D1381">
        <v>0.11204185999999999</v>
      </c>
      <c r="E1381">
        <v>682</v>
      </c>
      <c r="F1381">
        <v>2</v>
      </c>
      <c r="G1381">
        <v>0</v>
      </c>
      <c r="H1381">
        <v>7</v>
      </c>
      <c r="I1381">
        <v>97291</v>
      </c>
      <c r="J1381">
        <v>1</v>
      </c>
      <c r="K1381">
        <v>0</v>
      </c>
      <c r="L1381">
        <v>0</v>
      </c>
      <c r="M1381">
        <v>0</v>
      </c>
      <c r="N1381">
        <v>1</v>
      </c>
      <c r="O1381">
        <v>1</v>
      </c>
      <c r="P1381">
        <v>348</v>
      </c>
      <c r="Q1381">
        <v>27</v>
      </c>
      <c r="R1381">
        <v>3</v>
      </c>
      <c r="S1381" t="s">
        <v>1478</v>
      </c>
      <c r="T1381">
        <v>1</v>
      </c>
      <c r="U1381">
        <v>0.11204189000000001</v>
      </c>
      <c r="V1381">
        <v>76</v>
      </c>
    </row>
    <row r="1382" spans="1:22">
      <c r="A1382">
        <v>70287</v>
      </c>
      <c r="B1382" t="s">
        <v>2658</v>
      </c>
      <c r="C1382">
        <v>0.11204185999999999</v>
      </c>
      <c r="D1382">
        <v>0.19900992000000001</v>
      </c>
      <c r="E1382">
        <v>682</v>
      </c>
      <c r="F1382">
        <v>0</v>
      </c>
      <c r="G1382">
        <v>0</v>
      </c>
      <c r="H1382">
        <v>7</v>
      </c>
      <c r="I1382">
        <v>97291</v>
      </c>
      <c r="J1382">
        <v>1</v>
      </c>
      <c r="K1382">
        <v>0</v>
      </c>
      <c r="L1382">
        <v>0</v>
      </c>
      <c r="M1382">
        <v>0</v>
      </c>
      <c r="N1382">
        <v>1</v>
      </c>
      <c r="O1382">
        <v>1</v>
      </c>
      <c r="P1382">
        <v>348</v>
      </c>
      <c r="Q1382">
        <v>27</v>
      </c>
      <c r="R1382">
        <v>3</v>
      </c>
      <c r="S1382" t="s">
        <v>1478</v>
      </c>
      <c r="T1382">
        <v>1</v>
      </c>
      <c r="U1382">
        <v>8.696806E-2</v>
      </c>
      <c r="V1382">
        <v>59</v>
      </c>
    </row>
    <row r="1383" spans="1:22">
      <c r="A1383">
        <v>70298</v>
      </c>
      <c r="B1383" t="s">
        <v>2659</v>
      </c>
      <c r="C1383">
        <v>-2.9999999999999997E-8</v>
      </c>
      <c r="D1383">
        <v>8.408475E-2</v>
      </c>
      <c r="E1383">
        <v>682</v>
      </c>
      <c r="F1383">
        <v>2</v>
      </c>
      <c r="G1383">
        <v>0</v>
      </c>
      <c r="H1383">
        <v>7</v>
      </c>
      <c r="I1383">
        <v>97291</v>
      </c>
      <c r="J1383">
        <v>1</v>
      </c>
      <c r="K1383">
        <v>0</v>
      </c>
      <c r="L1383">
        <v>0</v>
      </c>
      <c r="M1383">
        <v>0</v>
      </c>
      <c r="N1383">
        <v>1</v>
      </c>
      <c r="O1383">
        <v>1</v>
      </c>
      <c r="P1383">
        <v>348</v>
      </c>
      <c r="Q1383">
        <v>27</v>
      </c>
      <c r="R1383">
        <v>3</v>
      </c>
      <c r="S1383" t="s">
        <v>1478</v>
      </c>
      <c r="T1383">
        <v>1</v>
      </c>
      <c r="U1383">
        <v>8.4084779999999998E-2</v>
      </c>
      <c r="V1383">
        <v>57</v>
      </c>
    </row>
    <row r="1384" spans="1:22">
      <c r="A1384">
        <v>70348</v>
      </c>
      <c r="B1384" t="s">
        <v>2660</v>
      </c>
      <c r="C1384">
        <v>-2.9999999999999997E-8</v>
      </c>
      <c r="D1384">
        <v>0.12002417</v>
      </c>
      <c r="E1384">
        <v>682</v>
      </c>
      <c r="F1384">
        <v>0</v>
      </c>
      <c r="G1384">
        <v>0</v>
      </c>
      <c r="H1384">
        <v>7</v>
      </c>
      <c r="I1384">
        <v>97291</v>
      </c>
      <c r="J1384">
        <v>1</v>
      </c>
      <c r="K1384">
        <v>0</v>
      </c>
      <c r="L1384">
        <v>0</v>
      </c>
      <c r="M1384">
        <v>0</v>
      </c>
      <c r="N1384">
        <v>1</v>
      </c>
      <c r="O1384">
        <v>1</v>
      </c>
      <c r="P1384">
        <v>348</v>
      </c>
      <c r="Q1384">
        <v>27</v>
      </c>
      <c r="R1384">
        <v>3</v>
      </c>
      <c r="S1384" t="s">
        <v>1478</v>
      </c>
      <c r="T1384">
        <v>1</v>
      </c>
      <c r="U1384">
        <v>0.1200242</v>
      </c>
      <c r="V1384">
        <v>82</v>
      </c>
    </row>
    <row r="1385" spans="1:22">
      <c r="A1385">
        <v>70392</v>
      </c>
      <c r="B1385" t="s">
        <v>2661</v>
      </c>
      <c r="C1385">
        <v>-2.9999999999999997E-8</v>
      </c>
      <c r="D1385">
        <v>0.10818228000000001</v>
      </c>
      <c r="E1385">
        <v>682</v>
      </c>
      <c r="F1385">
        <v>0</v>
      </c>
      <c r="G1385">
        <v>0</v>
      </c>
      <c r="H1385">
        <v>7</v>
      </c>
      <c r="I1385">
        <v>97291</v>
      </c>
      <c r="J1385">
        <v>1</v>
      </c>
      <c r="K1385">
        <v>0</v>
      </c>
      <c r="L1385">
        <v>0</v>
      </c>
      <c r="M1385">
        <v>0</v>
      </c>
      <c r="N1385">
        <v>1</v>
      </c>
      <c r="O1385">
        <v>1</v>
      </c>
      <c r="P1385">
        <v>348</v>
      </c>
      <c r="Q1385">
        <v>27</v>
      </c>
      <c r="R1385">
        <v>3</v>
      </c>
      <c r="S1385" t="s">
        <v>1478</v>
      </c>
      <c r="T1385">
        <v>1</v>
      </c>
      <c r="U1385">
        <v>0.10818231</v>
      </c>
      <c r="V1385">
        <v>74</v>
      </c>
    </row>
    <row r="1386" spans="1:22">
      <c r="A1386">
        <v>70418</v>
      </c>
      <c r="B1386" t="s">
        <v>2662</v>
      </c>
      <c r="C1386">
        <v>-2.9999999999999997E-8</v>
      </c>
      <c r="D1386">
        <v>0.60093251000000003</v>
      </c>
      <c r="E1386">
        <v>682</v>
      </c>
      <c r="F1386">
        <v>2</v>
      </c>
      <c r="G1386">
        <v>0</v>
      </c>
      <c r="H1386">
        <v>7</v>
      </c>
      <c r="I1386">
        <v>97291</v>
      </c>
      <c r="J1386">
        <v>1</v>
      </c>
      <c r="K1386">
        <v>0</v>
      </c>
      <c r="L1386">
        <v>0</v>
      </c>
      <c r="M1386">
        <v>0</v>
      </c>
      <c r="N1386">
        <v>1</v>
      </c>
      <c r="O1386">
        <v>1</v>
      </c>
      <c r="P1386">
        <v>348</v>
      </c>
      <c r="Q1386">
        <v>27</v>
      </c>
      <c r="R1386">
        <v>3</v>
      </c>
      <c r="S1386" t="s">
        <v>1478</v>
      </c>
      <c r="T1386">
        <v>1</v>
      </c>
      <c r="U1386">
        <v>0.60093253999999996</v>
      </c>
      <c r="V1386">
        <v>410</v>
      </c>
    </row>
    <row r="1387" spans="1:22">
      <c r="A1387">
        <v>70442</v>
      </c>
      <c r="B1387" t="s">
        <v>2663</v>
      </c>
      <c r="C1387">
        <v>-2.9999999999999997E-8</v>
      </c>
      <c r="D1387">
        <v>6.4771449999999994E-2</v>
      </c>
      <c r="E1387">
        <v>682</v>
      </c>
      <c r="F1387">
        <v>2</v>
      </c>
      <c r="G1387">
        <v>0</v>
      </c>
      <c r="H1387">
        <v>7</v>
      </c>
      <c r="I1387">
        <v>97291</v>
      </c>
      <c r="J1387">
        <v>1</v>
      </c>
      <c r="K1387">
        <v>0</v>
      </c>
      <c r="L1387">
        <v>0</v>
      </c>
      <c r="M1387">
        <v>0</v>
      </c>
      <c r="N1387">
        <v>1</v>
      </c>
      <c r="O1387">
        <v>1</v>
      </c>
      <c r="P1387">
        <v>348</v>
      </c>
      <c r="Q1387">
        <v>27</v>
      </c>
      <c r="R1387">
        <v>3</v>
      </c>
      <c r="S1387" t="s">
        <v>1478</v>
      </c>
      <c r="T1387">
        <v>1</v>
      </c>
      <c r="U1387">
        <v>6.4771480000000006E-2</v>
      </c>
      <c r="V1387">
        <v>44</v>
      </c>
    </row>
    <row r="1388" spans="1:22">
      <c r="A1388">
        <v>70446</v>
      </c>
      <c r="B1388" t="s">
        <v>2664</v>
      </c>
      <c r="C1388">
        <v>-2.9999999999999997E-8</v>
      </c>
      <c r="D1388">
        <v>0.10319765</v>
      </c>
      <c r="E1388">
        <v>682</v>
      </c>
      <c r="F1388">
        <v>2</v>
      </c>
      <c r="G1388">
        <v>0</v>
      </c>
      <c r="H1388">
        <v>7</v>
      </c>
      <c r="I1388">
        <v>97291</v>
      </c>
      <c r="J1388">
        <v>1</v>
      </c>
      <c r="K1388">
        <v>0</v>
      </c>
      <c r="L1388">
        <v>0</v>
      </c>
      <c r="M1388">
        <v>0</v>
      </c>
      <c r="N1388">
        <v>1</v>
      </c>
      <c r="O1388">
        <v>1</v>
      </c>
      <c r="P1388">
        <v>348</v>
      </c>
      <c r="Q1388">
        <v>27</v>
      </c>
      <c r="R1388">
        <v>3</v>
      </c>
      <c r="S1388" t="s">
        <v>1478</v>
      </c>
      <c r="T1388">
        <v>1</v>
      </c>
      <c r="U1388">
        <v>0.10319768</v>
      </c>
      <c r="V1388">
        <v>70</v>
      </c>
    </row>
    <row r="1389" spans="1:22">
      <c r="A1389">
        <v>70464</v>
      </c>
      <c r="B1389" t="s">
        <v>2665</v>
      </c>
      <c r="C1389">
        <v>-2.9999999999999997E-8</v>
      </c>
      <c r="D1389">
        <v>0.11761704000000001</v>
      </c>
      <c r="E1389">
        <v>682</v>
      </c>
      <c r="F1389">
        <v>2</v>
      </c>
      <c r="G1389">
        <v>0</v>
      </c>
      <c r="H1389">
        <v>7</v>
      </c>
      <c r="I1389">
        <v>97291</v>
      </c>
      <c r="J1389">
        <v>1</v>
      </c>
      <c r="K1389">
        <v>0</v>
      </c>
      <c r="L1389">
        <v>0</v>
      </c>
      <c r="M1389">
        <v>0</v>
      </c>
      <c r="N1389">
        <v>1</v>
      </c>
      <c r="O1389">
        <v>1</v>
      </c>
      <c r="P1389">
        <v>348</v>
      </c>
      <c r="Q1389">
        <v>27</v>
      </c>
      <c r="R1389">
        <v>3</v>
      </c>
      <c r="S1389" t="s">
        <v>1478</v>
      </c>
      <c r="T1389">
        <v>1</v>
      </c>
      <c r="U1389">
        <v>0.11761707</v>
      </c>
      <c r="V1389">
        <v>80</v>
      </c>
    </row>
    <row r="1390" spans="1:22">
      <c r="A1390">
        <v>70473</v>
      </c>
      <c r="B1390" t="s">
        <v>2666</v>
      </c>
      <c r="C1390">
        <v>-2.9999999999999997E-8</v>
      </c>
      <c r="D1390">
        <v>0.33712143999999999</v>
      </c>
      <c r="E1390">
        <v>682</v>
      </c>
      <c r="F1390">
        <v>2</v>
      </c>
      <c r="G1390">
        <v>0</v>
      </c>
      <c r="H1390">
        <v>7</v>
      </c>
      <c r="I1390">
        <v>97291</v>
      </c>
      <c r="J1390">
        <v>1</v>
      </c>
      <c r="K1390">
        <v>0</v>
      </c>
      <c r="L1390">
        <v>0</v>
      </c>
      <c r="M1390">
        <v>0</v>
      </c>
      <c r="N1390">
        <v>1</v>
      </c>
      <c r="O1390">
        <v>1</v>
      </c>
      <c r="P1390">
        <v>348</v>
      </c>
      <c r="Q1390">
        <v>27</v>
      </c>
      <c r="R1390">
        <v>3</v>
      </c>
      <c r="S1390" t="s">
        <v>1478</v>
      </c>
      <c r="T1390">
        <v>1</v>
      </c>
      <c r="U1390">
        <v>0.33712146999999998</v>
      </c>
      <c r="V1390">
        <v>230</v>
      </c>
    </row>
    <row r="1391" spans="1:22">
      <c r="A1391">
        <v>70497</v>
      </c>
      <c r="B1391" t="s">
        <v>2667</v>
      </c>
      <c r="C1391">
        <v>-2.9999999999999997E-8</v>
      </c>
      <c r="D1391">
        <v>7.4456309999999998E-2</v>
      </c>
      <c r="E1391">
        <v>682</v>
      </c>
      <c r="F1391">
        <v>0</v>
      </c>
      <c r="G1391">
        <v>0</v>
      </c>
      <c r="H1391">
        <v>7</v>
      </c>
      <c r="I1391">
        <v>97291</v>
      </c>
      <c r="J1391">
        <v>1</v>
      </c>
      <c r="K1391">
        <v>0</v>
      </c>
      <c r="L1391">
        <v>0</v>
      </c>
      <c r="M1391">
        <v>0</v>
      </c>
      <c r="N1391">
        <v>1</v>
      </c>
      <c r="O1391">
        <v>1</v>
      </c>
      <c r="P1391">
        <v>348</v>
      </c>
      <c r="Q1391">
        <v>27</v>
      </c>
      <c r="R1391">
        <v>3</v>
      </c>
      <c r="S1391" t="s">
        <v>1478</v>
      </c>
      <c r="T1391">
        <v>1</v>
      </c>
      <c r="U1391">
        <v>7.4456339999999996E-2</v>
      </c>
      <c r="V1391">
        <v>51</v>
      </c>
    </row>
    <row r="1392" spans="1:22">
      <c r="A1392">
        <v>70516</v>
      </c>
      <c r="B1392" t="s">
        <v>2668</v>
      </c>
      <c r="C1392">
        <v>-2.9999999999999997E-8</v>
      </c>
      <c r="D1392">
        <v>0.28718237000000002</v>
      </c>
      <c r="E1392">
        <v>682</v>
      </c>
      <c r="F1392">
        <v>2</v>
      </c>
      <c r="G1392">
        <v>0</v>
      </c>
      <c r="H1392">
        <v>7</v>
      </c>
      <c r="I1392">
        <v>97291</v>
      </c>
      <c r="J1392">
        <v>1</v>
      </c>
      <c r="K1392">
        <v>0</v>
      </c>
      <c r="L1392">
        <v>0</v>
      </c>
      <c r="M1392">
        <v>0</v>
      </c>
      <c r="N1392">
        <v>1</v>
      </c>
      <c r="O1392">
        <v>1</v>
      </c>
      <c r="P1392">
        <v>348</v>
      </c>
      <c r="Q1392">
        <v>27</v>
      </c>
      <c r="R1392">
        <v>3</v>
      </c>
      <c r="S1392" t="s">
        <v>1478</v>
      </c>
      <c r="T1392">
        <v>1</v>
      </c>
      <c r="U1392">
        <v>0.2871824</v>
      </c>
      <c r="V1392">
        <v>196</v>
      </c>
    </row>
    <row r="1393" spans="1:22">
      <c r="A1393">
        <v>70517</v>
      </c>
      <c r="B1393" t="s">
        <v>2668</v>
      </c>
      <c r="C1393">
        <v>0.28718237000000002</v>
      </c>
      <c r="D1393">
        <v>0.28818241</v>
      </c>
      <c r="E1393">
        <v>682</v>
      </c>
      <c r="F1393">
        <v>2</v>
      </c>
      <c r="G1393">
        <v>0</v>
      </c>
      <c r="H1393">
        <v>7</v>
      </c>
      <c r="I1393">
        <v>97291</v>
      </c>
      <c r="J1393">
        <v>1</v>
      </c>
      <c r="K1393">
        <v>0</v>
      </c>
      <c r="L1393">
        <v>0</v>
      </c>
      <c r="M1393">
        <v>0</v>
      </c>
      <c r="N1393">
        <v>1</v>
      </c>
      <c r="O1393">
        <v>1</v>
      </c>
      <c r="P1393">
        <v>348</v>
      </c>
      <c r="Q1393">
        <v>27</v>
      </c>
      <c r="R1393">
        <v>3</v>
      </c>
      <c r="S1393" t="s">
        <v>1478</v>
      </c>
      <c r="T1393">
        <v>1</v>
      </c>
      <c r="U1393">
        <v>1.00004E-3</v>
      </c>
      <c r="V1393">
        <v>1</v>
      </c>
    </row>
    <row r="1394" spans="1:22">
      <c r="A1394">
        <v>70518</v>
      </c>
      <c r="B1394" t="s">
        <v>2668</v>
      </c>
      <c r="C1394">
        <v>0.28818241</v>
      </c>
      <c r="D1394">
        <v>0.40211127000000002</v>
      </c>
      <c r="E1394">
        <v>682</v>
      </c>
      <c r="F1394">
        <v>2</v>
      </c>
      <c r="G1394">
        <v>0</v>
      </c>
      <c r="H1394">
        <v>7</v>
      </c>
      <c r="I1394">
        <v>97291</v>
      </c>
      <c r="J1394">
        <v>1</v>
      </c>
      <c r="K1394">
        <v>0</v>
      </c>
      <c r="L1394">
        <v>0</v>
      </c>
      <c r="M1394">
        <v>0</v>
      </c>
      <c r="N1394">
        <v>1</v>
      </c>
      <c r="O1394">
        <v>1</v>
      </c>
      <c r="P1394">
        <v>348</v>
      </c>
      <c r="Q1394">
        <v>27</v>
      </c>
      <c r="R1394">
        <v>3</v>
      </c>
      <c r="S1394" t="s">
        <v>1478</v>
      </c>
      <c r="T1394">
        <v>1</v>
      </c>
      <c r="U1394">
        <v>0.11392886000000001</v>
      </c>
      <c r="V1394">
        <v>78</v>
      </c>
    </row>
    <row r="1395" spans="1:22">
      <c r="A1395">
        <v>70538</v>
      </c>
      <c r="B1395" t="s">
        <v>2669</v>
      </c>
      <c r="C1395">
        <v>-2.9999999999999997E-8</v>
      </c>
      <c r="D1395">
        <v>0.55607382000000005</v>
      </c>
      <c r="E1395">
        <v>682</v>
      </c>
      <c r="F1395">
        <v>2</v>
      </c>
      <c r="G1395">
        <v>0</v>
      </c>
      <c r="H1395">
        <v>7</v>
      </c>
      <c r="I1395">
        <v>97291</v>
      </c>
      <c r="J1395">
        <v>1</v>
      </c>
      <c r="K1395">
        <v>0</v>
      </c>
      <c r="L1395">
        <v>0</v>
      </c>
      <c r="M1395">
        <v>0</v>
      </c>
      <c r="N1395">
        <v>1</v>
      </c>
      <c r="O1395">
        <v>1</v>
      </c>
      <c r="P1395">
        <v>348</v>
      </c>
      <c r="Q1395">
        <v>27</v>
      </c>
      <c r="R1395">
        <v>3</v>
      </c>
      <c r="S1395" t="s">
        <v>1478</v>
      </c>
      <c r="T1395">
        <v>1</v>
      </c>
      <c r="U1395">
        <v>0.55607384999999998</v>
      </c>
      <c r="V1395">
        <v>379</v>
      </c>
    </row>
    <row r="1396" spans="1:22">
      <c r="A1396">
        <v>70714</v>
      </c>
      <c r="B1396" t="s">
        <v>2670</v>
      </c>
      <c r="C1396">
        <v>-2.9999999999999997E-8</v>
      </c>
      <c r="D1396">
        <v>0.22940056</v>
      </c>
      <c r="E1396">
        <v>682</v>
      </c>
      <c r="F1396">
        <v>2</v>
      </c>
      <c r="G1396">
        <v>0</v>
      </c>
      <c r="H1396">
        <v>7</v>
      </c>
      <c r="I1396">
        <v>97291</v>
      </c>
      <c r="J1396">
        <v>1</v>
      </c>
      <c r="K1396">
        <v>0</v>
      </c>
      <c r="L1396">
        <v>0</v>
      </c>
      <c r="M1396">
        <v>0</v>
      </c>
      <c r="N1396">
        <v>1</v>
      </c>
      <c r="O1396">
        <v>1</v>
      </c>
      <c r="P1396">
        <v>348</v>
      </c>
      <c r="Q1396">
        <v>27</v>
      </c>
      <c r="R1396">
        <v>3</v>
      </c>
      <c r="S1396" t="s">
        <v>1478</v>
      </c>
      <c r="T1396">
        <v>1</v>
      </c>
      <c r="U1396">
        <v>0.22940058999999999</v>
      </c>
      <c r="V1396">
        <v>156</v>
      </c>
    </row>
    <row r="1397" spans="1:22">
      <c r="A1397">
        <v>70864</v>
      </c>
      <c r="B1397" t="s">
        <v>2671</v>
      </c>
      <c r="C1397">
        <v>-2.9999999999999997E-8</v>
      </c>
      <c r="D1397">
        <v>0.40616185999999999</v>
      </c>
      <c r="E1397">
        <v>682</v>
      </c>
      <c r="F1397">
        <v>2</v>
      </c>
      <c r="G1397">
        <v>0</v>
      </c>
      <c r="H1397">
        <v>7</v>
      </c>
      <c r="I1397">
        <v>97291</v>
      </c>
      <c r="J1397">
        <v>1</v>
      </c>
      <c r="K1397">
        <v>0</v>
      </c>
      <c r="L1397">
        <v>0</v>
      </c>
      <c r="M1397">
        <v>0</v>
      </c>
      <c r="N1397">
        <v>1</v>
      </c>
      <c r="O1397">
        <v>1</v>
      </c>
      <c r="P1397">
        <v>348</v>
      </c>
      <c r="Q1397">
        <v>27</v>
      </c>
      <c r="R1397">
        <v>3</v>
      </c>
      <c r="S1397" t="s">
        <v>1478</v>
      </c>
      <c r="T1397">
        <v>1</v>
      </c>
      <c r="U1397">
        <v>0.40616189000000003</v>
      </c>
      <c r="V1397">
        <v>277</v>
      </c>
    </row>
    <row r="1398" spans="1:22">
      <c r="A1398">
        <v>70917</v>
      </c>
      <c r="B1398" t="s">
        <v>2672</v>
      </c>
      <c r="C1398">
        <v>-2.9999999999999997E-8</v>
      </c>
      <c r="D1398">
        <v>0.11135413</v>
      </c>
      <c r="E1398">
        <v>682</v>
      </c>
      <c r="F1398">
        <v>0</v>
      </c>
      <c r="G1398">
        <v>0</v>
      </c>
      <c r="H1398">
        <v>7</v>
      </c>
      <c r="I1398">
        <v>97291</v>
      </c>
      <c r="J1398">
        <v>1</v>
      </c>
      <c r="K1398">
        <v>0</v>
      </c>
      <c r="L1398">
        <v>0</v>
      </c>
      <c r="M1398">
        <v>0</v>
      </c>
      <c r="N1398">
        <v>1</v>
      </c>
      <c r="O1398">
        <v>1</v>
      </c>
      <c r="P1398">
        <v>348</v>
      </c>
      <c r="Q1398">
        <v>27</v>
      </c>
      <c r="R1398">
        <v>3</v>
      </c>
      <c r="S1398" t="s">
        <v>1478</v>
      </c>
      <c r="T1398">
        <v>1</v>
      </c>
      <c r="U1398">
        <v>0.11135415999999999</v>
      </c>
      <c r="V1398">
        <v>76</v>
      </c>
    </row>
    <row r="1399" spans="1:22">
      <c r="A1399">
        <v>70964</v>
      </c>
      <c r="B1399" t="s">
        <v>2673</v>
      </c>
      <c r="C1399">
        <v>-2.9999999999999997E-8</v>
      </c>
      <c r="D1399">
        <v>4.6216229999999997E-2</v>
      </c>
      <c r="E1399">
        <v>682</v>
      </c>
      <c r="F1399">
        <v>0</v>
      </c>
      <c r="G1399">
        <v>0</v>
      </c>
      <c r="H1399">
        <v>7</v>
      </c>
      <c r="I1399">
        <v>97291</v>
      </c>
      <c r="J1399">
        <v>1</v>
      </c>
      <c r="K1399">
        <v>0</v>
      </c>
      <c r="L1399">
        <v>0</v>
      </c>
      <c r="M1399">
        <v>0</v>
      </c>
      <c r="N1399">
        <v>1</v>
      </c>
      <c r="O1399">
        <v>1</v>
      </c>
      <c r="P1399">
        <v>348</v>
      </c>
      <c r="Q1399">
        <v>27</v>
      </c>
      <c r="R1399">
        <v>3</v>
      </c>
      <c r="S1399" t="s">
        <v>1478</v>
      </c>
      <c r="T1399">
        <v>1</v>
      </c>
      <c r="U1399">
        <v>4.6216260000000002E-2</v>
      </c>
      <c r="V1399">
        <v>32</v>
      </c>
    </row>
    <row r="1400" spans="1:22">
      <c r="A1400">
        <v>70998</v>
      </c>
      <c r="B1400" t="s">
        <v>2674</v>
      </c>
      <c r="C1400">
        <v>-2.9999999999999997E-8</v>
      </c>
      <c r="D1400">
        <v>0.24723145999999999</v>
      </c>
      <c r="E1400">
        <v>682</v>
      </c>
      <c r="F1400">
        <v>2</v>
      </c>
      <c r="G1400">
        <v>0</v>
      </c>
      <c r="H1400">
        <v>7</v>
      </c>
      <c r="I1400">
        <v>97291</v>
      </c>
      <c r="J1400">
        <v>1</v>
      </c>
      <c r="K1400">
        <v>0</v>
      </c>
      <c r="L1400">
        <v>0</v>
      </c>
      <c r="M1400">
        <v>0</v>
      </c>
      <c r="N1400">
        <v>1</v>
      </c>
      <c r="O1400">
        <v>1</v>
      </c>
      <c r="P1400">
        <v>348</v>
      </c>
      <c r="Q1400">
        <v>27</v>
      </c>
      <c r="R1400">
        <v>3</v>
      </c>
      <c r="S1400" t="s">
        <v>1478</v>
      </c>
      <c r="T1400">
        <v>1</v>
      </c>
      <c r="U1400">
        <v>0.24723149</v>
      </c>
      <c r="V1400">
        <v>169</v>
      </c>
    </row>
    <row r="1401" spans="1:22">
      <c r="A1401">
        <v>71076</v>
      </c>
      <c r="B1401" t="s">
        <v>2675</v>
      </c>
      <c r="C1401">
        <v>-2.9999999999999997E-8</v>
      </c>
      <c r="D1401">
        <v>0.41984492000000001</v>
      </c>
      <c r="E1401">
        <v>682</v>
      </c>
      <c r="F1401">
        <v>2</v>
      </c>
      <c r="G1401">
        <v>0</v>
      </c>
      <c r="H1401">
        <v>7</v>
      </c>
      <c r="I1401">
        <v>97291</v>
      </c>
      <c r="J1401">
        <v>1</v>
      </c>
      <c r="K1401">
        <v>0</v>
      </c>
      <c r="L1401">
        <v>0</v>
      </c>
      <c r="M1401">
        <v>0</v>
      </c>
      <c r="N1401">
        <v>1</v>
      </c>
      <c r="O1401">
        <v>1</v>
      </c>
      <c r="P1401">
        <v>348</v>
      </c>
      <c r="Q1401">
        <v>27</v>
      </c>
      <c r="R1401">
        <v>3</v>
      </c>
      <c r="S1401" t="s">
        <v>1478</v>
      </c>
      <c r="T1401">
        <v>1</v>
      </c>
      <c r="U1401">
        <v>0.41984494999999999</v>
      </c>
      <c r="V1401">
        <v>286</v>
      </c>
    </row>
    <row r="1402" spans="1:22">
      <c r="A1402">
        <v>71077</v>
      </c>
      <c r="B1402" t="s">
        <v>2676</v>
      </c>
      <c r="C1402">
        <v>-2.9999999999999997E-8</v>
      </c>
      <c r="D1402">
        <v>5.5808499999999997E-2</v>
      </c>
      <c r="E1402">
        <v>682</v>
      </c>
      <c r="F1402">
        <v>2</v>
      </c>
      <c r="G1402">
        <v>0</v>
      </c>
      <c r="H1402">
        <v>7</v>
      </c>
      <c r="I1402">
        <v>97291</v>
      </c>
      <c r="J1402">
        <v>1</v>
      </c>
      <c r="K1402">
        <v>0</v>
      </c>
      <c r="L1402">
        <v>0</v>
      </c>
      <c r="M1402">
        <v>0</v>
      </c>
      <c r="N1402">
        <v>1</v>
      </c>
      <c r="O1402">
        <v>1</v>
      </c>
      <c r="P1402">
        <v>348</v>
      </c>
      <c r="Q1402">
        <v>27</v>
      </c>
      <c r="R1402">
        <v>3</v>
      </c>
      <c r="S1402" t="s">
        <v>1478</v>
      </c>
      <c r="T1402">
        <v>1</v>
      </c>
      <c r="U1402">
        <v>5.5808530000000002E-2</v>
      </c>
      <c r="V1402">
        <v>38</v>
      </c>
    </row>
    <row r="1403" spans="1:22">
      <c r="A1403">
        <v>71078</v>
      </c>
      <c r="B1403" t="s">
        <v>2676</v>
      </c>
      <c r="C1403">
        <v>5.5808499999999997E-2</v>
      </c>
      <c r="D1403">
        <v>0.10431438</v>
      </c>
      <c r="E1403">
        <v>682</v>
      </c>
      <c r="F1403">
        <v>0</v>
      </c>
      <c r="G1403">
        <v>0</v>
      </c>
      <c r="H1403">
        <v>7</v>
      </c>
      <c r="I1403">
        <v>97291</v>
      </c>
      <c r="J1403">
        <v>1</v>
      </c>
      <c r="K1403">
        <v>0</v>
      </c>
      <c r="L1403">
        <v>0</v>
      </c>
      <c r="M1403">
        <v>0</v>
      </c>
      <c r="N1403">
        <v>1</v>
      </c>
      <c r="O1403">
        <v>1</v>
      </c>
      <c r="P1403">
        <v>348</v>
      </c>
      <c r="Q1403">
        <v>27</v>
      </c>
      <c r="R1403">
        <v>3</v>
      </c>
      <c r="S1403" t="s">
        <v>1478</v>
      </c>
      <c r="T1403">
        <v>1</v>
      </c>
      <c r="U1403">
        <v>4.8505880000000001E-2</v>
      </c>
      <c r="V1403">
        <v>33</v>
      </c>
    </row>
    <row r="1404" spans="1:22">
      <c r="A1404">
        <v>71079</v>
      </c>
      <c r="B1404" t="s">
        <v>2677</v>
      </c>
      <c r="C1404">
        <v>-2.9999999999999997E-8</v>
      </c>
      <c r="D1404">
        <v>7.6174210000000006E-2</v>
      </c>
      <c r="E1404">
        <v>682</v>
      </c>
      <c r="F1404">
        <v>0</v>
      </c>
      <c r="G1404">
        <v>0</v>
      </c>
      <c r="H1404">
        <v>7</v>
      </c>
      <c r="I1404">
        <v>97291</v>
      </c>
      <c r="J1404">
        <v>1</v>
      </c>
      <c r="K1404">
        <v>0</v>
      </c>
      <c r="L1404">
        <v>0</v>
      </c>
      <c r="M1404">
        <v>0</v>
      </c>
      <c r="N1404">
        <v>1</v>
      </c>
      <c r="O1404">
        <v>1</v>
      </c>
      <c r="P1404">
        <v>348</v>
      </c>
      <c r="Q1404">
        <v>27</v>
      </c>
      <c r="R1404">
        <v>3</v>
      </c>
      <c r="S1404" t="s">
        <v>1478</v>
      </c>
      <c r="T1404">
        <v>1</v>
      </c>
      <c r="U1404">
        <v>7.6174240000000004E-2</v>
      </c>
      <c r="V1404">
        <v>52</v>
      </c>
    </row>
    <row r="1405" spans="1:22">
      <c r="A1405">
        <v>71122</v>
      </c>
      <c r="B1405" t="s">
        <v>2678</v>
      </c>
      <c r="C1405">
        <v>-2.9999999999999997E-8</v>
      </c>
      <c r="D1405">
        <v>8.9957750000000003E-2</v>
      </c>
      <c r="E1405">
        <v>682</v>
      </c>
      <c r="F1405">
        <v>2</v>
      </c>
      <c r="G1405">
        <v>0</v>
      </c>
      <c r="H1405">
        <v>7</v>
      </c>
      <c r="I1405">
        <v>97291</v>
      </c>
      <c r="J1405">
        <v>1</v>
      </c>
      <c r="K1405">
        <v>0</v>
      </c>
      <c r="L1405">
        <v>0</v>
      </c>
      <c r="M1405">
        <v>0</v>
      </c>
      <c r="N1405">
        <v>1</v>
      </c>
      <c r="O1405">
        <v>1</v>
      </c>
      <c r="P1405">
        <v>348</v>
      </c>
      <c r="Q1405">
        <v>27</v>
      </c>
      <c r="R1405">
        <v>3</v>
      </c>
      <c r="S1405" t="s">
        <v>1478</v>
      </c>
      <c r="T1405">
        <v>1</v>
      </c>
      <c r="U1405">
        <v>8.9957780000000001E-2</v>
      </c>
      <c r="V1405">
        <v>61</v>
      </c>
    </row>
    <row r="1406" spans="1:22">
      <c r="A1406">
        <v>71203</v>
      </c>
      <c r="B1406" t="s">
        <v>2679</v>
      </c>
      <c r="C1406">
        <v>-2.9999999999999997E-8</v>
      </c>
      <c r="D1406">
        <v>0.1485322</v>
      </c>
      <c r="E1406">
        <v>682</v>
      </c>
      <c r="F1406">
        <v>2</v>
      </c>
      <c r="G1406">
        <v>0</v>
      </c>
      <c r="H1406">
        <v>7</v>
      </c>
      <c r="I1406">
        <v>97291</v>
      </c>
      <c r="J1406">
        <v>1</v>
      </c>
      <c r="K1406">
        <v>0</v>
      </c>
      <c r="L1406">
        <v>0</v>
      </c>
      <c r="M1406">
        <v>0</v>
      </c>
      <c r="N1406">
        <v>1</v>
      </c>
      <c r="O1406">
        <v>1</v>
      </c>
      <c r="P1406">
        <v>348</v>
      </c>
      <c r="Q1406">
        <v>27</v>
      </c>
      <c r="R1406">
        <v>3</v>
      </c>
      <c r="S1406" t="s">
        <v>1478</v>
      </c>
      <c r="T1406">
        <v>1</v>
      </c>
      <c r="U1406">
        <v>0.14853222999999999</v>
      </c>
      <c r="V1406">
        <v>101</v>
      </c>
    </row>
    <row r="1407" spans="1:22">
      <c r="A1407">
        <v>71204</v>
      </c>
      <c r="B1407" t="s">
        <v>2679</v>
      </c>
      <c r="C1407">
        <v>0.1485322</v>
      </c>
      <c r="D1407">
        <v>0.15716350000000001</v>
      </c>
      <c r="E1407">
        <v>682</v>
      </c>
      <c r="F1407">
        <v>2</v>
      </c>
      <c r="G1407">
        <v>0</v>
      </c>
      <c r="H1407">
        <v>7</v>
      </c>
      <c r="I1407">
        <v>97291</v>
      </c>
      <c r="J1407">
        <v>1</v>
      </c>
      <c r="K1407">
        <v>0</v>
      </c>
      <c r="L1407">
        <v>0</v>
      </c>
      <c r="M1407">
        <v>0</v>
      </c>
      <c r="N1407">
        <v>1</v>
      </c>
      <c r="O1407">
        <v>1</v>
      </c>
      <c r="P1407">
        <v>348</v>
      </c>
      <c r="Q1407">
        <v>27</v>
      </c>
      <c r="R1407">
        <v>3</v>
      </c>
      <c r="S1407" t="s">
        <v>1478</v>
      </c>
      <c r="T1407">
        <v>1</v>
      </c>
      <c r="U1407">
        <v>8.6312999999999997E-3</v>
      </c>
      <c r="V1407">
        <v>6</v>
      </c>
    </row>
    <row r="1408" spans="1:22">
      <c r="A1408">
        <v>71205</v>
      </c>
      <c r="B1408" t="s">
        <v>2679</v>
      </c>
      <c r="C1408">
        <v>0.15716350000000001</v>
      </c>
      <c r="D1408">
        <v>0.18379226000000001</v>
      </c>
      <c r="E1408">
        <v>682</v>
      </c>
      <c r="F1408">
        <v>1</v>
      </c>
      <c r="G1408">
        <v>0</v>
      </c>
      <c r="H1408">
        <v>7</v>
      </c>
      <c r="I1408">
        <v>97291</v>
      </c>
      <c r="J1408">
        <v>1</v>
      </c>
      <c r="K1408">
        <v>0</v>
      </c>
      <c r="L1408">
        <v>0</v>
      </c>
      <c r="M1408">
        <v>0</v>
      </c>
      <c r="N1408">
        <v>1</v>
      </c>
      <c r="O1408">
        <v>1</v>
      </c>
      <c r="P1408">
        <v>348</v>
      </c>
      <c r="Q1408">
        <v>27</v>
      </c>
      <c r="R1408">
        <v>3</v>
      </c>
      <c r="S1408" t="s">
        <v>1478</v>
      </c>
      <c r="T1408">
        <v>1</v>
      </c>
      <c r="U1408">
        <v>2.6628760000000001E-2</v>
      </c>
      <c r="V1408">
        <v>18</v>
      </c>
    </row>
    <row r="1409" spans="1:22">
      <c r="A1409">
        <v>71206</v>
      </c>
      <c r="B1409" t="s">
        <v>2679</v>
      </c>
      <c r="C1409">
        <v>0.18379226000000001</v>
      </c>
      <c r="D1409">
        <v>0.50832179</v>
      </c>
      <c r="E1409">
        <v>682</v>
      </c>
      <c r="F1409">
        <v>2</v>
      </c>
      <c r="G1409">
        <v>0</v>
      </c>
      <c r="H1409">
        <v>7</v>
      </c>
      <c r="I1409">
        <v>97291</v>
      </c>
      <c r="J1409">
        <v>1</v>
      </c>
      <c r="K1409">
        <v>0</v>
      </c>
      <c r="L1409">
        <v>0</v>
      </c>
      <c r="M1409">
        <v>0</v>
      </c>
      <c r="N1409">
        <v>1</v>
      </c>
      <c r="O1409">
        <v>1</v>
      </c>
      <c r="P1409">
        <v>348</v>
      </c>
      <c r="Q1409">
        <v>27</v>
      </c>
      <c r="R1409">
        <v>3</v>
      </c>
      <c r="S1409" t="s">
        <v>1478</v>
      </c>
      <c r="T1409">
        <v>1</v>
      </c>
      <c r="U1409">
        <v>0.32452953000000001</v>
      </c>
      <c r="V1409">
        <v>221</v>
      </c>
    </row>
    <row r="1410" spans="1:22">
      <c r="A1410">
        <v>71248</v>
      </c>
      <c r="B1410" t="s">
        <v>2680</v>
      </c>
      <c r="C1410">
        <v>-2.9999999999999997E-8</v>
      </c>
      <c r="D1410">
        <v>5.2892160000000001E-2</v>
      </c>
      <c r="E1410">
        <v>682</v>
      </c>
      <c r="F1410">
        <v>0</v>
      </c>
      <c r="G1410">
        <v>0</v>
      </c>
      <c r="H1410">
        <v>7</v>
      </c>
      <c r="I1410">
        <v>97291</v>
      </c>
      <c r="J1410">
        <v>1</v>
      </c>
      <c r="K1410">
        <v>0</v>
      </c>
      <c r="L1410">
        <v>0</v>
      </c>
      <c r="M1410">
        <v>0</v>
      </c>
      <c r="N1410">
        <v>1</v>
      </c>
      <c r="O1410">
        <v>1</v>
      </c>
      <c r="P1410">
        <v>348</v>
      </c>
      <c r="Q1410">
        <v>27</v>
      </c>
      <c r="R1410">
        <v>3</v>
      </c>
      <c r="S1410" t="s">
        <v>1478</v>
      </c>
      <c r="T1410">
        <v>1</v>
      </c>
      <c r="U1410">
        <v>5.2892189999999999E-2</v>
      </c>
      <c r="V1410">
        <v>36</v>
      </c>
    </row>
    <row r="1411" spans="1:22">
      <c r="A1411">
        <v>71314</v>
      </c>
      <c r="B1411" t="s">
        <v>2681</v>
      </c>
      <c r="C1411">
        <v>-2.9999999999999997E-8</v>
      </c>
      <c r="D1411">
        <v>0.32912211000000002</v>
      </c>
      <c r="E1411">
        <v>682</v>
      </c>
      <c r="F1411">
        <v>2</v>
      </c>
      <c r="G1411">
        <v>0</v>
      </c>
      <c r="H1411">
        <v>7</v>
      </c>
      <c r="I1411">
        <v>97291</v>
      </c>
      <c r="J1411">
        <v>1</v>
      </c>
      <c r="K1411">
        <v>0</v>
      </c>
      <c r="L1411">
        <v>0</v>
      </c>
      <c r="M1411">
        <v>0</v>
      </c>
      <c r="N1411">
        <v>1</v>
      </c>
      <c r="O1411">
        <v>1</v>
      </c>
      <c r="P1411">
        <v>348</v>
      </c>
      <c r="Q1411">
        <v>27</v>
      </c>
      <c r="R1411">
        <v>3</v>
      </c>
      <c r="S1411" t="s">
        <v>1478</v>
      </c>
      <c r="T1411">
        <v>1</v>
      </c>
      <c r="U1411">
        <v>0.32912214000000001</v>
      </c>
      <c r="V1411">
        <v>224</v>
      </c>
    </row>
    <row r="1412" spans="1:22">
      <c r="A1412">
        <v>71315</v>
      </c>
      <c r="B1412" t="s">
        <v>2682</v>
      </c>
      <c r="C1412">
        <v>-2.9999999999999997E-8</v>
      </c>
      <c r="D1412">
        <v>0.10630475</v>
      </c>
      <c r="E1412">
        <v>682</v>
      </c>
      <c r="F1412">
        <v>2</v>
      </c>
      <c r="G1412">
        <v>0</v>
      </c>
      <c r="H1412">
        <v>7</v>
      </c>
      <c r="I1412">
        <v>97291</v>
      </c>
      <c r="J1412">
        <v>1</v>
      </c>
      <c r="K1412">
        <v>0</v>
      </c>
      <c r="L1412">
        <v>0</v>
      </c>
      <c r="M1412">
        <v>0</v>
      </c>
      <c r="N1412">
        <v>1</v>
      </c>
      <c r="O1412">
        <v>1</v>
      </c>
      <c r="P1412">
        <v>348</v>
      </c>
      <c r="Q1412">
        <v>27</v>
      </c>
      <c r="R1412">
        <v>3</v>
      </c>
      <c r="S1412" t="s">
        <v>1478</v>
      </c>
      <c r="T1412">
        <v>1</v>
      </c>
      <c r="U1412">
        <v>0.10630478</v>
      </c>
      <c r="V1412">
        <v>72</v>
      </c>
    </row>
    <row r="1413" spans="1:22">
      <c r="A1413">
        <v>71385</v>
      </c>
      <c r="B1413" t="s">
        <v>2683</v>
      </c>
      <c r="C1413">
        <v>-2.9999999999999997E-8</v>
      </c>
      <c r="D1413">
        <v>0.1031869</v>
      </c>
      <c r="E1413">
        <v>682</v>
      </c>
      <c r="F1413">
        <v>0</v>
      </c>
      <c r="G1413">
        <v>0</v>
      </c>
      <c r="H1413">
        <v>7</v>
      </c>
      <c r="I1413">
        <v>97291</v>
      </c>
      <c r="J1413">
        <v>1</v>
      </c>
      <c r="K1413">
        <v>0</v>
      </c>
      <c r="L1413">
        <v>0</v>
      </c>
      <c r="M1413">
        <v>0</v>
      </c>
      <c r="N1413">
        <v>1</v>
      </c>
      <c r="O1413">
        <v>1</v>
      </c>
      <c r="P1413">
        <v>348</v>
      </c>
      <c r="Q1413">
        <v>27</v>
      </c>
      <c r="R1413">
        <v>3</v>
      </c>
      <c r="S1413" t="s">
        <v>1478</v>
      </c>
      <c r="T1413">
        <v>1</v>
      </c>
      <c r="U1413">
        <v>0.10318693</v>
      </c>
      <c r="V1413">
        <v>70</v>
      </c>
    </row>
    <row r="1414" spans="1:22">
      <c r="A1414">
        <v>71408</v>
      </c>
      <c r="B1414" t="s">
        <v>2684</v>
      </c>
      <c r="C1414">
        <v>-2.9999999999999997E-8</v>
      </c>
      <c r="D1414">
        <v>8.5688009999999995E-2</v>
      </c>
      <c r="E1414">
        <v>682</v>
      </c>
      <c r="F1414">
        <v>0</v>
      </c>
      <c r="G1414">
        <v>0</v>
      </c>
      <c r="H1414">
        <v>7</v>
      </c>
      <c r="I1414">
        <v>97291</v>
      </c>
      <c r="J1414">
        <v>1</v>
      </c>
      <c r="K1414">
        <v>0</v>
      </c>
      <c r="L1414">
        <v>0</v>
      </c>
      <c r="M1414">
        <v>0</v>
      </c>
      <c r="N1414">
        <v>1</v>
      </c>
      <c r="O1414">
        <v>1</v>
      </c>
      <c r="P1414">
        <v>348</v>
      </c>
      <c r="Q1414">
        <v>27</v>
      </c>
      <c r="R1414">
        <v>3</v>
      </c>
      <c r="S1414" t="s">
        <v>1478</v>
      </c>
      <c r="T1414">
        <v>1</v>
      </c>
      <c r="U1414">
        <v>8.5688039999999993E-2</v>
      </c>
      <c r="V1414">
        <v>58</v>
      </c>
    </row>
    <row r="1415" spans="1:22">
      <c r="A1415">
        <v>71415</v>
      </c>
      <c r="B1415" t="s">
        <v>2685</v>
      </c>
      <c r="C1415">
        <v>-2.9999999999999997E-8</v>
      </c>
      <c r="D1415">
        <v>9.5450099999999996E-2</v>
      </c>
      <c r="E1415">
        <v>682</v>
      </c>
      <c r="F1415">
        <v>0</v>
      </c>
      <c r="G1415">
        <v>0</v>
      </c>
      <c r="H1415">
        <v>7</v>
      </c>
      <c r="I1415">
        <v>97291</v>
      </c>
      <c r="J1415">
        <v>1</v>
      </c>
      <c r="K1415">
        <v>0</v>
      </c>
      <c r="L1415">
        <v>0</v>
      </c>
      <c r="M1415">
        <v>0</v>
      </c>
      <c r="N1415">
        <v>1</v>
      </c>
      <c r="O1415">
        <v>1</v>
      </c>
      <c r="P1415">
        <v>348</v>
      </c>
      <c r="Q1415">
        <v>27</v>
      </c>
      <c r="R1415">
        <v>3</v>
      </c>
      <c r="S1415" t="s">
        <v>1478</v>
      </c>
      <c r="T1415">
        <v>1</v>
      </c>
      <c r="U1415">
        <v>9.5450129999999994E-2</v>
      </c>
      <c r="V1415">
        <v>65</v>
      </c>
    </row>
    <row r="1416" spans="1:22">
      <c r="A1416">
        <v>71489</v>
      </c>
      <c r="B1416" t="s">
        <v>2686</v>
      </c>
      <c r="C1416">
        <v>-2.9999999999999997E-8</v>
      </c>
      <c r="D1416">
        <v>4.5781769999999999E-2</v>
      </c>
      <c r="E1416">
        <v>682</v>
      </c>
      <c r="F1416">
        <v>0</v>
      </c>
      <c r="G1416">
        <v>0</v>
      </c>
      <c r="H1416">
        <v>7</v>
      </c>
      <c r="I1416">
        <v>97291</v>
      </c>
      <c r="J1416">
        <v>1</v>
      </c>
      <c r="K1416">
        <v>0</v>
      </c>
      <c r="L1416">
        <v>0</v>
      </c>
      <c r="M1416">
        <v>0</v>
      </c>
      <c r="N1416">
        <v>1</v>
      </c>
      <c r="O1416">
        <v>1</v>
      </c>
      <c r="P1416">
        <v>348</v>
      </c>
      <c r="Q1416">
        <v>27</v>
      </c>
      <c r="R1416">
        <v>3</v>
      </c>
      <c r="S1416" t="s">
        <v>1478</v>
      </c>
      <c r="T1416">
        <v>1</v>
      </c>
      <c r="U1416">
        <v>4.5781799999999997E-2</v>
      </c>
      <c r="V1416">
        <v>31</v>
      </c>
    </row>
    <row r="1417" spans="1:22">
      <c r="A1417">
        <v>71506</v>
      </c>
      <c r="B1417" t="s">
        <v>2687</v>
      </c>
      <c r="C1417">
        <v>-2.9999999999999997E-8</v>
      </c>
      <c r="D1417">
        <v>0.14098801</v>
      </c>
      <c r="E1417">
        <v>682</v>
      </c>
      <c r="F1417">
        <v>2</v>
      </c>
      <c r="G1417">
        <v>0</v>
      </c>
      <c r="H1417">
        <v>7</v>
      </c>
      <c r="I1417">
        <v>97291</v>
      </c>
      <c r="J1417">
        <v>1</v>
      </c>
      <c r="K1417">
        <v>0</v>
      </c>
      <c r="L1417">
        <v>0</v>
      </c>
      <c r="M1417">
        <v>0</v>
      </c>
      <c r="N1417">
        <v>1</v>
      </c>
      <c r="O1417">
        <v>1</v>
      </c>
      <c r="P1417">
        <v>348</v>
      </c>
      <c r="Q1417">
        <v>27</v>
      </c>
      <c r="R1417">
        <v>3</v>
      </c>
      <c r="S1417" t="s">
        <v>1478</v>
      </c>
      <c r="T1417">
        <v>1</v>
      </c>
      <c r="U1417">
        <v>0.14098804000000001</v>
      </c>
      <c r="V1417">
        <v>96</v>
      </c>
    </row>
    <row r="1418" spans="1:22">
      <c r="A1418">
        <v>71545</v>
      </c>
      <c r="B1418" t="s">
        <v>2688</v>
      </c>
      <c r="C1418">
        <v>-2.9999999999999997E-8</v>
      </c>
      <c r="D1418">
        <v>5.6334120000000001E-2</v>
      </c>
      <c r="E1418">
        <v>682</v>
      </c>
      <c r="F1418">
        <v>2</v>
      </c>
      <c r="G1418">
        <v>0</v>
      </c>
      <c r="H1418">
        <v>7</v>
      </c>
      <c r="I1418">
        <v>97291</v>
      </c>
      <c r="J1418">
        <v>1</v>
      </c>
      <c r="K1418">
        <v>0</v>
      </c>
      <c r="L1418">
        <v>0</v>
      </c>
      <c r="M1418">
        <v>0</v>
      </c>
      <c r="N1418">
        <v>1</v>
      </c>
      <c r="O1418">
        <v>1</v>
      </c>
      <c r="P1418">
        <v>348</v>
      </c>
      <c r="Q1418">
        <v>27</v>
      </c>
      <c r="R1418">
        <v>3</v>
      </c>
      <c r="S1418" t="s">
        <v>1478</v>
      </c>
      <c r="T1418">
        <v>1</v>
      </c>
      <c r="U1418">
        <v>5.633415E-2</v>
      </c>
      <c r="V1418">
        <v>38</v>
      </c>
    </row>
    <row r="1419" spans="1:22">
      <c r="A1419">
        <v>71598</v>
      </c>
      <c r="B1419" t="s">
        <v>2689</v>
      </c>
      <c r="C1419">
        <v>-2.9999999999999997E-8</v>
      </c>
      <c r="D1419">
        <v>6.7881410000000003E-2</v>
      </c>
      <c r="E1419">
        <v>682</v>
      </c>
      <c r="F1419">
        <v>2</v>
      </c>
      <c r="G1419">
        <v>0</v>
      </c>
      <c r="H1419">
        <v>7</v>
      </c>
      <c r="I1419">
        <v>97291</v>
      </c>
      <c r="J1419">
        <v>1</v>
      </c>
      <c r="K1419">
        <v>0</v>
      </c>
      <c r="L1419">
        <v>0</v>
      </c>
      <c r="M1419">
        <v>0</v>
      </c>
      <c r="N1419">
        <v>1</v>
      </c>
      <c r="O1419">
        <v>1</v>
      </c>
      <c r="P1419">
        <v>348</v>
      </c>
      <c r="Q1419">
        <v>27</v>
      </c>
      <c r="R1419">
        <v>3</v>
      </c>
      <c r="S1419" t="s">
        <v>1478</v>
      </c>
      <c r="T1419">
        <v>1</v>
      </c>
      <c r="U1419">
        <v>6.7881440000000001E-2</v>
      </c>
      <c r="V1419">
        <v>46</v>
      </c>
    </row>
    <row r="1420" spans="1:22">
      <c r="A1420">
        <v>71600</v>
      </c>
      <c r="B1420" t="s">
        <v>2690</v>
      </c>
      <c r="C1420">
        <v>-2.9999999999999997E-8</v>
      </c>
      <c r="D1420">
        <v>0.11565077999999999</v>
      </c>
      <c r="E1420">
        <v>682</v>
      </c>
      <c r="F1420">
        <v>2</v>
      </c>
      <c r="G1420">
        <v>0</v>
      </c>
      <c r="H1420">
        <v>7</v>
      </c>
      <c r="I1420">
        <v>97291</v>
      </c>
      <c r="J1420">
        <v>1</v>
      </c>
      <c r="K1420">
        <v>0</v>
      </c>
      <c r="L1420">
        <v>0</v>
      </c>
      <c r="M1420">
        <v>0</v>
      </c>
      <c r="N1420">
        <v>1</v>
      </c>
      <c r="O1420">
        <v>1</v>
      </c>
      <c r="P1420">
        <v>348</v>
      </c>
      <c r="Q1420">
        <v>27</v>
      </c>
      <c r="R1420">
        <v>3</v>
      </c>
      <c r="S1420" t="s">
        <v>1478</v>
      </c>
      <c r="T1420">
        <v>1</v>
      </c>
      <c r="U1420">
        <v>0.11565081000000001</v>
      </c>
      <c r="V1420">
        <v>79</v>
      </c>
    </row>
    <row r="1421" spans="1:22">
      <c r="A1421">
        <v>71601</v>
      </c>
      <c r="B1421" t="s">
        <v>2690</v>
      </c>
      <c r="C1421">
        <v>0.11565077999999999</v>
      </c>
      <c r="D1421">
        <v>0.15973524</v>
      </c>
      <c r="E1421">
        <v>682</v>
      </c>
      <c r="F1421">
        <v>0</v>
      </c>
      <c r="G1421">
        <v>0</v>
      </c>
      <c r="H1421">
        <v>7</v>
      </c>
      <c r="I1421">
        <v>97291</v>
      </c>
      <c r="J1421">
        <v>1</v>
      </c>
      <c r="K1421">
        <v>0</v>
      </c>
      <c r="L1421">
        <v>0</v>
      </c>
      <c r="M1421">
        <v>0</v>
      </c>
      <c r="N1421">
        <v>1</v>
      </c>
      <c r="O1421">
        <v>1</v>
      </c>
      <c r="P1421">
        <v>348</v>
      </c>
      <c r="Q1421">
        <v>27</v>
      </c>
      <c r="R1421">
        <v>3</v>
      </c>
      <c r="S1421" t="s">
        <v>1478</v>
      </c>
      <c r="T1421">
        <v>1</v>
      </c>
      <c r="U1421">
        <v>4.4084459999999999E-2</v>
      </c>
      <c r="V1421">
        <v>30</v>
      </c>
    </row>
    <row r="1422" spans="1:22">
      <c r="A1422">
        <v>71619</v>
      </c>
      <c r="B1422" t="s">
        <v>2691</v>
      </c>
      <c r="C1422">
        <v>-2.9999999999999997E-8</v>
      </c>
      <c r="D1422">
        <v>1.623954E-2</v>
      </c>
      <c r="E1422">
        <v>682</v>
      </c>
      <c r="F1422">
        <v>2</v>
      </c>
      <c r="G1422">
        <v>0</v>
      </c>
      <c r="H1422">
        <v>7</v>
      </c>
      <c r="I1422">
        <v>97291</v>
      </c>
      <c r="J1422">
        <v>1</v>
      </c>
      <c r="K1422">
        <v>0</v>
      </c>
      <c r="L1422">
        <v>0</v>
      </c>
      <c r="M1422">
        <v>0</v>
      </c>
      <c r="N1422">
        <v>1</v>
      </c>
      <c r="O1422">
        <v>1</v>
      </c>
      <c r="P1422">
        <v>348</v>
      </c>
      <c r="Q1422">
        <v>27</v>
      </c>
      <c r="R1422">
        <v>3</v>
      </c>
      <c r="S1422" t="s">
        <v>1478</v>
      </c>
      <c r="T1422">
        <v>1</v>
      </c>
      <c r="U1422">
        <v>1.6239569999999998E-2</v>
      </c>
      <c r="V1422">
        <v>11</v>
      </c>
    </row>
    <row r="1423" spans="1:22">
      <c r="A1423">
        <v>71620</v>
      </c>
      <c r="B1423" t="s">
        <v>2691</v>
      </c>
      <c r="C1423">
        <v>1.623954E-2</v>
      </c>
      <c r="D1423">
        <v>2.7266430000000001E-2</v>
      </c>
      <c r="E1423">
        <v>682</v>
      </c>
      <c r="F1423">
        <v>2</v>
      </c>
      <c r="G1423">
        <v>0</v>
      </c>
      <c r="H1423">
        <v>7</v>
      </c>
      <c r="I1423">
        <v>97291</v>
      </c>
      <c r="J1423">
        <v>1</v>
      </c>
      <c r="K1423">
        <v>0</v>
      </c>
      <c r="L1423">
        <v>0</v>
      </c>
      <c r="M1423">
        <v>0</v>
      </c>
      <c r="N1423">
        <v>1</v>
      </c>
      <c r="O1423">
        <v>1</v>
      </c>
      <c r="P1423">
        <v>348</v>
      </c>
      <c r="Q1423">
        <v>27</v>
      </c>
      <c r="R1423">
        <v>3</v>
      </c>
      <c r="S1423" t="s">
        <v>1478</v>
      </c>
      <c r="T1423">
        <v>1</v>
      </c>
      <c r="U1423">
        <v>1.1026889999999999E-2</v>
      </c>
      <c r="V1423">
        <v>8</v>
      </c>
    </row>
    <row r="1424" spans="1:22">
      <c r="A1424">
        <v>71621</v>
      </c>
      <c r="B1424" t="s">
        <v>2691</v>
      </c>
      <c r="C1424">
        <v>2.7266430000000001E-2</v>
      </c>
      <c r="D1424">
        <v>0.35242846</v>
      </c>
      <c r="E1424">
        <v>682</v>
      </c>
      <c r="F1424">
        <v>2</v>
      </c>
      <c r="G1424">
        <v>0</v>
      </c>
      <c r="H1424">
        <v>7</v>
      </c>
      <c r="I1424">
        <v>97291</v>
      </c>
      <c r="J1424">
        <v>1</v>
      </c>
      <c r="K1424">
        <v>0</v>
      </c>
      <c r="L1424">
        <v>0</v>
      </c>
      <c r="M1424">
        <v>0</v>
      </c>
      <c r="N1424">
        <v>1</v>
      </c>
      <c r="O1424">
        <v>1</v>
      </c>
      <c r="P1424">
        <v>348</v>
      </c>
      <c r="Q1424">
        <v>27</v>
      </c>
      <c r="R1424">
        <v>3</v>
      </c>
      <c r="S1424" t="s">
        <v>1478</v>
      </c>
      <c r="T1424">
        <v>1</v>
      </c>
      <c r="U1424">
        <v>0.32516202999999999</v>
      </c>
      <c r="V1424">
        <v>222</v>
      </c>
    </row>
    <row r="1425" spans="1:22">
      <c r="A1425">
        <v>71668</v>
      </c>
      <c r="B1425" t="s">
        <v>2692</v>
      </c>
      <c r="C1425">
        <v>-2.9999999999999997E-8</v>
      </c>
      <c r="D1425">
        <v>3.1316209999999997E-2</v>
      </c>
      <c r="E1425">
        <v>682</v>
      </c>
      <c r="F1425">
        <v>0</v>
      </c>
      <c r="G1425">
        <v>0</v>
      </c>
      <c r="H1425">
        <v>7</v>
      </c>
      <c r="I1425">
        <v>97291</v>
      </c>
      <c r="J1425">
        <v>1</v>
      </c>
      <c r="K1425">
        <v>0</v>
      </c>
      <c r="L1425">
        <v>0</v>
      </c>
      <c r="M1425">
        <v>0</v>
      </c>
      <c r="N1425">
        <v>1</v>
      </c>
      <c r="O1425">
        <v>1</v>
      </c>
      <c r="P1425">
        <v>348</v>
      </c>
      <c r="Q1425">
        <v>27</v>
      </c>
      <c r="R1425">
        <v>3</v>
      </c>
      <c r="S1425" t="s">
        <v>1478</v>
      </c>
      <c r="T1425">
        <v>1</v>
      </c>
      <c r="U1425">
        <v>3.1316240000000002E-2</v>
      </c>
      <c r="V1425">
        <v>21</v>
      </c>
    </row>
    <row r="1426" spans="1:22">
      <c r="A1426">
        <v>71670</v>
      </c>
      <c r="B1426" t="s">
        <v>2693</v>
      </c>
      <c r="C1426">
        <v>-2.9999999999999997E-8</v>
      </c>
      <c r="D1426">
        <v>0.13713278000000001</v>
      </c>
      <c r="E1426">
        <v>682</v>
      </c>
      <c r="F1426">
        <v>0</v>
      </c>
      <c r="G1426">
        <v>0</v>
      </c>
      <c r="H1426">
        <v>7</v>
      </c>
      <c r="I1426">
        <v>97291</v>
      </c>
      <c r="J1426">
        <v>1</v>
      </c>
      <c r="K1426">
        <v>0</v>
      </c>
      <c r="L1426">
        <v>0</v>
      </c>
      <c r="M1426">
        <v>0</v>
      </c>
      <c r="N1426">
        <v>1</v>
      </c>
      <c r="O1426">
        <v>1</v>
      </c>
      <c r="P1426">
        <v>348</v>
      </c>
      <c r="Q1426">
        <v>27</v>
      </c>
      <c r="R1426">
        <v>3</v>
      </c>
      <c r="S1426" t="s">
        <v>1478</v>
      </c>
      <c r="T1426">
        <v>1</v>
      </c>
      <c r="U1426">
        <v>0.13713280999999999</v>
      </c>
      <c r="V1426">
        <v>94</v>
      </c>
    </row>
    <row r="1427" spans="1:22">
      <c r="A1427">
        <v>71693</v>
      </c>
      <c r="B1427" t="s">
        <v>2694</v>
      </c>
      <c r="C1427">
        <v>-2.9999999999999997E-8</v>
      </c>
      <c r="D1427">
        <v>0.11171583</v>
      </c>
      <c r="E1427">
        <v>682</v>
      </c>
      <c r="F1427">
        <v>2</v>
      </c>
      <c r="G1427">
        <v>0</v>
      </c>
      <c r="H1427">
        <v>7</v>
      </c>
      <c r="I1427">
        <v>97291</v>
      </c>
      <c r="J1427">
        <v>1</v>
      </c>
      <c r="K1427">
        <v>0</v>
      </c>
      <c r="L1427">
        <v>0</v>
      </c>
      <c r="M1427">
        <v>0</v>
      </c>
      <c r="N1427">
        <v>1</v>
      </c>
      <c r="O1427">
        <v>1</v>
      </c>
      <c r="P1427">
        <v>348</v>
      </c>
      <c r="Q1427">
        <v>27</v>
      </c>
      <c r="R1427">
        <v>3</v>
      </c>
      <c r="S1427" t="s">
        <v>1478</v>
      </c>
      <c r="T1427">
        <v>1</v>
      </c>
      <c r="U1427">
        <v>0.11171586</v>
      </c>
      <c r="V1427">
        <v>76</v>
      </c>
    </row>
    <row r="1428" spans="1:22">
      <c r="A1428">
        <v>71709</v>
      </c>
      <c r="B1428" t="s">
        <v>2695</v>
      </c>
      <c r="C1428">
        <v>-2.9999999999999997E-8</v>
      </c>
      <c r="D1428">
        <v>3.7970829999999997E-2</v>
      </c>
      <c r="E1428">
        <v>682</v>
      </c>
      <c r="F1428">
        <v>0</v>
      </c>
      <c r="G1428">
        <v>0</v>
      </c>
      <c r="H1428">
        <v>7</v>
      </c>
      <c r="I1428">
        <v>97291</v>
      </c>
      <c r="J1428">
        <v>1</v>
      </c>
      <c r="K1428">
        <v>0</v>
      </c>
      <c r="L1428">
        <v>0</v>
      </c>
      <c r="M1428">
        <v>0</v>
      </c>
      <c r="N1428">
        <v>1</v>
      </c>
      <c r="O1428">
        <v>1</v>
      </c>
      <c r="P1428">
        <v>348</v>
      </c>
      <c r="Q1428">
        <v>27</v>
      </c>
      <c r="R1428">
        <v>3</v>
      </c>
      <c r="S1428" t="s">
        <v>1478</v>
      </c>
      <c r="T1428">
        <v>1</v>
      </c>
      <c r="U1428">
        <v>3.7970860000000002E-2</v>
      </c>
      <c r="V1428">
        <v>26</v>
      </c>
    </row>
    <row r="1429" spans="1:22">
      <c r="A1429">
        <v>71757</v>
      </c>
      <c r="B1429" t="s">
        <v>2696</v>
      </c>
      <c r="C1429">
        <v>-2.9999999999999997E-8</v>
      </c>
      <c r="D1429">
        <v>0.21754693999999999</v>
      </c>
      <c r="E1429">
        <v>682</v>
      </c>
      <c r="F1429">
        <v>2</v>
      </c>
      <c r="G1429">
        <v>0</v>
      </c>
      <c r="H1429">
        <v>7</v>
      </c>
      <c r="I1429">
        <v>97291</v>
      </c>
      <c r="J1429">
        <v>1</v>
      </c>
      <c r="K1429">
        <v>0</v>
      </c>
      <c r="L1429">
        <v>0</v>
      </c>
      <c r="M1429">
        <v>0</v>
      </c>
      <c r="N1429">
        <v>1</v>
      </c>
      <c r="O1429">
        <v>1</v>
      </c>
      <c r="P1429">
        <v>348</v>
      </c>
      <c r="Q1429">
        <v>27</v>
      </c>
      <c r="R1429">
        <v>3</v>
      </c>
      <c r="S1429" t="s">
        <v>1478</v>
      </c>
      <c r="T1429">
        <v>1</v>
      </c>
      <c r="U1429">
        <v>0.21754697000000001</v>
      </c>
      <c r="V1429">
        <v>148</v>
      </c>
    </row>
    <row r="1430" spans="1:22">
      <c r="A1430">
        <v>71946</v>
      </c>
      <c r="B1430" t="s">
        <v>2697</v>
      </c>
      <c r="C1430">
        <v>-2.9999999999999997E-8</v>
      </c>
      <c r="D1430">
        <v>0.25044349999999999</v>
      </c>
      <c r="E1430">
        <v>682</v>
      </c>
      <c r="F1430">
        <v>2</v>
      </c>
      <c r="G1430">
        <v>0</v>
      </c>
      <c r="H1430">
        <v>7</v>
      </c>
      <c r="I1430">
        <v>97291</v>
      </c>
      <c r="J1430">
        <v>1</v>
      </c>
      <c r="K1430">
        <v>0</v>
      </c>
      <c r="L1430">
        <v>0</v>
      </c>
      <c r="M1430">
        <v>0</v>
      </c>
      <c r="N1430">
        <v>1</v>
      </c>
      <c r="O1430">
        <v>1</v>
      </c>
      <c r="P1430">
        <v>348</v>
      </c>
      <c r="Q1430">
        <v>27</v>
      </c>
      <c r="R1430">
        <v>3</v>
      </c>
      <c r="S1430" t="s">
        <v>1478</v>
      </c>
      <c r="T1430">
        <v>1</v>
      </c>
      <c r="U1430">
        <v>0.25044353000000003</v>
      </c>
      <c r="V1430">
        <v>171</v>
      </c>
    </row>
    <row r="1431" spans="1:22">
      <c r="A1431">
        <v>71992</v>
      </c>
      <c r="B1431" t="s">
        <v>2698</v>
      </c>
      <c r="C1431">
        <v>-2.9999999999999997E-8</v>
      </c>
      <c r="D1431">
        <v>0.17257528999999999</v>
      </c>
      <c r="E1431">
        <v>682</v>
      </c>
      <c r="F1431">
        <v>2</v>
      </c>
      <c r="G1431">
        <v>0</v>
      </c>
      <c r="H1431">
        <v>7</v>
      </c>
      <c r="I1431">
        <v>97291</v>
      </c>
      <c r="J1431">
        <v>1</v>
      </c>
      <c r="K1431">
        <v>0</v>
      </c>
      <c r="L1431">
        <v>0</v>
      </c>
      <c r="M1431">
        <v>0</v>
      </c>
      <c r="N1431">
        <v>1</v>
      </c>
      <c r="O1431">
        <v>1</v>
      </c>
      <c r="P1431">
        <v>348</v>
      </c>
      <c r="Q1431">
        <v>27</v>
      </c>
      <c r="R1431">
        <v>3</v>
      </c>
      <c r="S1431" t="s">
        <v>1478</v>
      </c>
      <c r="T1431">
        <v>1</v>
      </c>
      <c r="U1431">
        <v>0.17257532</v>
      </c>
      <c r="V1431">
        <v>118</v>
      </c>
    </row>
    <row r="1432" spans="1:22">
      <c r="A1432">
        <v>72000</v>
      </c>
      <c r="B1432" t="s">
        <v>2699</v>
      </c>
      <c r="C1432">
        <v>-2.9999999999999997E-8</v>
      </c>
      <c r="D1432">
        <v>4.5972649999999997E-2</v>
      </c>
      <c r="E1432">
        <v>682</v>
      </c>
      <c r="F1432">
        <v>0</v>
      </c>
      <c r="G1432">
        <v>0</v>
      </c>
      <c r="H1432">
        <v>7</v>
      </c>
      <c r="I1432">
        <v>97291</v>
      </c>
      <c r="J1432">
        <v>1</v>
      </c>
      <c r="K1432">
        <v>0</v>
      </c>
      <c r="L1432">
        <v>0</v>
      </c>
      <c r="M1432">
        <v>0</v>
      </c>
      <c r="N1432">
        <v>1</v>
      </c>
      <c r="O1432">
        <v>1</v>
      </c>
      <c r="P1432">
        <v>348</v>
      </c>
      <c r="Q1432">
        <v>27</v>
      </c>
      <c r="R1432">
        <v>3</v>
      </c>
      <c r="S1432" t="s">
        <v>1478</v>
      </c>
      <c r="T1432">
        <v>1</v>
      </c>
      <c r="U1432">
        <v>4.5972680000000002E-2</v>
      </c>
      <c r="V1432">
        <v>31</v>
      </c>
    </row>
    <row r="1433" spans="1:22">
      <c r="A1433">
        <v>72001</v>
      </c>
      <c r="B1433" t="s">
        <v>2700</v>
      </c>
      <c r="C1433">
        <v>-2.9999999999999997E-8</v>
      </c>
      <c r="D1433">
        <v>4.4620180000000002E-2</v>
      </c>
      <c r="E1433">
        <v>682</v>
      </c>
      <c r="F1433">
        <v>0</v>
      </c>
      <c r="G1433">
        <v>0</v>
      </c>
      <c r="H1433">
        <v>7</v>
      </c>
      <c r="I1433">
        <v>97291</v>
      </c>
      <c r="J1433">
        <v>1</v>
      </c>
      <c r="K1433">
        <v>0</v>
      </c>
      <c r="L1433">
        <v>0</v>
      </c>
      <c r="M1433">
        <v>0</v>
      </c>
      <c r="N1433">
        <v>1</v>
      </c>
      <c r="O1433">
        <v>1</v>
      </c>
      <c r="P1433">
        <v>348</v>
      </c>
      <c r="Q1433">
        <v>27</v>
      </c>
      <c r="R1433">
        <v>3</v>
      </c>
      <c r="S1433" t="s">
        <v>1478</v>
      </c>
      <c r="T1433">
        <v>1</v>
      </c>
      <c r="U1433">
        <v>4.462021E-2</v>
      </c>
      <c r="V1433">
        <v>30</v>
      </c>
    </row>
    <row r="1434" spans="1:22">
      <c r="A1434">
        <v>72013</v>
      </c>
      <c r="B1434" t="s">
        <v>2701</v>
      </c>
      <c r="C1434">
        <v>-2.9999999999999997E-8</v>
      </c>
      <c r="D1434">
        <v>2.974688E-2</v>
      </c>
      <c r="E1434">
        <v>682</v>
      </c>
      <c r="F1434">
        <v>2</v>
      </c>
      <c r="G1434">
        <v>0</v>
      </c>
      <c r="H1434">
        <v>7</v>
      </c>
      <c r="I1434">
        <v>97291</v>
      </c>
      <c r="J1434">
        <v>1</v>
      </c>
      <c r="K1434">
        <v>0</v>
      </c>
      <c r="L1434">
        <v>0</v>
      </c>
      <c r="M1434">
        <v>0</v>
      </c>
      <c r="N1434">
        <v>1</v>
      </c>
      <c r="O1434">
        <v>1</v>
      </c>
      <c r="P1434">
        <v>348</v>
      </c>
      <c r="Q1434">
        <v>27</v>
      </c>
      <c r="R1434">
        <v>3</v>
      </c>
      <c r="S1434" t="s">
        <v>1478</v>
      </c>
      <c r="T1434">
        <v>1</v>
      </c>
      <c r="U1434">
        <v>2.9746910000000001E-2</v>
      </c>
      <c r="V1434">
        <v>20</v>
      </c>
    </row>
    <row r="1435" spans="1:22">
      <c r="A1435">
        <v>72082</v>
      </c>
      <c r="B1435" t="s">
        <v>2702</v>
      </c>
      <c r="C1435">
        <v>-2.9999999999999997E-8</v>
      </c>
      <c r="D1435">
        <v>3.9684879999999999E-2</v>
      </c>
      <c r="E1435">
        <v>682</v>
      </c>
      <c r="F1435">
        <v>0</v>
      </c>
      <c r="G1435">
        <v>0</v>
      </c>
      <c r="H1435">
        <v>7</v>
      </c>
      <c r="I1435">
        <v>97291</v>
      </c>
      <c r="J1435">
        <v>1</v>
      </c>
      <c r="K1435">
        <v>0</v>
      </c>
      <c r="L1435">
        <v>0</v>
      </c>
      <c r="M1435">
        <v>0</v>
      </c>
      <c r="N1435">
        <v>1</v>
      </c>
      <c r="O1435">
        <v>1</v>
      </c>
      <c r="P1435">
        <v>348</v>
      </c>
      <c r="Q1435">
        <v>27</v>
      </c>
      <c r="R1435">
        <v>3</v>
      </c>
      <c r="S1435" t="s">
        <v>1478</v>
      </c>
      <c r="T1435">
        <v>1</v>
      </c>
      <c r="U1435">
        <v>3.9684909999999997E-2</v>
      </c>
      <c r="V1435">
        <v>27</v>
      </c>
    </row>
    <row r="1436" spans="1:22">
      <c r="A1436">
        <v>72127</v>
      </c>
      <c r="B1436" t="s">
        <v>2703</v>
      </c>
      <c r="C1436">
        <v>-2.9999999999999997E-8</v>
      </c>
      <c r="D1436">
        <v>0.20158133</v>
      </c>
      <c r="E1436">
        <v>682</v>
      </c>
      <c r="F1436">
        <v>2</v>
      </c>
      <c r="G1436">
        <v>0</v>
      </c>
      <c r="H1436">
        <v>7</v>
      </c>
      <c r="I1436">
        <v>97291</v>
      </c>
      <c r="J1436">
        <v>1</v>
      </c>
      <c r="K1436">
        <v>0</v>
      </c>
      <c r="L1436">
        <v>0</v>
      </c>
      <c r="M1436">
        <v>0</v>
      </c>
      <c r="N1436">
        <v>1</v>
      </c>
      <c r="O1436">
        <v>1</v>
      </c>
      <c r="P1436">
        <v>348</v>
      </c>
      <c r="Q1436">
        <v>27</v>
      </c>
      <c r="R1436">
        <v>3</v>
      </c>
      <c r="S1436" t="s">
        <v>1478</v>
      </c>
      <c r="T1436">
        <v>1</v>
      </c>
      <c r="U1436">
        <v>0.20158135999999999</v>
      </c>
      <c r="V1436">
        <v>137</v>
      </c>
    </row>
    <row r="1437" spans="1:22">
      <c r="A1437">
        <v>72138</v>
      </c>
      <c r="B1437" t="s">
        <v>2704</v>
      </c>
      <c r="C1437">
        <v>-2.9999999999999997E-8</v>
      </c>
      <c r="D1437">
        <v>7.6167310000000002E-2</v>
      </c>
      <c r="E1437">
        <v>682</v>
      </c>
      <c r="F1437">
        <v>2</v>
      </c>
      <c r="G1437">
        <v>0</v>
      </c>
      <c r="H1437">
        <v>7</v>
      </c>
      <c r="I1437">
        <v>97291</v>
      </c>
      <c r="J1437">
        <v>1</v>
      </c>
      <c r="K1437">
        <v>0</v>
      </c>
      <c r="L1437">
        <v>0</v>
      </c>
      <c r="M1437">
        <v>0</v>
      </c>
      <c r="N1437">
        <v>1</v>
      </c>
      <c r="O1437">
        <v>1</v>
      </c>
      <c r="P1437">
        <v>348</v>
      </c>
      <c r="Q1437">
        <v>27</v>
      </c>
      <c r="R1437">
        <v>3</v>
      </c>
      <c r="S1437" t="s">
        <v>1478</v>
      </c>
      <c r="T1437">
        <v>1</v>
      </c>
      <c r="U1437">
        <v>7.616734E-2</v>
      </c>
      <c r="V1437">
        <v>52</v>
      </c>
    </row>
    <row r="1438" spans="1:22">
      <c r="A1438">
        <v>72226</v>
      </c>
      <c r="B1438" t="s">
        <v>2705</v>
      </c>
      <c r="C1438">
        <v>-2.9999999999999997E-8</v>
      </c>
      <c r="D1438">
        <v>0.17858549000000001</v>
      </c>
      <c r="E1438">
        <v>682</v>
      </c>
      <c r="F1438">
        <v>0</v>
      </c>
      <c r="G1438">
        <v>0</v>
      </c>
      <c r="H1438">
        <v>7</v>
      </c>
      <c r="I1438">
        <v>97291</v>
      </c>
      <c r="J1438">
        <v>1</v>
      </c>
      <c r="K1438">
        <v>0</v>
      </c>
      <c r="L1438">
        <v>0</v>
      </c>
      <c r="M1438">
        <v>0</v>
      </c>
      <c r="N1438">
        <v>1</v>
      </c>
      <c r="O1438">
        <v>1</v>
      </c>
      <c r="P1438">
        <v>348</v>
      </c>
      <c r="Q1438">
        <v>27</v>
      </c>
      <c r="R1438">
        <v>3</v>
      </c>
      <c r="S1438" t="s">
        <v>1478</v>
      </c>
      <c r="T1438">
        <v>1</v>
      </c>
      <c r="U1438">
        <v>0.17858552</v>
      </c>
      <c r="V1438">
        <v>122</v>
      </c>
    </row>
    <row r="1439" spans="1:22">
      <c r="A1439">
        <v>72227</v>
      </c>
      <c r="B1439" t="s">
        <v>2705</v>
      </c>
      <c r="C1439">
        <v>0.17858549000000001</v>
      </c>
      <c r="D1439">
        <v>0.32473175999999998</v>
      </c>
      <c r="E1439">
        <v>682</v>
      </c>
      <c r="F1439">
        <v>2</v>
      </c>
      <c r="G1439">
        <v>0</v>
      </c>
      <c r="H1439">
        <v>7</v>
      </c>
      <c r="I1439">
        <v>97291</v>
      </c>
      <c r="J1439">
        <v>1</v>
      </c>
      <c r="K1439">
        <v>0</v>
      </c>
      <c r="L1439">
        <v>0</v>
      </c>
      <c r="M1439">
        <v>0</v>
      </c>
      <c r="N1439">
        <v>1</v>
      </c>
      <c r="O1439">
        <v>1</v>
      </c>
      <c r="P1439">
        <v>348</v>
      </c>
      <c r="Q1439">
        <v>27</v>
      </c>
      <c r="R1439">
        <v>3</v>
      </c>
      <c r="S1439" t="s">
        <v>1478</v>
      </c>
      <c r="T1439">
        <v>1</v>
      </c>
      <c r="U1439">
        <v>0.14614626999999999</v>
      </c>
      <c r="V1439">
        <v>100</v>
      </c>
    </row>
    <row r="1440" spans="1:22">
      <c r="A1440">
        <v>72243</v>
      </c>
      <c r="B1440" t="s">
        <v>2706</v>
      </c>
      <c r="C1440">
        <v>1.8367479999999999E-2</v>
      </c>
      <c r="D1440">
        <v>0.1075314</v>
      </c>
      <c r="E1440">
        <v>682</v>
      </c>
      <c r="F1440">
        <v>2</v>
      </c>
      <c r="G1440">
        <v>0</v>
      </c>
      <c r="H1440">
        <v>7</v>
      </c>
      <c r="I1440">
        <v>97291</v>
      </c>
      <c r="J1440">
        <v>1</v>
      </c>
      <c r="K1440">
        <v>0</v>
      </c>
      <c r="L1440">
        <v>0</v>
      </c>
      <c r="M1440">
        <v>0</v>
      </c>
      <c r="N1440">
        <v>1</v>
      </c>
      <c r="O1440">
        <v>1</v>
      </c>
      <c r="P1440">
        <v>348</v>
      </c>
      <c r="Q1440">
        <v>27</v>
      </c>
      <c r="R1440">
        <v>3</v>
      </c>
      <c r="S1440" t="s">
        <v>1478</v>
      </c>
      <c r="T1440">
        <v>1</v>
      </c>
      <c r="U1440">
        <v>8.9163919999999994E-2</v>
      </c>
      <c r="V1440">
        <v>61</v>
      </c>
    </row>
    <row r="1441" spans="1:22">
      <c r="A1441">
        <v>72244</v>
      </c>
      <c r="B1441" t="s">
        <v>2706</v>
      </c>
      <c r="C1441">
        <v>0.1075314</v>
      </c>
      <c r="D1441">
        <v>0.17021489000000001</v>
      </c>
      <c r="E1441">
        <v>682</v>
      </c>
      <c r="F1441">
        <v>0</v>
      </c>
      <c r="G1441">
        <v>0</v>
      </c>
      <c r="H1441">
        <v>7</v>
      </c>
      <c r="I1441">
        <v>97291</v>
      </c>
      <c r="J1441">
        <v>1</v>
      </c>
      <c r="K1441">
        <v>0</v>
      </c>
      <c r="L1441">
        <v>0</v>
      </c>
      <c r="M1441">
        <v>0</v>
      </c>
      <c r="N1441">
        <v>1</v>
      </c>
      <c r="O1441">
        <v>1</v>
      </c>
      <c r="P1441">
        <v>348</v>
      </c>
      <c r="Q1441">
        <v>27</v>
      </c>
      <c r="R1441">
        <v>3</v>
      </c>
      <c r="S1441" t="s">
        <v>1478</v>
      </c>
      <c r="T1441">
        <v>1</v>
      </c>
      <c r="U1441">
        <v>6.2683489999999994E-2</v>
      </c>
      <c r="V1441">
        <v>43</v>
      </c>
    </row>
    <row r="1442" spans="1:22">
      <c r="A1442">
        <v>72288</v>
      </c>
      <c r="B1442" t="s">
        <v>2707</v>
      </c>
      <c r="C1442">
        <v>-2.9999999999999997E-8</v>
      </c>
      <c r="D1442">
        <v>0.14922451</v>
      </c>
      <c r="E1442">
        <v>682</v>
      </c>
      <c r="F1442">
        <v>2</v>
      </c>
      <c r="G1442">
        <v>0</v>
      </c>
      <c r="H1442">
        <v>7</v>
      </c>
      <c r="I1442">
        <v>97291</v>
      </c>
      <c r="J1442">
        <v>1</v>
      </c>
      <c r="K1442">
        <v>0</v>
      </c>
      <c r="L1442">
        <v>0</v>
      </c>
      <c r="M1442">
        <v>0</v>
      </c>
      <c r="N1442">
        <v>1</v>
      </c>
      <c r="O1442">
        <v>1</v>
      </c>
      <c r="P1442">
        <v>348</v>
      </c>
      <c r="Q1442">
        <v>27</v>
      </c>
      <c r="R1442">
        <v>3</v>
      </c>
      <c r="S1442" t="s">
        <v>1478</v>
      </c>
      <c r="T1442">
        <v>1</v>
      </c>
      <c r="U1442">
        <v>0.14922453999999999</v>
      </c>
      <c r="V1442">
        <v>102</v>
      </c>
    </row>
    <row r="1443" spans="1:22">
      <c r="A1443">
        <v>72289</v>
      </c>
      <c r="B1443" t="s">
        <v>2707</v>
      </c>
      <c r="C1443">
        <v>0.14922451</v>
      </c>
      <c r="D1443">
        <v>0.18252869999999999</v>
      </c>
      <c r="E1443">
        <v>682</v>
      </c>
      <c r="F1443">
        <v>0</v>
      </c>
      <c r="G1443">
        <v>0</v>
      </c>
      <c r="H1443">
        <v>7</v>
      </c>
      <c r="I1443">
        <v>97291</v>
      </c>
      <c r="J1443">
        <v>1</v>
      </c>
      <c r="K1443">
        <v>0</v>
      </c>
      <c r="L1443">
        <v>0</v>
      </c>
      <c r="M1443">
        <v>0</v>
      </c>
      <c r="N1443">
        <v>1</v>
      </c>
      <c r="O1443">
        <v>1</v>
      </c>
      <c r="P1443">
        <v>348</v>
      </c>
      <c r="Q1443">
        <v>27</v>
      </c>
      <c r="R1443">
        <v>3</v>
      </c>
      <c r="S1443" t="s">
        <v>1478</v>
      </c>
      <c r="T1443">
        <v>1</v>
      </c>
      <c r="U1443">
        <v>3.3304189999999997E-2</v>
      </c>
      <c r="V1443">
        <v>23</v>
      </c>
    </row>
    <row r="1444" spans="1:22">
      <c r="A1444">
        <v>72328</v>
      </c>
      <c r="B1444" t="s">
        <v>2708</v>
      </c>
      <c r="C1444">
        <v>-2.9999999999999997E-8</v>
      </c>
      <c r="D1444">
        <v>0.16501420999999999</v>
      </c>
      <c r="E1444">
        <v>682</v>
      </c>
      <c r="F1444">
        <v>0</v>
      </c>
      <c r="G1444">
        <v>0</v>
      </c>
      <c r="H1444">
        <v>7</v>
      </c>
      <c r="I1444">
        <v>97291</v>
      </c>
      <c r="J1444">
        <v>1</v>
      </c>
      <c r="K1444">
        <v>0</v>
      </c>
      <c r="L1444">
        <v>0</v>
      </c>
      <c r="M1444">
        <v>0</v>
      </c>
      <c r="N1444">
        <v>1</v>
      </c>
      <c r="O1444">
        <v>1</v>
      </c>
      <c r="P1444">
        <v>348</v>
      </c>
      <c r="Q1444">
        <v>27</v>
      </c>
      <c r="R1444">
        <v>3</v>
      </c>
      <c r="S1444" t="s">
        <v>1478</v>
      </c>
      <c r="T1444">
        <v>1</v>
      </c>
      <c r="U1444">
        <v>0.16501424000000001</v>
      </c>
      <c r="V1444">
        <v>113</v>
      </c>
    </row>
    <row r="1445" spans="1:22">
      <c r="A1445">
        <v>72367</v>
      </c>
      <c r="B1445" t="s">
        <v>2709</v>
      </c>
      <c r="C1445">
        <v>-2.9999999999999997E-8</v>
      </c>
      <c r="D1445">
        <v>0.10384052000000001</v>
      </c>
      <c r="E1445">
        <v>682</v>
      </c>
      <c r="F1445">
        <v>2</v>
      </c>
      <c r="G1445">
        <v>0</v>
      </c>
      <c r="H1445">
        <v>7</v>
      </c>
      <c r="I1445">
        <v>97291</v>
      </c>
      <c r="J1445">
        <v>1</v>
      </c>
      <c r="K1445">
        <v>0</v>
      </c>
      <c r="L1445">
        <v>0</v>
      </c>
      <c r="M1445">
        <v>0</v>
      </c>
      <c r="N1445">
        <v>1</v>
      </c>
      <c r="O1445">
        <v>1</v>
      </c>
      <c r="P1445">
        <v>348</v>
      </c>
      <c r="Q1445">
        <v>27</v>
      </c>
      <c r="R1445">
        <v>3</v>
      </c>
      <c r="S1445" t="s">
        <v>1478</v>
      </c>
      <c r="T1445">
        <v>1</v>
      </c>
      <c r="U1445">
        <v>0.10384055</v>
      </c>
      <c r="V1445">
        <v>71</v>
      </c>
    </row>
    <row r="1446" spans="1:22">
      <c r="A1446">
        <v>72368</v>
      </c>
      <c r="B1446" t="s">
        <v>2709</v>
      </c>
      <c r="C1446">
        <v>0.10384052000000001</v>
      </c>
      <c r="D1446">
        <v>0.24554952999999999</v>
      </c>
      <c r="E1446">
        <v>682</v>
      </c>
      <c r="F1446">
        <v>2</v>
      </c>
      <c r="G1446">
        <v>0</v>
      </c>
      <c r="H1446">
        <v>7</v>
      </c>
      <c r="I1446">
        <v>97291</v>
      </c>
      <c r="J1446">
        <v>1</v>
      </c>
      <c r="K1446">
        <v>0</v>
      </c>
      <c r="L1446">
        <v>0</v>
      </c>
      <c r="M1446">
        <v>0</v>
      </c>
      <c r="N1446">
        <v>1</v>
      </c>
      <c r="O1446">
        <v>1</v>
      </c>
      <c r="P1446">
        <v>348</v>
      </c>
      <c r="Q1446">
        <v>27</v>
      </c>
      <c r="R1446">
        <v>3</v>
      </c>
      <c r="S1446" t="s">
        <v>1478</v>
      </c>
      <c r="T1446">
        <v>1</v>
      </c>
      <c r="U1446">
        <v>0.14170901</v>
      </c>
      <c r="V1446">
        <v>97</v>
      </c>
    </row>
    <row r="1447" spans="1:22">
      <c r="A1447">
        <v>72369</v>
      </c>
      <c r="B1447" t="s">
        <v>2709</v>
      </c>
      <c r="C1447">
        <v>0.24554952999999999</v>
      </c>
      <c r="D1447">
        <v>0.38579316000000002</v>
      </c>
      <c r="E1447">
        <v>682</v>
      </c>
      <c r="F1447">
        <v>2</v>
      </c>
      <c r="G1447">
        <v>0</v>
      </c>
      <c r="H1447">
        <v>7</v>
      </c>
      <c r="I1447">
        <v>97291</v>
      </c>
      <c r="J1447">
        <v>1</v>
      </c>
      <c r="K1447">
        <v>0</v>
      </c>
      <c r="L1447">
        <v>0</v>
      </c>
      <c r="M1447">
        <v>0</v>
      </c>
      <c r="N1447">
        <v>1</v>
      </c>
      <c r="O1447">
        <v>1</v>
      </c>
      <c r="P1447">
        <v>348</v>
      </c>
      <c r="Q1447">
        <v>27</v>
      </c>
      <c r="R1447">
        <v>3</v>
      </c>
      <c r="S1447" t="s">
        <v>1478</v>
      </c>
      <c r="T1447">
        <v>1</v>
      </c>
      <c r="U1447">
        <v>0.14024363000000001</v>
      </c>
      <c r="V1447">
        <v>96</v>
      </c>
    </row>
    <row r="1448" spans="1:22">
      <c r="A1448">
        <v>72443</v>
      </c>
      <c r="B1448" t="s">
        <v>2710</v>
      </c>
      <c r="C1448">
        <v>-2.9999999999999997E-8</v>
      </c>
      <c r="D1448">
        <v>8.1929710000000003E-2</v>
      </c>
      <c r="E1448">
        <v>682</v>
      </c>
      <c r="F1448">
        <v>0</v>
      </c>
      <c r="G1448">
        <v>0</v>
      </c>
      <c r="H1448">
        <v>7</v>
      </c>
      <c r="I1448">
        <v>97291</v>
      </c>
      <c r="J1448">
        <v>1</v>
      </c>
      <c r="K1448">
        <v>0</v>
      </c>
      <c r="L1448">
        <v>0</v>
      </c>
      <c r="M1448">
        <v>0</v>
      </c>
      <c r="N1448">
        <v>1</v>
      </c>
      <c r="O1448">
        <v>1</v>
      </c>
      <c r="P1448">
        <v>348</v>
      </c>
      <c r="Q1448">
        <v>27</v>
      </c>
      <c r="R1448">
        <v>3</v>
      </c>
      <c r="S1448" t="s">
        <v>1478</v>
      </c>
      <c r="T1448">
        <v>1</v>
      </c>
      <c r="U1448">
        <v>8.1929740000000001E-2</v>
      </c>
      <c r="V1448">
        <v>56</v>
      </c>
    </row>
    <row r="1449" spans="1:22">
      <c r="A1449">
        <v>72466</v>
      </c>
      <c r="B1449" t="s">
        <v>2711</v>
      </c>
      <c r="C1449">
        <v>-2.9999999999999997E-8</v>
      </c>
      <c r="D1449">
        <v>0.10649314999999999</v>
      </c>
      <c r="E1449">
        <v>682</v>
      </c>
      <c r="F1449">
        <v>2</v>
      </c>
      <c r="G1449">
        <v>0</v>
      </c>
      <c r="H1449">
        <v>7</v>
      </c>
      <c r="I1449">
        <v>97291</v>
      </c>
      <c r="J1449">
        <v>1</v>
      </c>
      <c r="K1449">
        <v>0</v>
      </c>
      <c r="L1449">
        <v>0</v>
      </c>
      <c r="M1449">
        <v>0</v>
      </c>
      <c r="N1449">
        <v>1</v>
      </c>
      <c r="O1449">
        <v>1</v>
      </c>
      <c r="P1449">
        <v>348</v>
      </c>
      <c r="Q1449">
        <v>27</v>
      </c>
      <c r="R1449">
        <v>3</v>
      </c>
      <c r="S1449" t="s">
        <v>1478</v>
      </c>
      <c r="T1449">
        <v>1</v>
      </c>
      <c r="U1449">
        <v>0.10649318000000001</v>
      </c>
      <c r="V1449">
        <v>73</v>
      </c>
    </row>
    <row r="1450" spans="1:22">
      <c r="A1450">
        <v>72467</v>
      </c>
      <c r="B1450" t="s">
        <v>2711</v>
      </c>
      <c r="C1450">
        <v>0.10649314999999999</v>
      </c>
      <c r="D1450">
        <v>0.16015677</v>
      </c>
      <c r="E1450">
        <v>682</v>
      </c>
      <c r="F1450">
        <v>0</v>
      </c>
      <c r="G1450">
        <v>0</v>
      </c>
      <c r="H1450">
        <v>7</v>
      </c>
      <c r="I1450">
        <v>97291</v>
      </c>
      <c r="J1450">
        <v>1</v>
      </c>
      <c r="K1450">
        <v>0</v>
      </c>
      <c r="L1450">
        <v>0</v>
      </c>
      <c r="M1450">
        <v>0</v>
      </c>
      <c r="N1450">
        <v>1</v>
      </c>
      <c r="O1450">
        <v>1</v>
      </c>
      <c r="P1450">
        <v>348</v>
      </c>
      <c r="Q1450">
        <v>27</v>
      </c>
      <c r="R1450">
        <v>3</v>
      </c>
      <c r="S1450" t="s">
        <v>1478</v>
      </c>
      <c r="T1450">
        <v>1</v>
      </c>
      <c r="U1450">
        <v>5.3663620000000002E-2</v>
      </c>
      <c r="V1450">
        <v>37</v>
      </c>
    </row>
    <row r="1451" spans="1:22">
      <c r="A1451">
        <v>72482</v>
      </c>
      <c r="B1451" t="s">
        <v>2712</v>
      </c>
      <c r="C1451">
        <v>-2.9999999999999997E-8</v>
      </c>
      <c r="D1451">
        <v>6.2544089999999997E-2</v>
      </c>
      <c r="E1451">
        <v>682</v>
      </c>
      <c r="F1451">
        <v>0</v>
      </c>
      <c r="G1451">
        <v>0</v>
      </c>
      <c r="H1451">
        <v>7</v>
      </c>
      <c r="I1451">
        <v>97291</v>
      </c>
      <c r="J1451">
        <v>1</v>
      </c>
      <c r="K1451">
        <v>0</v>
      </c>
      <c r="L1451">
        <v>0</v>
      </c>
      <c r="M1451">
        <v>0</v>
      </c>
      <c r="N1451">
        <v>1</v>
      </c>
      <c r="O1451">
        <v>1</v>
      </c>
      <c r="P1451">
        <v>348</v>
      </c>
      <c r="Q1451">
        <v>27</v>
      </c>
      <c r="R1451">
        <v>3</v>
      </c>
      <c r="S1451" t="s">
        <v>1478</v>
      </c>
      <c r="T1451">
        <v>1</v>
      </c>
      <c r="U1451">
        <v>6.2544119999999995E-2</v>
      </c>
      <c r="V1451">
        <v>43</v>
      </c>
    </row>
    <row r="1452" spans="1:22">
      <c r="A1452">
        <v>72489</v>
      </c>
      <c r="B1452" t="s">
        <v>2713</v>
      </c>
      <c r="C1452">
        <v>-2.9999999999999997E-8</v>
      </c>
      <c r="D1452">
        <v>0.23422667999999999</v>
      </c>
      <c r="E1452">
        <v>682</v>
      </c>
      <c r="F1452">
        <v>2</v>
      </c>
      <c r="G1452">
        <v>0</v>
      </c>
      <c r="H1452">
        <v>7</v>
      </c>
      <c r="I1452">
        <v>97291</v>
      </c>
      <c r="J1452">
        <v>1</v>
      </c>
      <c r="K1452">
        <v>0</v>
      </c>
      <c r="L1452">
        <v>0</v>
      </c>
      <c r="M1452">
        <v>0</v>
      </c>
      <c r="N1452">
        <v>1</v>
      </c>
      <c r="O1452">
        <v>1</v>
      </c>
      <c r="P1452">
        <v>348</v>
      </c>
      <c r="Q1452">
        <v>27</v>
      </c>
      <c r="R1452">
        <v>3</v>
      </c>
      <c r="S1452" t="s">
        <v>1478</v>
      </c>
      <c r="T1452">
        <v>1</v>
      </c>
      <c r="U1452">
        <v>0.23422671</v>
      </c>
      <c r="V1452">
        <v>160</v>
      </c>
    </row>
    <row r="1453" spans="1:22">
      <c r="A1453">
        <v>72522</v>
      </c>
      <c r="B1453" t="s">
        <v>2714</v>
      </c>
      <c r="C1453">
        <v>-2.9999999999999997E-8</v>
      </c>
      <c r="D1453">
        <v>0.11841979</v>
      </c>
      <c r="E1453">
        <v>682</v>
      </c>
      <c r="F1453">
        <v>0</v>
      </c>
      <c r="G1453">
        <v>0</v>
      </c>
      <c r="H1453">
        <v>7</v>
      </c>
      <c r="I1453">
        <v>97291</v>
      </c>
      <c r="J1453">
        <v>1</v>
      </c>
      <c r="K1453">
        <v>0</v>
      </c>
      <c r="L1453">
        <v>0</v>
      </c>
      <c r="M1453">
        <v>0</v>
      </c>
      <c r="N1453">
        <v>1</v>
      </c>
      <c r="O1453">
        <v>1</v>
      </c>
      <c r="P1453">
        <v>348</v>
      </c>
      <c r="Q1453">
        <v>27</v>
      </c>
      <c r="R1453">
        <v>3</v>
      </c>
      <c r="S1453" t="s">
        <v>1478</v>
      </c>
      <c r="T1453">
        <v>1</v>
      </c>
      <c r="U1453">
        <v>0.11841982</v>
      </c>
      <c r="V1453">
        <v>81</v>
      </c>
    </row>
    <row r="1454" spans="1:22">
      <c r="A1454">
        <v>72607</v>
      </c>
      <c r="B1454" t="s">
        <v>2715</v>
      </c>
      <c r="C1454">
        <v>-2.9999999999999997E-8</v>
      </c>
      <c r="D1454">
        <v>6.814916E-2</v>
      </c>
      <c r="E1454">
        <v>682</v>
      </c>
      <c r="F1454">
        <v>0</v>
      </c>
      <c r="G1454">
        <v>0</v>
      </c>
      <c r="H1454">
        <v>7</v>
      </c>
      <c r="I1454">
        <v>97291</v>
      </c>
      <c r="J1454">
        <v>1</v>
      </c>
      <c r="K1454">
        <v>0</v>
      </c>
      <c r="L1454">
        <v>0</v>
      </c>
      <c r="M1454">
        <v>0</v>
      </c>
      <c r="N1454">
        <v>1</v>
      </c>
      <c r="O1454">
        <v>1</v>
      </c>
      <c r="P1454">
        <v>348</v>
      </c>
      <c r="Q1454">
        <v>27</v>
      </c>
      <c r="R1454">
        <v>3</v>
      </c>
      <c r="S1454" t="s">
        <v>1478</v>
      </c>
      <c r="T1454">
        <v>1</v>
      </c>
      <c r="U1454">
        <v>6.8149189999999998E-2</v>
      </c>
      <c r="V1454">
        <v>46</v>
      </c>
    </row>
    <row r="1455" spans="1:22">
      <c r="A1455">
        <v>72649</v>
      </c>
      <c r="B1455" t="s">
        <v>2716</v>
      </c>
      <c r="C1455">
        <v>-2.9999999999999997E-8</v>
      </c>
      <c r="D1455">
        <v>4.0591519999999999E-2</v>
      </c>
      <c r="E1455">
        <v>682</v>
      </c>
      <c r="F1455">
        <v>0</v>
      </c>
      <c r="G1455">
        <v>0</v>
      </c>
      <c r="H1455">
        <v>7</v>
      </c>
      <c r="I1455">
        <v>97291</v>
      </c>
      <c r="J1455">
        <v>1</v>
      </c>
      <c r="K1455">
        <v>0</v>
      </c>
      <c r="L1455">
        <v>0</v>
      </c>
      <c r="M1455">
        <v>0</v>
      </c>
      <c r="N1455">
        <v>1</v>
      </c>
      <c r="O1455">
        <v>1</v>
      </c>
      <c r="P1455">
        <v>348</v>
      </c>
      <c r="Q1455">
        <v>27</v>
      </c>
      <c r="R1455">
        <v>3</v>
      </c>
      <c r="S1455" t="s">
        <v>1478</v>
      </c>
      <c r="T1455">
        <v>1</v>
      </c>
      <c r="U1455">
        <v>4.0591549999999997E-2</v>
      </c>
      <c r="V1455">
        <v>28</v>
      </c>
    </row>
    <row r="1456" spans="1:22">
      <c r="A1456">
        <v>72655</v>
      </c>
      <c r="B1456" t="s">
        <v>2717</v>
      </c>
      <c r="C1456">
        <v>0.23137353999999999</v>
      </c>
      <c r="D1456">
        <v>0.26653443999999998</v>
      </c>
      <c r="E1456">
        <v>682</v>
      </c>
      <c r="F1456">
        <v>2</v>
      </c>
      <c r="G1456">
        <v>0</v>
      </c>
      <c r="H1456">
        <v>7</v>
      </c>
      <c r="I1456">
        <v>97291</v>
      </c>
      <c r="J1456">
        <v>1</v>
      </c>
      <c r="K1456">
        <v>0</v>
      </c>
      <c r="L1456">
        <v>0</v>
      </c>
      <c r="M1456">
        <v>0</v>
      </c>
      <c r="N1456">
        <v>1</v>
      </c>
      <c r="O1456">
        <v>1</v>
      </c>
      <c r="P1456">
        <v>348</v>
      </c>
      <c r="Q1456">
        <v>27</v>
      </c>
      <c r="R1456">
        <v>3</v>
      </c>
      <c r="S1456" t="s">
        <v>1478</v>
      </c>
      <c r="T1456">
        <v>1</v>
      </c>
      <c r="U1456">
        <v>3.5160900000000002E-2</v>
      </c>
      <c r="V1456">
        <v>24</v>
      </c>
    </row>
    <row r="1457" spans="1:22">
      <c r="A1457">
        <v>72665</v>
      </c>
      <c r="B1457" t="s">
        <v>2718</v>
      </c>
      <c r="C1457">
        <v>-2.9999999999999997E-8</v>
      </c>
      <c r="D1457">
        <v>0.22461434</v>
      </c>
      <c r="E1457">
        <v>682</v>
      </c>
      <c r="F1457">
        <v>2</v>
      </c>
      <c r="G1457">
        <v>0</v>
      </c>
      <c r="H1457">
        <v>7</v>
      </c>
      <c r="I1457">
        <v>97291</v>
      </c>
      <c r="J1457">
        <v>1</v>
      </c>
      <c r="K1457">
        <v>0</v>
      </c>
      <c r="L1457">
        <v>0</v>
      </c>
      <c r="M1457">
        <v>0</v>
      </c>
      <c r="N1457">
        <v>1</v>
      </c>
      <c r="O1457">
        <v>1</v>
      </c>
      <c r="P1457">
        <v>348</v>
      </c>
      <c r="Q1457">
        <v>27</v>
      </c>
      <c r="R1457">
        <v>3</v>
      </c>
      <c r="S1457" t="s">
        <v>1478</v>
      </c>
      <c r="T1457">
        <v>1</v>
      </c>
      <c r="U1457">
        <v>0.22461437000000001</v>
      </c>
      <c r="V1457">
        <v>153</v>
      </c>
    </row>
    <row r="1458" spans="1:22">
      <c r="A1458">
        <v>72666</v>
      </c>
      <c r="B1458" t="s">
        <v>2718</v>
      </c>
      <c r="C1458">
        <v>0.22461434</v>
      </c>
      <c r="D1458">
        <v>0.28750151000000002</v>
      </c>
      <c r="E1458">
        <v>682</v>
      </c>
      <c r="F1458">
        <v>0</v>
      </c>
      <c r="G1458">
        <v>0</v>
      </c>
      <c r="H1458">
        <v>7</v>
      </c>
      <c r="I1458">
        <v>97291</v>
      </c>
      <c r="J1458">
        <v>1</v>
      </c>
      <c r="K1458">
        <v>0</v>
      </c>
      <c r="L1458">
        <v>0</v>
      </c>
      <c r="M1458">
        <v>0</v>
      </c>
      <c r="N1458">
        <v>1</v>
      </c>
      <c r="O1458">
        <v>1</v>
      </c>
      <c r="P1458">
        <v>348</v>
      </c>
      <c r="Q1458">
        <v>27</v>
      </c>
      <c r="R1458">
        <v>3</v>
      </c>
      <c r="S1458" t="s">
        <v>1478</v>
      </c>
      <c r="T1458">
        <v>1</v>
      </c>
      <c r="U1458">
        <v>6.2887170000000006E-2</v>
      </c>
      <c r="V1458">
        <v>43</v>
      </c>
    </row>
    <row r="1459" spans="1:22">
      <c r="A1459">
        <v>72746</v>
      </c>
      <c r="B1459" t="s">
        <v>2719</v>
      </c>
      <c r="C1459">
        <v>-2.9999999999999997E-8</v>
      </c>
      <c r="D1459">
        <v>0.15099560000000001</v>
      </c>
      <c r="E1459">
        <v>682</v>
      </c>
      <c r="F1459">
        <v>2</v>
      </c>
      <c r="G1459">
        <v>0</v>
      </c>
      <c r="H1459">
        <v>7</v>
      </c>
      <c r="I1459">
        <v>97291</v>
      </c>
      <c r="J1459">
        <v>1</v>
      </c>
      <c r="K1459">
        <v>0</v>
      </c>
      <c r="L1459">
        <v>0</v>
      </c>
      <c r="M1459">
        <v>0</v>
      </c>
      <c r="N1459">
        <v>1</v>
      </c>
      <c r="O1459">
        <v>1</v>
      </c>
      <c r="P1459">
        <v>348</v>
      </c>
      <c r="Q1459">
        <v>27</v>
      </c>
      <c r="R1459">
        <v>3</v>
      </c>
      <c r="S1459" t="s">
        <v>1478</v>
      </c>
      <c r="T1459">
        <v>1</v>
      </c>
      <c r="U1459">
        <v>0.15099562999999999</v>
      </c>
      <c r="V1459">
        <v>103</v>
      </c>
    </row>
    <row r="1460" spans="1:22">
      <c r="A1460">
        <v>72958</v>
      </c>
      <c r="B1460" t="s">
        <v>2720</v>
      </c>
      <c r="C1460">
        <v>-2.9999999999999997E-8</v>
      </c>
      <c r="D1460">
        <v>0.13728314999999999</v>
      </c>
      <c r="E1460">
        <v>682</v>
      </c>
      <c r="F1460">
        <v>2</v>
      </c>
      <c r="G1460">
        <v>0</v>
      </c>
      <c r="H1460">
        <v>7</v>
      </c>
      <c r="I1460">
        <v>97291</v>
      </c>
      <c r="J1460">
        <v>1</v>
      </c>
      <c r="K1460">
        <v>0</v>
      </c>
      <c r="L1460">
        <v>0</v>
      </c>
      <c r="M1460">
        <v>0</v>
      </c>
      <c r="N1460">
        <v>1</v>
      </c>
      <c r="O1460">
        <v>1</v>
      </c>
      <c r="P1460">
        <v>348</v>
      </c>
      <c r="Q1460">
        <v>27</v>
      </c>
      <c r="R1460">
        <v>3</v>
      </c>
      <c r="S1460" t="s">
        <v>1478</v>
      </c>
      <c r="T1460">
        <v>1</v>
      </c>
      <c r="U1460">
        <v>0.13728318</v>
      </c>
      <c r="V1460">
        <v>94</v>
      </c>
    </row>
    <row r="1461" spans="1:22">
      <c r="A1461">
        <v>72970</v>
      </c>
      <c r="B1461" t="s">
        <v>2721</v>
      </c>
      <c r="C1461">
        <v>-2.9999999999999997E-8</v>
      </c>
      <c r="D1461">
        <v>0.21825026</v>
      </c>
      <c r="E1461">
        <v>682</v>
      </c>
      <c r="F1461">
        <v>2</v>
      </c>
      <c r="G1461">
        <v>0</v>
      </c>
      <c r="H1461">
        <v>7</v>
      </c>
      <c r="I1461">
        <v>97291</v>
      </c>
      <c r="J1461">
        <v>1</v>
      </c>
      <c r="K1461">
        <v>0</v>
      </c>
      <c r="L1461">
        <v>0</v>
      </c>
      <c r="M1461">
        <v>0</v>
      </c>
      <c r="N1461">
        <v>1</v>
      </c>
      <c r="O1461">
        <v>1</v>
      </c>
      <c r="P1461">
        <v>348</v>
      </c>
      <c r="Q1461">
        <v>27</v>
      </c>
      <c r="R1461">
        <v>3</v>
      </c>
      <c r="S1461" t="s">
        <v>1478</v>
      </c>
      <c r="T1461">
        <v>1</v>
      </c>
      <c r="U1461">
        <v>0.21825029000000001</v>
      </c>
      <c r="V1461">
        <v>149</v>
      </c>
    </row>
    <row r="1462" spans="1:22">
      <c r="A1462">
        <v>72993</v>
      </c>
      <c r="B1462" t="s">
        <v>2722</v>
      </c>
      <c r="C1462">
        <v>-2.9999999999999997E-8</v>
      </c>
      <c r="D1462">
        <v>0.35987371000000001</v>
      </c>
      <c r="E1462">
        <v>682</v>
      </c>
      <c r="F1462">
        <v>2</v>
      </c>
      <c r="G1462">
        <v>0</v>
      </c>
      <c r="H1462">
        <v>7</v>
      </c>
      <c r="I1462">
        <v>97291</v>
      </c>
      <c r="J1462">
        <v>1</v>
      </c>
      <c r="K1462">
        <v>0</v>
      </c>
      <c r="L1462">
        <v>0</v>
      </c>
      <c r="M1462">
        <v>0</v>
      </c>
      <c r="N1462">
        <v>1</v>
      </c>
      <c r="O1462">
        <v>1</v>
      </c>
      <c r="P1462">
        <v>348</v>
      </c>
      <c r="Q1462">
        <v>27</v>
      </c>
      <c r="R1462">
        <v>3</v>
      </c>
      <c r="S1462" t="s">
        <v>1478</v>
      </c>
      <c r="T1462">
        <v>1</v>
      </c>
      <c r="U1462">
        <v>0.35987374</v>
      </c>
      <c r="V1462">
        <v>245</v>
      </c>
    </row>
    <row r="1463" spans="1:22">
      <c r="A1463">
        <v>73026</v>
      </c>
      <c r="B1463" t="s">
        <v>2723</v>
      </c>
      <c r="C1463">
        <v>-2.9999999999999997E-8</v>
      </c>
      <c r="D1463">
        <v>0.24620818</v>
      </c>
      <c r="E1463">
        <v>682</v>
      </c>
      <c r="F1463">
        <v>2</v>
      </c>
      <c r="G1463">
        <v>0</v>
      </c>
      <c r="H1463">
        <v>7</v>
      </c>
      <c r="I1463">
        <v>97291</v>
      </c>
      <c r="J1463">
        <v>1</v>
      </c>
      <c r="K1463">
        <v>0</v>
      </c>
      <c r="L1463">
        <v>0</v>
      </c>
      <c r="M1463">
        <v>0</v>
      </c>
      <c r="N1463">
        <v>1</v>
      </c>
      <c r="O1463">
        <v>1</v>
      </c>
      <c r="P1463">
        <v>348</v>
      </c>
      <c r="Q1463">
        <v>27</v>
      </c>
      <c r="R1463">
        <v>3</v>
      </c>
      <c r="S1463" t="s">
        <v>1478</v>
      </c>
      <c r="T1463">
        <v>1</v>
      </c>
      <c r="U1463">
        <v>0.24620821000000001</v>
      </c>
      <c r="V1463">
        <v>168</v>
      </c>
    </row>
    <row r="1464" spans="1:22">
      <c r="A1464">
        <v>73087</v>
      </c>
      <c r="B1464" t="s">
        <v>2724</v>
      </c>
      <c r="C1464">
        <v>-2.9999999999999997E-8</v>
      </c>
      <c r="D1464">
        <v>0.10539202</v>
      </c>
      <c r="E1464">
        <v>682</v>
      </c>
      <c r="F1464">
        <v>0</v>
      </c>
      <c r="G1464">
        <v>0</v>
      </c>
      <c r="H1464">
        <v>7</v>
      </c>
      <c r="I1464">
        <v>97291</v>
      </c>
      <c r="J1464">
        <v>1</v>
      </c>
      <c r="K1464">
        <v>0</v>
      </c>
      <c r="L1464">
        <v>0</v>
      </c>
      <c r="M1464">
        <v>0</v>
      </c>
      <c r="N1464">
        <v>1</v>
      </c>
      <c r="O1464">
        <v>1</v>
      </c>
      <c r="P1464">
        <v>348</v>
      </c>
      <c r="Q1464">
        <v>27</v>
      </c>
      <c r="R1464">
        <v>3</v>
      </c>
      <c r="S1464" t="s">
        <v>1478</v>
      </c>
      <c r="T1464">
        <v>1</v>
      </c>
      <c r="U1464">
        <v>0.10539205</v>
      </c>
      <c r="V1464">
        <v>72</v>
      </c>
    </row>
    <row r="1465" spans="1:22">
      <c r="A1465">
        <v>73315</v>
      </c>
      <c r="B1465" t="s">
        <v>2725</v>
      </c>
      <c r="C1465">
        <v>-2.9999999999999997E-8</v>
      </c>
      <c r="D1465">
        <v>0.25271921000000003</v>
      </c>
      <c r="E1465">
        <v>682</v>
      </c>
      <c r="F1465">
        <v>2</v>
      </c>
      <c r="G1465">
        <v>0</v>
      </c>
      <c r="H1465">
        <v>7</v>
      </c>
      <c r="I1465">
        <v>97291</v>
      </c>
      <c r="J1465">
        <v>1</v>
      </c>
      <c r="K1465">
        <v>0</v>
      </c>
      <c r="L1465">
        <v>0</v>
      </c>
      <c r="M1465">
        <v>0</v>
      </c>
      <c r="N1465">
        <v>1</v>
      </c>
      <c r="O1465">
        <v>1</v>
      </c>
      <c r="P1465">
        <v>348</v>
      </c>
      <c r="Q1465">
        <v>27</v>
      </c>
      <c r="R1465">
        <v>3</v>
      </c>
      <c r="S1465" t="s">
        <v>1478</v>
      </c>
      <c r="T1465">
        <v>1</v>
      </c>
      <c r="U1465">
        <v>0.25271924000000001</v>
      </c>
      <c r="V1465">
        <v>172</v>
      </c>
    </row>
    <row r="1466" spans="1:22">
      <c r="A1466">
        <v>73397</v>
      </c>
      <c r="B1466" t="s">
        <v>2726</v>
      </c>
      <c r="C1466">
        <v>-2.9999999999999997E-8</v>
      </c>
      <c r="D1466">
        <v>0.20315837</v>
      </c>
      <c r="E1466">
        <v>682</v>
      </c>
      <c r="F1466">
        <v>2</v>
      </c>
      <c r="G1466">
        <v>0</v>
      </c>
      <c r="H1466">
        <v>7</v>
      </c>
      <c r="I1466">
        <v>97291</v>
      </c>
      <c r="J1466">
        <v>1</v>
      </c>
      <c r="K1466">
        <v>0</v>
      </c>
      <c r="L1466">
        <v>0</v>
      </c>
      <c r="M1466">
        <v>0</v>
      </c>
      <c r="N1466">
        <v>1</v>
      </c>
      <c r="O1466">
        <v>1</v>
      </c>
      <c r="P1466">
        <v>348</v>
      </c>
      <c r="Q1466">
        <v>27</v>
      </c>
      <c r="R1466">
        <v>3</v>
      </c>
      <c r="S1466" t="s">
        <v>1478</v>
      </c>
      <c r="T1466">
        <v>1</v>
      </c>
      <c r="U1466">
        <v>0.20315839999999999</v>
      </c>
      <c r="V1466">
        <v>139</v>
      </c>
    </row>
    <row r="1467" spans="1:22">
      <c r="A1467">
        <v>73435</v>
      </c>
      <c r="B1467" t="s">
        <v>2727</v>
      </c>
      <c r="C1467">
        <v>-2.9999999999999997E-8</v>
      </c>
      <c r="D1467">
        <v>0.13985823</v>
      </c>
      <c r="E1467">
        <v>682</v>
      </c>
      <c r="F1467">
        <v>2</v>
      </c>
      <c r="G1467">
        <v>0</v>
      </c>
      <c r="H1467">
        <v>7</v>
      </c>
      <c r="I1467">
        <v>97291</v>
      </c>
      <c r="J1467">
        <v>1</v>
      </c>
      <c r="K1467">
        <v>0</v>
      </c>
      <c r="L1467">
        <v>0</v>
      </c>
      <c r="M1467">
        <v>0</v>
      </c>
      <c r="N1467">
        <v>1</v>
      </c>
      <c r="O1467">
        <v>1</v>
      </c>
      <c r="P1467">
        <v>348</v>
      </c>
      <c r="Q1467">
        <v>27</v>
      </c>
      <c r="R1467">
        <v>3</v>
      </c>
      <c r="S1467" t="s">
        <v>1478</v>
      </c>
      <c r="T1467">
        <v>1</v>
      </c>
      <c r="U1467">
        <v>0.13985826000000001</v>
      </c>
      <c r="V1467">
        <v>95</v>
      </c>
    </row>
    <row r="1468" spans="1:22">
      <c r="A1468">
        <v>73443</v>
      </c>
      <c r="B1468" t="s">
        <v>2728</v>
      </c>
      <c r="C1468">
        <v>-2.9999999999999997E-8</v>
      </c>
      <c r="D1468">
        <v>3.7412599999999997E-2</v>
      </c>
      <c r="E1468">
        <v>682</v>
      </c>
      <c r="F1468">
        <v>0</v>
      </c>
      <c r="G1468">
        <v>0</v>
      </c>
      <c r="H1468">
        <v>7</v>
      </c>
      <c r="I1468">
        <v>97291</v>
      </c>
      <c r="J1468">
        <v>1</v>
      </c>
      <c r="K1468">
        <v>0</v>
      </c>
      <c r="L1468">
        <v>0</v>
      </c>
      <c r="M1468">
        <v>0</v>
      </c>
      <c r="N1468">
        <v>1</v>
      </c>
      <c r="O1468">
        <v>1</v>
      </c>
      <c r="P1468">
        <v>348</v>
      </c>
      <c r="Q1468">
        <v>27</v>
      </c>
      <c r="R1468">
        <v>3</v>
      </c>
      <c r="S1468" t="s">
        <v>1478</v>
      </c>
      <c r="T1468">
        <v>1</v>
      </c>
      <c r="U1468">
        <v>3.7412630000000002E-2</v>
      </c>
      <c r="V1468">
        <v>26</v>
      </c>
    </row>
    <row r="1469" spans="1:22">
      <c r="A1469">
        <v>73638</v>
      </c>
      <c r="B1469" t="s">
        <v>2729</v>
      </c>
      <c r="C1469">
        <v>-2.9999999999999997E-8</v>
      </c>
      <c r="D1469">
        <v>0.21234178000000001</v>
      </c>
      <c r="E1469">
        <v>682</v>
      </c>
      <c r="F1469">
        <v>2</v>
      </c>
      <c r="G1469">
        <v>0</v>
      </c>
      <c r="H1469">
        <v>7</v>
      </c>
      <c r="I1469">
        <v>97291</v>
      </c>
      <c r="J1469">
        <v>1</v>
      </c>
      <c r="K1469">
        <v>0</v>
      </c>
      <c r="L1469">
        <v>0</v>
      </c>
      <c r="M1469">
        <v>0</v>
      </c>
      <c r="N1469">
        <v>1</v>
      </c>
      <c r="O1469">
        <v>1</v>
      </c>
      <c r="P1469">
        <v>348</v>
      </c>
      <c r="Q1469">
        <v>27</v>
      </c>
      <c r="R1469">
        <v>3</v>
      </c>
      <c r="S1469" t="s">
        <v>1478</v>
      </c>
      <c r="T1469">
        <v>1</v>
      </c>
      <c r="U1469">
        <v>0.21234180999999999</v>
      </c>
      <c r="V1469">
        <v>145</v>
      </c>
    </row>
    <row r="1470" spans="1:22">
      <c r="A1470">
        <v>73778</v>
      </c>
      <c r="B1470" t="s">
        <v>2730</v>
      </c>
      <c r="C1470">
        <v>-2.9999999999999997E-8</v>
      </c>
      <c r="D1470">
        <v>4.9283430000000003E-2</v>
      </c>
      <c r="E1470">
        <v>682</v>
      </c>
      <c r="F1470">
        <v>0</v>
      </c>
      <c r="G1470">
        <v>0</v>
      </c>
      <c r="H1470">
        <v>7</v>
      </c>
      <c r="I1470">
        <v>97291</v>
      </c>
      <c r="J1470">
        <v>1</v>
      </c>
      <c r="K1470">
        <v>0</v>
      </c>
      <c r="L1470">
        <v>0</v>
      </c>
      <c r="M1470">
        <v>0</v>
      </c>
      <c r="N1470">
        <v>1</v>
      </c>
      <c r="O1470">
        <v>1</v>
      </c>
      <c r="P1470">
        <v>348</v>
      </c>
      <c r="Q1470">
        <v>27</v>
      </c>
      <c r="R1470">
        <v>3</v>
      </c>
      <c r="S1470" t="s">
        <v>1478</v>
      </c>
      <c r="T1470">
        <v>1</v>
      </c>
      <c r="U1470">
        <v>4.9283460000000001E-2</v>
      </c>
      <c r="V1470">
        <v>34</v>
      </c>
    </row>
    <row r="1471" spans="1:22">
      <c r="A1471">
        <v>73796</v>
      </c>
      <c r="B1471" t="s">
        <v>2731</v>
      </c>
      <c r="C1471">
        <v>-2.9999999999999997E-8</v>
      </c>
      <c r="D1471">
        <v>0.20287123000000001</v>
      </c>
      <c r="E1471">
        <v>682</v>
      </c>
      <c r="F1471">
        <v>2</v>
      </c>
      <c r="G1471">
        <v>0</v>
      </c>
      <c r="H1471">
        <v>7</v>
      </c>
      <c r="I1471">
        <v>97291</v>
      </c>
      <c r="J1471">
        <v>1</v>
      </c>
      <c r="K1471">
        <v>0</v>
      </c>
      <c r="L1471">
        <v>0</v>
      </c>
      <c r="M1471">
        <v>0</v>
      </c>
      <c r="N1471">
        <v>1</v>
      </c>
      <c r="O1471">
        <v>1</v>
      </c>
      <c r="P1471">
        <v>348</v>
      </c>
      <c r="Q1471">
        <v>27</v>
      </c>
      <c r="R1471">
        <v>3</v>
      </c>
      <c r="S1471" t="s">
        <v>1478</v>
      </c>
      <c r="T1471">
        <v>1</v>
      </c>
      <c r="U1471">
        <v>0.20287126</v>
      </c>
      <c r="V1471">
        <v>138</v>
      </c>
    </row>
    <row r="1472" spans="1:22">
      <c r="A1472">
        <v>73843</v>
      </c>
      <c r="B1472" t="s">
        <v>2732</v>
      </c>
      <c r="C1472">
        <v>-2.9999999999999997E-8</v>
      </c>
      <c r="D1472">
        <v>6.7757629999999999E-2</v>
      </c>
      <c r="E1472">
        <v>682</v>
      </c>
      <c r="F1472">
        <v>2</v>
      </c>
      <c r="G1472">
        <v>0</v>
      </c>
      <c r="H1472">
        <v>7</v>
      </c>
      <c r="I1472">
        <v>97291</v>
      </c>
      <c r="J1472">
        <v>1</v>
      </c>
      <c r="K1472">
        <v>0</v>
      </c>
      <c r="L1472">
        <v>0</v>
      </c>
      <c r="M1472">
        <v>0</v>
      </c>
      <c r="N1472">
        <v>1</v>
      </c>
      <c r="O1472">
        <v>1</v>
      </c>
      <c r="P1472">
        <v>348</v>
      </c>
      <c r="Q1472">
        <v>27</v>
      </c>
      <c r="R1472">
        <v>3</v>
      </c>
      <c r="S1472" t="s">
        <v>1478</v>
      </c>
      <c r="T1472">
        <v>1</v>
      </c>
      <c r="U1472">
        <v>6.7757659999999997E-2</v>
      </c>
      <c r="V1472">
        <v>46</v>
      </c>
    </row>
    <row r="1473" spans="1:22">
      <c r="A1473">
        <v>74122</v>
      </c>
      <c r="B1473" t="s">
        <v>2733</v>
      </c>
      <c r="C1473">
        <v>-2.9999999999999997E-8</v>
      </c>
      <c r="D1473">
        <v>0.18469969999999999</v>
      </c>
      <c r="E1473">
        <v>682</v>
      </c>
      <c r="F1473">
        <v>2</v>
      </c>
      <c r="G1473">
        <v>0</v>
      </c>
      <c r="H1473">
        <v>7</v>
      </c>
      <c r="I1473">
        <v>97291</v>
      </c>
      <c r="J1473">
        <v>1</v>
      </c>
      <c r="K1473">
        <v>0</v>
      </c>
      <c r="L1473">
        <v>0</v>
      </c>
      <c r="M1473">
        <v>0</v>
      </c>
      <c r="N1473">
        <v>1</v>
      </c>
      <c r="O1473">
        <v>1</v>
      </c>
      <c r="P1473">
        <v>348</v>
      </c>
      <c r="Q1473">
        <v>27</v>
      </c>
      <c r="R1473">
        <v>3</v>
      </c>
      <c r="S1473" t="s">
        <v>1478</v>
      </c>
      <c r="T1473">
        <v>1</v>
      </c>
      <c r="U1473">
        <v>0.18469973000000001</v>
      </c>
      <c r="V1473">
        <v>126</v>
      </c>
    </row>
    <row r="1474" spans="1:22">
      <c r="A1474">
        <v>74156</v>
      </c>
      <c r="B1474" t="s">
        <v>2734</v>
      </c>
      <c r="C1474">
        <v>-2.9999999999999997E-8</v>
      </c>
      <c r="D1474">
        <v>0.33641127999999998</v>
      </c>
      <c r="E1474">
        <v>682</v>
      </c>
      <c r="F1474">
        <v>2</v>
      </c>
      <c r="G1474">
        <v>0</v>
      </c>
      <c r="H1474">
        <v>7</v>
      </c>
      <c r="I1474">
        <v>97291</v>
      </c>
      <c r="J1474">
        <v>1</v>
      </c>
      <c r="K1474">
        <v>0</v>
      </c>
      <c r="L1474">
        <v>0</v>
      </c>
      <c r="M1474">
        <v>0</v>
      </c>
      <c r="N1474">
        <v>1</v>
      </c>
      <c r="O1474">
        <v>1</v>
      </c>
      <c r="P1474">
        <v>348</v>
      </c>
      <c r="Q1474">
        <v>27</v>
      </c>
      <c r="R1474">
        <v>3</v>
      </c>
      <c r="S1474" t="s">
        <v>1478</v>
      </c>
      <c r="T1474">
        <v>1</v>
      </c>
      <c r="U1474">
        <v>0.33641131000000002</v>
      </c>
      <c r="V1474">
        <v>229</v>
      </c>
    </row>
    <row r="1475" spans="1:22">
      <c r="A1475">
        <v>74157</v>
      </c>
      <c r="B1475" t="s">
        <v>2734</v>
      </c>
      <c r="C1475">
        <v>0.33641127999999998</v>
      </c>
      <c r="D1475">
        <v>0.65202167</v>
      </c>
      <c r="E1475">
        <v>682</v>
      </c>
      <c r="F1475">
        <v>0</v>
      </c>
      <c r="G1475">
        <v>0</v>
      </c>
      <c r="H1475">
        <v>7</v>
      </c>
      <c r="I1475">
        <v>97291</v>
      </c>
      <c r="J1475">
        <v>1</v>
      </c>
      <c r="K1475">
        <v>0</v>
      </c>
      <c r="L1475">
        <v>0</v>
      </c>
      <c r="M1475">
        <v>0</v>
      </c>
      <c r="N1475">
        <v>1</v>
      </c>
      <c r="O1475">
        <v>1</v>
      </c>
      <c r="P1475">
        <v>348</v>
      </c>
      <c r="Q1475">
        <v>27</v>
      </c>
      <c r="R1475">
        <v>3</v>
      </c>
      <c r="S1475" t="s">
        <v>1478</v>
      </c>
      <c r="T1475">
        <v>1</v>
      </c>
      <c r="U1475">
        <v>0.31561039000000002</v>
      </c>
      <c r="V1475">
        <v>215</v>
      </c>
    </row>
    <row r="1476" spans="1:22">
      <c r="A1476">
        <v>74187</v>
      </c>
      <c r="B1476" t="s">
        <v>2735</v>
      </c>
      <c r="C1476">
        <v>-2.9999999999999997E-8</v>
      </c>
      <c r="D1476">
        <v>0.18088678999999999</v>
      </c>
      <c r="E1476">
        <v>682</v>
      </c>
      <c r="F1476">
        <v>2</v>
      </c>
      <c r="G1476">
        <v>0</v>
      </c>
      <c r="H1476">
        <v>7</v>
      </c>
      <c r="I1476">
        <v>97291</v>
      </c>
      <c r="J1476">
        <v>1</v>
      </c>
      <c r="K1476">
        <v>0</v>
      </c>
      <c r="L1476">
        <v>0</v>
      </c>
      <c r="M1476">
        <v>0</v>
      </c>
      <c r="N1476">
        <v>1</v>
      </c>
      <c r="O1476">
        <v>1</v>
      </c>
      <c r="P1476">
        <v>348</v>
      </c>
      <c r="Q1476">
        <v>27</v>
      </c>
      <c r="R1476">
        <v>3</v>
      </c>
      <c r="S1476" t="s">
        <v>1478</v>
      </c>
      <c r="T1476">
        <v>1</v>
      </c>
      <c r="U1476">
        <v>0.18088682</v>
      </c>
      <c r="V1476">
        <v>123</v>
      </c>
    </row>
    <row r="1477" spans="1:22">
      <c r="A1477">
        <v>74188</v>
      </c>
      <c r="B1477" t="s">
        <v>2735</v>
      </c>
      <c r="C1477">
        <v>0.18088678999999999</v>
      </c>
      <c r="D1477">
        <v>0.28490710000000002</v>
      </c>
      <c r="E1477">
        <v>682</v>
      </c>
      <c r="F1477">
        <v>0</v>
      </c>
      <c r="G1477">
        <v>0</v>
      </c>
      <c r="H1477">
        <v>7</v>
      </c>
      <c r="I1477">
        <v>97291</v>
      </c>
      <c r="J1477">
        <v>1</v>
      </c>
      <c r="K1477">
        <v>0</v>
      </c>
      <c r="L1477">
        <v>0</v>
      </c>
      <c r="M1477">
        <v>0</v>
      </c>
      <c r="N1477">
        <v>1</v>
      </c>
      <c r="O1477">
        <v>1</v>
      </c>
      <c r="P1477">
        <v>348</v>
      </c>
      <c r="Q1477">
        <v>27</v>
      </c>
      <c r="R1477">
        <v>3</v>
      </c>
      <c r="S1477" t="s">
        <v>1478</v>
      </c>
      <c r="T1477">
        <v>1</v>
      </c>
      <c r="U1477">
        <v>0.10402031</v>
      </c>
      <c r="V1477">
        <v>71</v>
      </c>
    </row>
    <row r="1478" spans="1:22">
      <c r="A1478">
        <v>74270</v>
      </c>
      <c r="B1478" t="s">
        <v>2736</v>
      </c>
      <c r="C1478">
        <v>-2.9999999999999997E-8</v>
      </c>
      <c r="D1478">
        <v>7.621609E-2</v>
      </c>
      <c r="E1478">
        <v>682</v>
      </c>
      <c r="F1478">
        <v>2</v>
      </c>
      <c r="G1478">
        <v>0</v>
      </c>
      <c r="H1478">
        <v>7</v>
      </c>
      <c r="I1478">
        <v>97291</v>
      </c>
      <c r="J1478">
        <v>1</v>
      </c>
      <c r="K1478">
        <v>0</v>
      </c>
      <c r="L1478">
        <v>0</v>
      </c>
      <c r="M1478">
        <v>0</v>
      </c>
      <c r="N1478">
        <v>1</v>
      </c>
      <c r="O1478">
        <v>1</v>
      </c>
      <c r="P1478">
        <v>348</v>
      </c>
      <c r="Q1478">
        <v>27</v>
      </c>
      <c r="R1478">
        <v>3</v>
      </c>
      <c r="S1478" t="s">
        <v>1478</v>
      </c>
      <c r="T1478">
        <v>1</v>
      </c>
      <c r="U1478">
        <v>7.6216119999999998E-2</v>
      </c>
      <c r="V1478">
        <v>52</v>
      </c>
    </row>
    <row r="1479" spans="1:22">
      <c r="A1479">
        <v>74271</v>
      </c>
      <c r="B1479" t="s">
        <v>2737</v>
      </c>
      <c r="C1479">
        <v>-2.9999999999999997E-8</v>
      </c>
      <c r="D1479">
        <v>0.11638928</v>
      </c>
      <c r="E1479">
        <v>682</v>
      </c>
      <c r="F1479">
        <v>2</v>
      </c>
      <c r="G1479">
        <v>0</v>
      </c>
      <c r="H1479">
        <v>7</v>
      </c>
      <c r="I1479">
        <v>97291</v>
      </c>
      <c r="J1479">
        <v>1</v>
      </c>
      <c r="K1479">
        <v>0</v>
      </c>
      <c r="L1479">
        <v>0</v>
      </c>
      <c r="M1479">
        <v>0</v>
      </c>
      <c r="N1479">
        <v>1</v>
      </c>
      <c r="O1479">
        <v>1</v>
      </c>
      <c r="P1479">
        <v>348</v>
      </c>
      <c r="Q1479">
        <v>27</v>
      </c>
      <c r="R1479">
        <v>3</v>
      </c>
      <c r="S1479" t="s">
        <v>1478</v>
      </c>
      <c r="T1479">
        <v>1</v>
      </c>
      <c r="U1479">
        <v>0.11638931</v>
      </c>
      <c r="V1479">
        <v>79</v>
      </c>
    </row>
    <row r="1480" spans="1:22">
      <c r="A1480">
        <v>74295</v>
      </c>
      <c r="B1480" t="s">
        <v>2738</v>
      </c>
      <c r="C1480">
        <v>-2.9999999999999997E-8</v>
      </c>
      <c r="D1480">
        <v>0.15020125000000001</v>
      </c>
      <c r="E1480">
        <v>682</v>
      </c>
      <c r="F1480">
        <v>2</v>
      </c>
      <c r="G1480">
        <v>0</v>
      </c>
      <c r="H1480">
        <v>7</v>
      </c>
      <c r="I1480">
        <v>97291</v>
      </c>
      <c r="J1480">
        <v>1</v>
      </c>
      <c r="K1480">
        <v>0</v>
      </c>
      <c r="L1480">
        <v>0</v>
      </c>
      <c r="M1480">
        <v>0</v>
      </c>
      <c r="N1480">
        <v>1</v>
      </c>
      <c r="O1480">
        <v>1</v>
      </c>
      <c r="P1480">
        <v>348</v>
      </c>
      <c r="Q1480">
        <v>27</v>
      </c>
      <c r="R1480">
        <v>3</v>
      </c>
      <c r="S1480" t="s">
        <v>1478</v>
      </c>
      <c r="T1480">
        <v>1</v>
      </c>
      <c r="U1480">
        <v>0.15020127999999999</v>
      </c>
      <c r="V1480">
        <v>102</v>
      </c>
    </row>
    <row r="1481" spans="1:22">
      <c r="A1481">
        <v>74313</v>
      </c>
      <c r="B1481" t="s">
        <v>2739</v>
      </c>
      <c r="C1481">
        <v>-2.9999999999999997E-8</v>
      </c>
      <c r="D1481">
        <v>7.5901620000000003E-2</v>
      </c>
      <c r="E1481">
        <v>682</v>
      </c>
      <c r="F1481">
        <v>0</v>
      </c>
      <c r="G1481">
        <v>0</v>
      </c>
      <c r="H1481">
        <v>7</v>
      </c>
      <c r="I1481">
        <v>97291</v>
      </c>
      <c r="J1481">
        <v>1</v>
      </c>
      <c r="K1481">
        <v>0</v>
      </c>
      <c r="L1481">
        <v>0</v>
      </c>
      <c r="M1481">
        <v>0</v>
      </c>
      <c r="N1481">
        <v>1</v>
      </c>
      <c r="O1481">
        <v>1</v>
      </c>
      <c r="P1481">
        <v>348</v>
      </c>
      <c r="Q1481">
        <v>27</v>
      </c>
      <c r="R1481">
        <v>3</v>
      </c>
      <c r="S1481" t="s">
        <v>1478</v>
      </c>
      <c r="T1481">
        <v>1</v>
      </c>
      <c r="U1481">
        <v>7.5901650000000001E-2</v>
      </c>
      <c r="V1481">
        <v>52</v>
      </c>
    </row>
    <row r="1482" spans="1:22">
      <c r="A1482">
        <v>74372</v>
      </c>
      <c r="B1482" t="s">
        <v>2740</v>
      </c>
      <c r="C1482">
        <v>-2.9999999999999997E-8</v>
      </c>
      <c r="D1482">
        <v>0.32424472999999998</v>
      </c>
      <c r="E1482">
        <v>682</v>
      </c>
      <c r="F1482">
        <v>2</v>
      </c>
      <c r="G1482">
        <v>0</v>
      </c>
      <c r="H1482">
        <v>7</v>
      </c>
      <c r="I1482">
        <v>97291</v>
      </c>
      <c r="J1482">
        <v>1</v>
      </c>
      <c r="K1482">
        <v>0</v>
      </c>
      <c r="L1482">
        <v>0</v>
      </c>
      <c r="M1482">
        <v>0</v>
      </c>
      <c r="N1482">
        <v>1</v>
      </c>
      <c r="O1482">
        <v>1</v>
      </c>
      <c r="P1482">
        <v>348</v>
      </c>
      <c r="Q1482">
        <v>27</v>
      </c>
      <c r="R1482">
        <v>3</v>
      </c>
      <c r="S1482" t="s">
        <v>1478</v>
      </c>
      <c r="T1482">
        <v>1</v>
      </c>
      <c r="U1482">
        <v>0.32424476000000002</v>
      </c>
      <c r="V1482">
        <v>221</v>
      </c>
    </row>
    <row r="1483" spans="1:22">
      <c r="A1483">
        <v>74479</v>
      </c>
      <c r="B1483" t="s">
        <v>2741</v>
      </c>
      <c r="C1483">
        <v>-2.9999999999999997E-8</v>
      </c>
      <c r="D1483">
        <v>6.7164909999999994E-2</v>
      </c>
      <c r="E1483">
        <v>682</v>
      </c>
      <c r="F1483">
        <v>0</v>
      </c>
      <c r="G1483">
        <v>0</v>
      </c>
      <c r="H1483">
        <v>7</v>
      </c>
      <c r="I1483">
        <v>97291</v>
      </c>
      <c r="J1483">
        <v>1</v>
      </c>
      <c r="K1483">
        <v>0</v>
      </c>
      <c r="L1483">
        <v>0</v>
      </c>
      <c r="M1483">
        <v>0</v>
      </c>
      <c r="N1483">
        <v>1</v>
      </c>
      <c r="O1483">
        <v>1</v>
      </c>
      <c r="P1483">
        <v>348</v>
      </c>
      <c r="Q1483">
        <v>27</v>
      </c>
      <c r="R1483">
        <v>3</v>
      </c>
      <c r="S1483" t="s">
        <v>1478</v>
      </c>
      <c r="T1483">
        <v>1</v>
      </c>
      <c r="U1483">
        <v>6.7164940000000006E-2</v>
      </c>
      <c r="V1483">
        <v>46</v>
      </c>
    </row>
    <row r="1484" spans="1:22">
      <c r="A1484">
        <v>74562</v>
      </c>
      <c r="B1484" t="s">
        <v>2742</v>
      </c>
      <c r="C1484">
        <v>-2.9999999999999997E-8</v>
      </c>
      <c r="D1484">
        <v>0.11374858</v>
      </c>
      <c r="E1484">
        <v>682</v>
      </c>
      <c r="F1484">
        <v>2</v>
      </c>
      <c r="G1484">
        <v>0</v>
      </c>
      <c r="H1484">
        <v>7</v>
      </c>
      <c r="I1484">
        <v>97291</v>
      </c>
      <c r="J1484">
        <v>1</v>
      </c>
      <c r="K1484">
        <v>0</v>
      </c>
      <c r="L1484">
        <v>0</v>
      </c>
      <c r="M1484">
        <v>0</v>
      </c>
      <c r="N1484">
        <v>1</v>
      </c>
      <c r="O1484">
        <v>1</v>
      </c>
      <c r="P1484">
        <v>348</v>
      </c>
      <c r="Q1484">
        <v>27</v>
      </c>
      <c r="R1484">
        <v>3</v>
      </c>
      <c r="S1484" t="s">
        <v>1478</v>
      </c>
      <c r="T1484">
        <v>1</v>
      </c>
      <c r="U1484">
        <v>0.11374861</v>
      </c>
      <c r="V1484">
        <v>78</v>
      </c>
    </row>
    <row r="1485" spans="1:22">
      <c r="A1485">
        <v>74617</v>
      </c>
      <c r="B1485" t="s">
        <v>2743</v>
      </c>
      <c r="C1485">
        <v>-2.9999999999999997E-8</v>
      </c>
      <c r="D1485">
        <v>5.5970180000000001E-2</v>
      </c>
      <c r="E1485">
        <v>682</v>
      </c>
      <c r="F1485">
        <v>0</v>
      </c>
      <c r="G1485">
        <v>0</v>
      </c>
      <c r="H1485">
        <v>7</v>
      </c>
      <c r="I1485">
        <v>97291</v>
      </c>
      <c r="J1485">
        <v>1</v>
      </c>
      <c r="K1485">
        <v>0</v>
      </c>
      <c r="L1485">
        <v>0</v>
      </c>
      <c r="M1485">
        <v>0</v>
      </c>
      <c r="N1485">
        <v>1</v>
      </c>
      <c r="O1485">
        <v>1</v>
      </c>
      <c r="P1485">
        <v>348</v>
      </c>
      <c r="Q1485">
        <v>27</v>
      </c>
      <c r="R1485">
        <v>3</v>
      </c>
      <c r="S1485" t="s">
        <v>1478</v>
      </c>
      <c r="T1485">
        <v>1</v>
      </c>
      <c r="U1485">
        <v>5.5970209999999999E-2</v>
      </c>
      <c r="V1485">
        <v>38</v>
      </c>
    </row>
    <row r="1486" spans="1:22">
      <c r="A1486">
        <v>74704</v>
      </c>
      <c r="B1486" t="s">
        <v>2744</v>
      </c>
      <c r="C1486">
        <v>-2.9999999999999997E-8</v>
      </c>
      <c r="D1486">
        <v>0.34044646000000001</v>
      </c>
      <c r="E1486">
        <v>682</v>
      </c>
      <c r="F1486">
        <v>2</v>
      </c>
      <c r="G1486">
        <v>0</v>
      </c>
      <c r="H1486">
        <v>7</v>
      </c>
      <c r="I1486">
        <v>97291</v>
      </c>
      <c r="J1486">
        <v>1</v>
      </c>
      <c r="K1486">
        <v>0</v>
      </c>
      <c r="L1486">
        <v>0</v>
      </c>
      <c r="M1486">
        <v>0</v>
      </c>
      <c r="N1486">
        <v>1</v>
      </c>
      <c r="O1486">
        <v>1</v>
      </c>
      <c r="P1486">
        <v>348</v>
      </c>
      <c r="Q1486">
        <v>27</v>
      </c>
      <c r="R1486">
        <v>3</v>
      </c>
      <c r="S1486" t="s">
        <v>1478</v>
      </c>
      <c r="T1486">
        <v>1</v>
      </c>
      <c r="U1486">
        <v>0.34044648999999999</v>
      </c>
      <c r="V1486">
        <v>232</v>
      </c>
    </row>
    <row r="1487" spans="1:22">
      <c r="A1487">
        <v>74720</v>
      </c>
      <c r="B1487" t="s">
        <v>2745</v>
      </c>
      <c r="C1487">
        <v>-2.9999999999999997E-8</v>
      </c>
      <c r="D1487">
        <v>0.17337965</v>
      </c>
      <c r="E1487">
        <v>682</v>
      </c>
      <c r="F1487">
        <v>0</v>
      </c>
      <c r="G1487">
        <v>0</v>
      </c>
      <c r="H1487">
        <v>7</v>
      </c>
      <c r="I1487">
        <v>97291</v>
      </c>
      <c r="J1487">
        <v>1</v>
      </c>
      <c r="K1487">
        <v>0</v>
      </c>
      <c r="L1487">
        <v>0</v>
      </c>
      <c r="M1487">
        <v>0</v>
      </c>
      <c r="N1487">
        <v>1</v>
      </c>
      <c r="O1487">
        <v>1</v>
      </c>
      <c r="P1487">
        <v>348</v>
      </c>
      <c r="Q1487">
        <v>27</v>
      </c>
      <c r="R1487">
        <v>3</v>
      </c>
      <c r="S1487" t="s">
        <v>1478</v>
      </c>
      <c r="T1487">
        <v>1</v>
      </c>
      <c r="U1487">
        <v>0.17337968000000001</v>
      </c>
      <c r="V1487">
        <v>118</v>
      </c>
    </row>
    <row r="1488" spans="1:22">
      <c r="A1488">
        <v>74788</v>
      </c>
      <c r="B1488" t="s">
        <v>2746</v>
      </c>
      <c r="C1488">
        <v>-2.9999999999999997E-8</v>
      </c>
      <c r="D1488">
        <v>0.15297430000000001</v>
      </c>
      <c r="E1488">
        <v>682</v>
      </c>
      <c r="F1488">
        <v>2</v>
      </c>
      <c r="G1488">
        <v>0</v>
      </c>
      <c r="H1488">
        <v>7</v>
      </c>
      <c r="I1488">
        <v>97291</v>
      </c>
      <c r="J1488">
        <v>1</v>
      </c>
      <c r="K1488">
        <v>0</v>
      </c>
      <c r="L1488">
        <v>0</v>
      </c>
      <c r="M1488">
        <v>0</v>
      </c>
      <c r="N1488">
        <v>1</v>
      </c>
      <c r="O1488">
        <v>1</v>
      </c>
      <c r="P1488">
        <v>348</v>
      </c>
      <c r="Q1488">
        <v>27</v>
      </c>
      <c r="R1488">
        <v>3</v>
      </c>
      <c r="S1488" t="s">
        <v>1478</v>
      </c>
      <c r="T1488">
        <v>1</v>
      </c>
      <c r="U1488">
        <v>0.15297432999999999</v>
      </c>
      <c r="V1488">
        <v>104</v>
      </c>
    </row>
    <row r="1489" spans="1:22">
      <c r="A1489">
        <v>74789</v>
      </c>
      <c r="B1489" t="s">
        <v>2746</v>
      </c>
      <c r="C1489">
        <v>0.15297430000000001</v>
      </c>
      <c r="D1489">
        <v>0.35383187999999999</v>
      </c>
      <c r="E1489">
        <v>682</v>
      </c>
      <c r="F1489">
        <v>0</v>
      </c>
      <c r="G1489">
        <v>0</v>
      </c>
      <c r="H1489">
        <v>7</v>
      </c>
      <c r="I1489">
        <v>97291</v>
      </c>
      <c r="J1489">
        <v>1</v>
      </c>
      <c r="K1489">
        <v>0</v>
      </c>
      <c r="L1489">
        <v>0</v>
      </c>
      <c r="M1489">
        <v>0</v>
      </c>
      <c r="N1489">
        <v>1</v>
      </c>
      <c r="O1489">
        <v>1</v>
      </c>
      <c r="P1489">
        <v>348</v>
      </c>
      <c r="Q1489">
        <v>27</v>
      </c>
      <c r="R1489">
        <v>3</v>
      </c>
      <c r="S1489" t="s">
        <v>1478</v>
      </c>
      <c r="T1489">
        <v>1</v>
      </c>
      <c r="U1489">
        <v>0.20085758000000001</v>
      </c>
      <c r="V1489">
        <v>137</v>
      </c>
    </row>
    <row r="1490" spans="1:22">
      <c r="A1490">
        <v>74806</v>
      </c>
      <c r="B1490" t="s">
        <v>2747</v>
      </c>
      <c r="C1490">
        <v>-2.9999999999999997E-8</v>
      </c>
      <c r="D1490">
        <v>7.6633900000000005E-2</v>
      </c>
      <c r="E1490">
        <v>682</v>
      </c>
      <c r="F1490">
        <v>2</v>
      </c>
      <c r="G1490">
        <v>0</v>
      </c>
      <c r="H1490">
        <v>7</v>
      </c>
      <c r="I1490">
        <v>97291</v>
      </c>
      <c r="J1490">
        <v>1</v>
      </c>
      <c r="K1490">
        <v>0</v>
      </c>
      <c r="L1490">
        <v>0</v>
      </c>
      <c r="M1490">
        <v>0</v>
      </c>
      <c r="N1490">
        <v>1</v>
      </c>
      <c r="O1490">
        <v>1</v>
      </c>
      <c r="P1490">
        <v>348</v>
      </c>
      <c r="Q1490">
        <v>27</v>
      </c>
      <c r="R1490">
        <v>3</v>
      </c>
      <c r="S1490" t="s">
        <v>1478</v>
      </c>
      <c r="T1490">
        <v>1</v>
      </c>
      <c r="U1490">
        <v>7.6633930000000003E-2</v>
      </c>
      <c r="V1490">
        <v>52</v>
      </c>
    </row>
    <row r="1491" spans="1:22">
      <c r="A1491">
        <v>74832</v>
      </c>
      <c r="B1491" t="s">
        <v>2748</v>
      </c>
      <c r="C1491">
        <v>-2.9999999999999997E-8</v>
      </c>
      <c r="D1491">
        <v>0.21294605999999999</v>
      </c>
      <c r="E1491">
        <v>682</v>
      </c>
      <c r="F1491">
        <v>2</v>
      </c>
      <c r="G1491">
        <v>0</v>
      </c>
      <c r="H1491">
        <v>7</v>
      </c>
      <c r="I1491">
        <v>97291</v>
      </c>
      <c r="J1491">
        <v>1</v>
      </c>
      <c r="K1491">
        <v>0</v>
      </c>
      <c r="L1491">
        <v>0</v>
      </c>
      <c r="M1491">
        <v>0</v>
      </c>
      <c r="N1491">
        <v>1</v>
      </c>
      <c r="O1491">
        <v>1</v>
      </c>
      <c r="P1491">
        <v>348</v>
      </c>
      <c r="Q1491">
        <v>27</v>
      </c>
      <c r="R1491">
        <v>3</v>
      </c>
      <c r="S1491" t="s">
        <v>1478</v>
      </c>
      <c r="T1491">
        <v>1</v>
      </c>
      <c r="U1491">
        <v>0.21294609</v>
      </c>
      <c r="V1491">
        <v>145</v>
      </c>
    </row>
    <row r="1492" spans="1:22">
      <c r="A1492">
        <v>74856</v>
      </c>
      <c r="B1492" t="s">
        <v>2749</v>
      </c>
      <c r="C1492">
        <v>-2.9999999999999997E-8</v>
      </c>
      <c r="D1492">
        <v>6.8682289999999993E-2</v>
      </c>
      <c r="E1492">
        <v>682</v>
      </c>
      <c r="F1492">
        <v>2</v>
      </c>
      <c r="G1492">
        <v>0</v>
      </c>
      <c r="H1492">
        <v>7</v>
      </c>
      <c r="I1492">
        <v>97291</v>
      </c>
      <c r="J1492">
        <v>1</v>
      </c>
      <c r="K1492">
        <v>0</v>
      </c>
      <c r="L1492">
        <v>0</v>
      </c>
      <c r="M1492">
        <v>0</v>
      </c>
      <c r="N1492">
        <v>1</v>
      </c>
      <c r="O1492">
        <v>1</v>
      </c>
      <c r="P1492">
        <v>348</v>
      </c>
      <c r="Q1492">
        <v>27</v>
      </c>
      <c r="R1492">
        <v>3</v>
      </c>
      <c r="S1492" t="s">
        <v>1478</v>
      </c>
      <c r="T1492">
        <v>1</v>
      </c>
      <c r="U1492">
        <v>6.8682320000000005E-2</v>
      </c>
      <c r="V1492">
        <v>47</v>
      </c>
    </row>
    <row r="1493" spans="1:22">
      <c r="A1493">
        <v>74857</v>
      </c>
      <c r="B1493" t="s">
        <v>2750</v>
      </c>
      <c r="C1493">
        <v>-2.9999999999999997E-8</v>
      </c>
      <c r="D1493">
        <v>0.35581510999999999</v>
      </c>
      <c r="E1493">
        <v>682</v>
      </c>
      <c r="F1493">
        <v>2</v>
      </c>
      <c r="G1493">
        <v>0</v>
      </c>
      <c r="H1493">
        <v>7</v>
      </c>
      <c r="I1493">
        <v>97291</v>
      </c>
      <c r="J1493">
        <v>1</v>
      </c>
      <c r="K1493">
        <v>0</v>
      </c>
      <c r="L1493">
        <v>0</v>
      </c>
      <c r="M1493">
        <v>0</v>
      </c>
      <c r="N1493">
        <v>1</v>
      </c>
      <c r="O1493">
        <v>1</v>
      </c>
      <c r="P1493">
        <v>348</v>
      </c>
      <c r="Q1493">
        <v>27</v>
      </c>
      <c r="R1493">
        <v>3</v>
      </c>
      <c r="S1493" t="s">
        <v>1478</v>
      </c>
      <c r="T1493">
        <v>1</v>
      </c>
      <c r="U1493">
        <v>0.35581513999999997</v>
      </c>
      <c r="V1493">
        <v>243</v>
      </c>
    </row>
    <row r="1494" spans="1:22">
      <c r="A1494">
        <v>74917</v>
      </c>
      <c r="B1494" t="s">
        <v>2751</v>
      </c>
      <c r="C1494">
        <v>-2.9999999999999997E-8</v>
      </c>
      <c r="D1494">
        <v>1.91355E-2</v>
      </c>
      <c r="E1494">
        <v>682</v>
      </c>
      <c r="F1494">
        <v>0</v>
      </c>
      <c r="G1494">
        <v>0</v>
      </c>
      <c r="H1494">
        <v>7</v>
      </c>
      <c r="I1494">
        <v>97291</v>
      </c>
      <c r="J1494">
        <v>1</v>
      </c>
      <c r="K1494">
        <v>0</v>
      </c>
      <c r="L1494">
        <v>0</v>
      </c>
      <c r="M1494">
        <v>0</v>
      </c>
      <c r="N1494">
        <v>1</v>
      </c>
      <c r="O1494">
        <v>1</v>
      </c>
      <c r="P1494">
        <v>348</v>
      </c>
      <c r="Q1494">
        <v>27</v>
      </c>
      <c r="R1494">
        <v>3</v>
      </c>
      <c r="S1494" t="s">
        <v>1478</v>
      </c>
      <c r="T1494">
        <v>1</v>
      </c>
      <c r="U1494">
        <v>1.9135530000000001E-2</v>
      </c>
      <c r="V1494">
        <v>13</v>
      </c>
    </row>
    <row r="1495" spans="1:22">
      <c r="A1495">
        <v>75018</v>
      </c>
      <c r="B1495" t="s">
        <v>2752</v>
      </c>
      <c r="C1495">
        <v>-2.9999999999999997E-8</v>
      </c>
      <c r="D1495">
        <v>0.18701922000000001</v>
      </c>
      <c r="E1495">
        <v>682</v>
      </c>
      <c r="F1495">
        <v>2</v>
      </c>
      <c r="G1495">
        <v>0</v>
      </c>
      <c r="H1495">
        <v>7</v>
      </c>
      <c r="I1495">
        <v>97291</v>
      </c>
      <c r="J1495">
        <v>1</v>
      </c>
      <c r="K1495">
        <v>0</v>
      </c>
      <c r="L1495">
        <v>0</v>
      </c>
      <c r="M1495">
        <v>0</v>
      </c>
      <c r="N1495">
        <v>1</v>
      </c>
      <c r="O1495">
        <v>1</v>
      </c>
      <c r="P1495">
        <v>348</v>
      </c>
      <c r="Q1495">
        <v>27</v>
      </c>
      <c r="R1495">
        <v>3</v>
      </c>
      <c r="S1495" t="s">
        <v>1478</v>
      </c>
      <c r="T1495">
        <v>1</v>
      </c>
      <c r="U1495">
        <v>0.18701925</v>
      </c>
      <c r="V1495">
        <v>128</v>
      </c>
    </row>
    <row r="1496" spans="1:22">
      <c r="A1496">
        <v>75034</v>
      </c>
      <c r="B1496" t="s">
        <v>2753</v>
      </c>
      <c r="C1496">
        <v>-2.9999999999999997E-8</v>
      </c>
      <c r="D1496">
        <v>0.37865094999999999</v>
      </c>
      <c r="E1496">
        <v>682</v>
      </c>
      <c r="F1496">
        <v>2</v>
      </c>
      <c r="G1496">
        <v>0</v>
      </c>
      <c r="H1496">
        <v>7</v>
      </c>
      <c r="I1496">
        <v>97291</v>
      </c>
      <c r="J1496">
        <v>1</v>
      </c>
      <c r="K1496">
        <v>0</v>
      </c>
      <c r="L1496">
        <v>0</v>
      </c>
      <c r="M1496">
        <v>0</v>
      </c>
      <c r="N1496">
        <v>1</v>
      </c>
      <c r="O1496">
        <v>1</v>
      </c>
      <c r="P1496">
        <v>348</v>
      </c>
      <c r="Q1496">
        <v>27</v>
      </c>
      <c r="R1496">
        <v>3</v>
      </c>
      <c r="S1496" t="s">
        <v>1478</v>
      </c>
      <c r="T1496">
        <v>1</v>
      </c>
      <c r="U1496">
        <v>0.37865098000000003</v>
      </c>
      <c r="V1496">
        <v>258</v>
      </c>
    </row>
    <row r="1497" spans="1:22">
      <c r="A1497">
        <v>75062</v>
      </c>
      <c r="B1497" t="s">
        <v>2754</v>
      </c>
      <c r="C1497">
        <v>-2.9999999999999997E-8</v>
      </c>
      <c r="D1497">
        <v>0.12437997000000001</v>
      </c>
      <c r="E1497">
        <v>682</v>
      </c>
      <c r="F1497">
        <v>2</v>
      </c>
      <c r="G1497">
        <v>0</v>
      </c>
      <c r="H1497">
        <v>7</v>
      </c>
      <c r="I1497">
        <v>97291</v>
      </c>
      <c r="J1497">
        <v>1</v>
      </c>
      <c r="K1497">
        <v>0</v>
      </c>
      <c r="L1497">
        <v>0</v>
      </c>
      <c r="M1497">
        <v>0</v>
      </c>
      <c r="N1497">
        <v>1</v>
      </c>
      <c r="O1497">
        <v>1</v>
      </c>
      <c r="P1497">
        <v>348</v>
      </c>
      <c r="Q1497">
        <v>27</v>
      </c>
      <c r="R1497">
        <v>3</v>
      </c>
      <c r="S1497" t="s">
        <v>1478</v>
      </c>
      <c r="T1497">
        <v>1</v>
      </c>
      <c r="U1497">
        <v>0.12438</v>
      </c>
      <c r="V1497">
        <v>85</v>
      </c>
    </row>
    <row r="1498" spans="1:22">
      <c r="A1498">
        <v>75092</v>
      </c>
      <c r="B1498" t="s">
        <v>2755</v>
      </c>
      <c r="C1498">
        <v>-2.9999999999999997E-8</v>
      </c>
      <c r="D1498">
        <v>7.4637439999999999E-2</v>
      </c>
      <c r="E1498">
        <v>682</v>
      </c>
      <c r="F1498">
        <v>0</v>
      </c>
      <c r="G1498">
        <v>0</v>
      </c>
      <c r="H1498">
        <v>7</v>
      </c>
      <c r="I1498">
        <v>97291</v>
      </c>
      <c r="J1498">
        <v>1</v>
      </c>
      <c r="K1498">
        <v>0</v>
      </c>
      <c r="L1498">
        <v>0</v>
      </c>
      <c r="M1498">
        <v>0</v>
      </c>
      <c r="N1498">
        <v>1</v>
      </c>
      <c r="O1498">
        <v>1</v>
      </c>
      <c r="P1498">
        <v>348</v>
      </c>
      <c r="Q1498">
        <v>27</v>
      </c>
      <c r="R1498">
        <v>3</v>
      </c>
      <c r="S1498" t="s">
        <v>1478</v>
      </c>
      <c r="T1498">
        <v>1</v>
      </c>
      <c r="U1498">
        <v>7.4637469999999997E-2</v>
      </c>
      <c r="V1498">
        <v>51</v>
      </c>
    </row>
    <row r="1499" spans="1:22">
      <c r="A1499">
        <v>75117</v>
      </c>
      <c r="B1499" t="s">
        <v>2756</v>
      </c>
      <c r="C1499">
        <v>-2.9999999999999997E-8</v>
      </c>
      <c r="D1499">
        <v>0.23229925000000001</v>
      </c>
      <c r="E1499">
        <v>682</v>
      </c>
      <c r="F1499">
        <v>0</v>
      </c>
      <c r="G1499">
        <v>0</v>
      </c>
      <c r="H1499">
        <v>7</v>
      </c>
      <c r="I1499">
        <v>97291</v>
      </c>
      <c r="J1499">
        <v>1</v>
      </c>
      <c r="K1499">
        <v>0</v>
      </c>
      <c r="L1499">
        <v>0</v>
      </c>
      <c r="M1499">
        <v>0</v>
      </c>
      <c r="N1499">
        <v>1</v>
      </c>
      <c r="O1499">
        <v>1</v>
      </c>
      <c r="P1499">
        <v>348</v>
      </c>
      <c r="Q1499">
        <v>27</v>
      </c>
      <c r="R1499">
        <v>3</v>
      </c>
      <c r="S1499" t="s">
        <v>1478</v>
      </c>
      <c r="T1499">
        <v>1</v>
      </c>
      <c r="U1499">
        <v>0.23229928</v>
      </c>
      <c r="V1499">
        <v>158</v>
      </c>
    </row>
    <row r="1500" spans="1:22">
      <c r="A1500">
        <v>75118</v>
      </c>
      <c r="B1500" t="s">
        <v>2756</v>
      </c>
      <c r="C1500">
        <v>0.23229925000000001</v>
      </c>
      <c r="D1500">
        <v>0.33109781999999999</v>
      </c>
      <c r="E1500">
        <v>682</v>
      </c>
      <c r="F1500">
        <v>2</v>
      </c>
      <c r="G1500">
        <v>0</v>
      </c>
      <c r="H1500">
        <v>7</v>
      </c>
      <c r="I1500">
        <v>97291</v>
      </c>
      <c r="J1500">
        <v>1</v>
      </c>
      <c r="K1500">
        <v>0</v>
      </c>
      <c r="L1500">
        <v>0</v>
      </c>
      <c r="M1500">
        <v>0</v>
      </c>
      <c r="N1500">
        <v>1</v>
      </c>
      <c r="O1500">
        <v>1</v>
      </c>
      <c r="P1500">
        <v>348</v>
      </c>
      <c r="Q1500">
        <v>27</v>
      </c>
      <c r="R1500">
        <v>3</v>
      </c>
      <c r="S1500" t="s">
        <v>1478</v>
      </c>
      <c r="T1500">
        <v>1</v>
      </c>
      <c r="U1500">
        <v>9.8798570000000002E-2</v>
      </c>
      <c r="V1500">
        <v>67</v>
      </c>
    </row>
    <row r="1501" spans="1:22">
      <c r="A1501">
        <v>75139</v>
      </c>
      <c r="B1501" t="s">
        <v>2757</v>
      </c>
      <c r="C1501">
        <v>-2.9999999999999997E-8</v>
      </c>
      <c r="D1501">
        <v>4.4397539999999999E-2</v>
      </c>
      <c r="E1501">
        <v>682</v>
      </c>
      <c r="F1501">
        <v>2</v>
      </c>
      <c r="G1501">
        <v>0</v>
      </c>
      <c r="H1501">
        <v>7</v>
      </c>
      <c r="I1501">
        <v>97291</v>
      </c>
      <c r="J1501">
        <v>1</v>
      </c>
      <c r="K1501">
        <v>0</v>
      </c>
      <c r="L1501">
        <v>0</v>
      </c>
      <c r="M1501">
        <v>0</v>
      </c>
      <c r="N1501">
        <v>1</v>
      </c>
      <c r="O1501">
        <v>1</v>
      </c>
      <c r="P1501">
        <v>348</v>
      </c>
      <c r="Q1501">
        <v>27</v>
      </c>
      <c r="R1501">
        <v>3</v>
      </c>
      <c r="S1501" t="s">
        <v>1478</v>
      </c>
      <c r="T1501">
        <v>1</v>
      </c>
      <c r="U1501">
        <v>4.4397569999999997E-2</v>
      </c>
      <c r="V1501">
        <v>30</v>
      </c>
    </row>
    <row r="1502" spans="1:22">
      <c r="A1502">
        <v>75164</v>
      </c>
      <c r="B1502" t="s">
        <v>2758</v>
      </c>
      <c r="C1502">
        <v>-2.9999999999999997E-8</v>
      </c>
      <c r="D1502">
        <v>7.2047319999999998E-2</v>
      </c>
      <c r="E1502">
        <v>682</v>
      </c>
      <c r="F1502">
        <v>0</v>
      </c>
      <c r="G1502">
        <v>0</v>
      </c>
      <c r="H1502">
        <v>7</v>
      </c>
      <c r="I1502">
        <v>97291</v>
      </c>
      <c r="J1502">
        <v>1</v>
      </c>
      <c r="K1502">
        <v>0</v>
      </c>
      <c r="L1502">
        <v>0</v>
      </c>
      <c r="M1502">
        <v>0</v>
      </c>
      <c r="N1502">
        <v>1</v>
      </c>
      <c r="O1502">
        <v>1</v>
      </c>
      <c r="P1502">
        <v>348</v>
      </c>
      <c r="Q1502">
        <v>27</v>
      </c>
      <c r="R1502">
        <v>3</v>
      </c>
      <c r="S1502" t="s">
        <v>1478</v>
      </c>
      <c r="T1502">
        <v>1</v>
      </c>
      <c r="U1502">
        <v>7.2047349999999996E-2</v>
      </c>
      <c r="V1502">
        <v>49</v>
      </c>
    </row>
    <row r="1503" spans="1:22">
      <c r="A1503">
        <v>75224</v>
      </c>
      <c r="B1503" t="s">
        <v>2759</v>
      </c>
      <c r="C1503">
        <v>-2.9999999999999997E-8</v>
      </c>
      <c r="D1503">
        <v>0.30123640000000002</v>
      </c>
      <c r="E1503">
        <v>682</v>
      </c>
      <c r="F1503">
        <v>2</v>
      </c>
      <c r="G1503">
        <v>0</v>
      </c>
      <c r="H1503">
        <v>7</v>
      </c>
      <c r="I1503">
        <v>97291</v>
      </c>
      <c r="J1503">
        <v>1</v>
      </c>
      <c r="K1503">
        <v>0</v>
      </c>
      <c r="L1503">
        <v>0</v>
      </c>
      <c r="M1503">
        <v>0</v>
      </c>
      <c r="N1503">
        <v>1</v>
      </c>
      <c r="O1503">
        <v>1</v>
      </c>
      <c r="P1503">
        <v>348</v>
      </c>
      <c r="Q1503">
        <v>27</v>
      </c>
      <c r="R1503">
        <v>3</v>
      </c>
      <c r="S1503" t="s">
        <v>1478</v>
      </c>
      <c r="T1503">
        <v>1</v>
      </c>
      <c r="U1503">
        <v>0.30123643</v>
      </c>
      <c r="V1503">
        <v>205</v>
      </c>
    </row>
    <row r="1504" spans="1:22">
      <c r="A1504">
        <v>75284</v>
      </c>
      <c r="B1504" t="s">
        <v>2760</v>
      </c>
      <c r="C1504">
        <v>-2.9999999999999997E-8</v>
      </c>
      <c r="D1504">
        <v>5.7184899999999997E-2</v>
      </c>
      <c r="E1504">
        <v>682</v>
      </c>
      <c r="F1504">
        <v>2</v>
      </c>
      <c r="G1504">
        <v>0</v>
      </c>
      <c r="H1504">
        <v>7</v>
      </c>
      <c r="I1504">
        <v>97291</v>
      </c>
      <c r="J1504">
        <v>1</v>
      </c>
      <c r="K1504">
        <v>0</v>
      </c>
      <c r="L1504">
        <v>0</v>
      </c>
      <c r="M1504">
        <v>0</v>
      </c>
      <c r="N1504">
        <v>1</v>
      </c>
      <c r="O1504">
        <v>1</v>
      </c>
      <c r="P1504">
        <v>348</v>
      </c>
      <c r="Q1504">
        <v>27</v>
      </c>
      <c r="R1504">
        <v>3</v>
      </c>
      <c r="S1504" t="s">
        <v>1478</v>
      </c>
      <c r="T1504">
        <v>1</v>
      </c>
      <c r="U1504">
        <v>5.7184930000000002E-2</v>
      </c>
      <c r="V1504">
        <v>39</v>
      </c>
    </row>
    <row r="1505" spans="1:22">
      <c r="A1505">
        <v>75295</v>
      </c>
      <c r="B1505" t="s">
        <v>2761</v>
      </c>
      <c r="C1505">
        <v>-2.9999999999999997E-8</v>
      </c>
      <c r="D1505">
        <v>4.4604079999999997E-2</v>
      </c>
      <c r="E1505">
        <v>682</v>
      </c>
      <c r="F1505">
        <v>0</v>
      </c>
      <c r="G1505">
        <v>0</v>
      </c>
      <c r="H1505">
        <v>7</v>
      </c>
      <c r="I1505">
        <v>97291</v>
      </c>
      <c r="J1505">
        <v>1</v>
      </c>
      <c r="K1505">
        <v>0</v>
      </c>
      <c r="L1505">
        <v>0</v>
      </c>
      <c r="M1505">
        <v>0</v>
      </c>
      <c r="N1505">
        <v>1</v>
      </c>
      <c r="O1505">
        <v>1</v>
      </c>
      <c r="P1505">
        <v>348</v>
      </c>
      <c r="Q1505">
        <v>27</v>
      </c>
      <c r="R1505">
        <v>3</v>
      </c>
      <c r="S1505" t="s">
        <v>1478</v>
      </c>
      <c r="T1505">
        <v>1</v>
      </c>
      <c r="U1505">
        <v>4.4604110000000002E-2</v>
      </c>
      <c r="V1505">
        <v>30</v>
      </c>
    </row>
    <row r="1506" spans="1:22">
      <c r="A1506">
        <v>75302</v>
      </c>
      <c r="B1506" t="s">
        <v>2762</v>
      </c>
      <c r="C1506">
        <v>-2.9999999999999997E-8</v>
      </c>
      <c r="D1506">
        <v>6.1648700000000001E-2</v>
      </c>
      <c r="E1506">
        <v>682</v>
      </c>
      <c r="F1506">
        <v>0</v>
      </c>
      <c r="G1506">
        <v>0</v>
      </c>
      <c r="H1506">
        <v>7</v>
      </c>
      <c r="I1506">
        <v>97291</v>
      </c>
      <c r="J1506">
        <v>1</v>
      </c>
      <c r="K1506">
        <v>0</v>
      </c>
      <c r="L1506">
        <v>0</v>
      </c>
      <c r="M1506">
        <v>0</v>
      </c>
      <c r="N1506">
        <v>1</v>
      </c>
      <c r="O1506">
        <v>1</v>
      </c>
      <c r="P1506">
        <v>348</v>
      </c>
      <c r="Q1506">
        <v>27</v>
      </c>
      <c r="R1506">
        <v>3</v>
      </c>
      <c r="S1506" t="s">
        <v>1478</v>
      </c>
      <c r="T1506">
        <v>1</v>
      </c>
      <c r="U1506">
        <v>6.1648729999999999E-2</v>
      </c>
      <c r="V1506">
        <v>42</v>
      </c>
    </row>
    <row r="1507" spans="1:22">
      <c r="A1507">
        <v>75351</v>
      </c>
      <c r="B1507" t="s">
        <v>2763</v>
      </c>
      <c r="C1507">
        <v>-2.9999999999999997E-8</v>
      </c>
      <c r="D1507">
        <v>0.34066914999999998</v>
      </c>
      <c r="E1507">
        <v>682</v>
      </c>
      <c r="F1507">
        <v>2</v>
      </c>
      <c r="G1507">
        <v>0</v>
      </c>
      <c r="H1507">
        <v>7</v>
      </c>
      <c r="I1507">
        <v>97291</v>
      </c>
      <c r="J1507">
        <v>1</v>
      </c>
      <c r="K1507">
        <v>0</v>
      </c>
      <c r="L1507">
        <v>0</v>
      </c>
      <c r="M1507">
        <v>0</v>
      </c>
      <c r="N1507">
        <v>1</v>
      </c>
      <c r="O1507">
        <v>1</v>
      </c>
      <c r="P1507">
        <v>348</v>
      </c>
      <c r="Q1507">
        <v>27</v>
      </c>
      <c r="R1507">
        <v>3</v>
      </c>
      <c r="S1507" t="s">
        <v>1478</v>
      </c>
      <c r="T1507">
        <v>1</v>
      </c>
      <c r="U1507">
        <v>0.34066918000000002</v>
      </c>
      <c r="V1507">
        <v>232</v>
      </c>
    </row>
    <row r="1508" spans="1:22">
      <c r="A1508">
        <v>75453</v>
      </c>
      <c r="B1508" t="s">
        <v>2764</v>
      </c>
      <c r="C1508">
        <v>-2.9999999999999997E-8</v>
      </c>
      <c r="D1508">
        <v>6.2992720000000002E-2</v>
      </c>
      <c r="E1508">
        <v>682</v>
      </c>
      <c r="F1508">
        <v>2</v>
      </c>
      <c r="G1508">
        <v>0</v>
      </c>
      <c r="H1508">
        <v>7</v>
      </c>
      <c r="I1508">
        <v>97291</v>
      </c>
      <c r="J1508">
        <v>1</v>
      </c>
      <c r="K1508">
        <v>0</v>
      </c>
      <c r="L1508">
        <v>0</v>
      </c>
      <c r="M1508">
        <v>0</v>
      </c>
      <c r="N1508">
        <v>1</v>
      </c>
      <c r="O1508">
        <v>1</v>
      </c>
      <c r="P1508">
        <v>348</v>
      </c>
      <c r="Q1508">
        <v>27</v>
      </c>
      <c r="R1508">
        <v>3</v>
      </c>
      <c r="S1508" t="s">
        <v>1478</v>
      </c>
      <c r="T1508">
        <v>1</v>
      </c>
      <c r="U1508">
        <v>6.299275E-2</v>
      </c>
      <c r="V1508">
        <v>43</v>
      </c>
    </row>
    <row r="1509" spans="1:22">
      <c r="A1509">
        <v>75462</v>
      </c>
      <c r="B1509" t="s">
        <v>2765</v>
      </c>
      <c r="C1509">
        <v>-2.9999999999999997E-8</v>
      </c>
      <c r="D1509">
        <v>0.41598404</v>
      </c>
      <c r="E1509">
        <v>682</v>
      </c>
      <c r="F1509">
        <v>2</v>
      </c>
      <c r="G1509">
        <v>0</v>
      </c>
      <c r="H1509">
        <v>7</v>
      </c>
      <c r="I1509">
        <v>97291</v>
      </c>
      <c r="J1509">
        <v>1</v>
      </c>
      <c r="K1509">
        <v>0</v>
      </c>
      <c r="L1509">
        <v>0</v>
      </c>
      <c r="M1509">
        <v>0</v>
      </c>
      <c r="N1509">
        <v>1</v>
      </c>
      <c r="O1509">
        <v>1</v>
      </c>
      <c r="P1509">
        <v>348</v>
      </c>
      <c r="Q1509">
        <v>27</v>
      </c>
      <c r="R1509">
        <v>3</v>
      </c>
      <c r="S1509" t="s">
        <v>1478</v>
      </c>
      <c r="T1509">
        <v>1</v>
      </c>
      <c r="U1509">
        <v>0.41598406999999998</v>
      </c>
      <c r="V1509">
        <v>284</v>
      </c>
    </row>
    <row r="1510" spans="1:22">
      <c r="A1510">
        <v>75494</v>
      </c>
      <c r="B1510" t="s">
        <v>2766</v>
      </c>
      <c r="C1510">
        <v>-2.9999999999999997E-8</v>
      </c>
      <c r="D1510">
        <v>7.3833759999999998E-2</v>
      </c>
      <c r="E1510">
        <v>682</v>
      </c>
      <c r="F1510">
        <v>2</v>
      </c>
      <c r="G1510">
        <v>0</v>
      </c>
      <c r="H1510">
        <v>7</v>
      </c>
      <c r="I1510">
        <v>97291</v>
      </c>
      <c r="J1510">
        <v>1</v>
      </c>
      <c r="K1510">
        <v>0</v>
      </c>
      <c r="L1510">
        <v>0</v>
      </c>
      <c r="M1510">
        <v>0</v>
      </c>
      <c r="N1510">
        <v>1</v>
      </c>
      <c r="O1510">
        <v>1</v>
      </c>
      <c r="P1510">
        <v>348</v>
      </c>
      <c r="Q1510">
        <v>27</v>
      </c>
      <c r="R1510">
        <v>3</v>
      </c>
      <c r="S1510" t="s">
        <v>1478</v>
      </c>
      <c r="T1510">
        <v>1</v>
      </c>
      <c r="U1510">
        <v>7.3833789999999996E-2</v>
      </c>
      <c r="V1510">
        <v>50</v>
      </c>
    </row>
    <row r="1511" spans="1:22">
      <c r="A1511">
        <v>75532</v>
      </c>
      <c r="B1511" t="s">
        <v>2767</v>
      </c>
      <c r="C1511">
        <v>-2.9999999999999997E-8</v>
      </c>
      <c r="D1511">
        <v>0.18419012000000001</v>
      </c>
      <c r="E1511">
        <v>682</v>
      </c>
      <c r="F1511">
        <v>2</v>
      </c>
      <c r="G1511">
        <v>0</v>
      </c>
      <c r="H1511">
        <v>7</v>
      </c>
      <c r="I1511">
        <v>97291</v>
      </c>
      <c r="J1511">
        <v>1</v>
      </c>
      <c r="K1511">
        <v>0</v>
      </c>
      <c r="L1511">
        <v>0</v>
      </c>
      <c r="M1511">
        <v>0</v>
      </c>
      <c r="N1511">
        <v>1</v>
      </c>
      <c r="O1511">
        <v>1</v>
      </c>
      <c r="P1511">
        <v>348</v>
      </c>
      <c r="Q1511">
        <v>27</v>
      </c>
      <c r="R1511">
        <v>3</v>
      </c>
      <c r="S1511" t="s">
        <v>1478</v>
      </c>
      <c r="T1511">
        <v>1</v>
      </c>
      <c r="U1511">
        <v>0.18419015</v>
      </c>
      <c r="V1511">
        <v>126</v>
      </c>
    </row>
    <row r="1512" spans="1:22">
      <c r="A1512">
        <v>75588</v>
      </c>
      <c r="B1512" t="s">
        <v>2768</v>
      </c>
      <c r="C1512">
        <v>-2.9999999999999997E-8</v>
      </c>
      <c r="D1512">
        <v>9.468538E-2</v>
      </c>
      <c r="E1512">
        <v>682</v>
      </c>
      <c r="F1512">
        <v>0</v>
      </c>
      <c r="G1512">
        <v>0</v>
      </c>
      <c r="H1512">
        <v>7</v>
      </c>
      <c r="I1512">
        <v>97291</v>
      </c>
      <c r="J1512">
        <v>1</v>
      </c>
      <c r="K1512">
        <v>0</v>
      </c>
      <c r="L1512">
        <v>0</v>
      </c>
      <c r="M1512">
        <v>0</v>
      </c>
      <c r="N1512">
        <v>1</v>
      </c>
      <c r="O1512">
        <v>1</v>
      </c>
      <c r="P1512">
        <v>348</v>
      </c>
      <c r="Q1512">
        <v>27</v>
      </c>
      <c r="R1512">
        <v>3</v>
      </c>
      <c r="S1512" t="s">
        <v>1478</v>
      </c>
      <c r="T1512">
        <v>1</v>
      </c>
      <c r="U1512">
        <v>9.4685409999999998E-2</v>
      </c>
      <c r="V1512">
        <v>65</v>
      </c>
    </row>
    <row r="1513" spans="1:22">
      <c r="A1513">
        <v>75615</v>
      </c>
      <c r="B1513" t="s">
        <v>2769</v>
      </c>
      <c r="C1513">
        <v>-2.9999999999999997E-8</v>
      </c>
      <c r="D1513">
        <v>9.6401609999999999E-2</v>
      </c>
      <c r="E1513">
        <v>682</v>
      </c>
      <c r="F1513">
        <v>0</v>
      </c>
      <c r="G1513">
        <v>0</v>
      </c>
      <c r="H1513">
        <v>7</v>
      </c>
      <c r="I1513">
        <v>97291</v>
      </c>
      <c r="J1513">
        <v>1</v>
      </c>
      <c r="K1513">
        <v>0</v>
      </c>
      <c r="L1513">
        <v>0</v>
      </c>
      <c r="M1513">
        <v>0</v>
      </c>
      <c r="N1513">
        <v>1</v>
      </c>
      <c r="O1513">
        <v>1</v>
      </c>
      <c r="P1513">
        <v>348</v>
      </c>
      <c r="Q1513">
        <v>27</v>
      </c>
      <c r="R1513">
        <v>3</v>
      </c>
      <c r="S1513" t="s">
        <v>1478</v>
      </c>
      <c r="T1513">
        <v>1</v>
      </c>
      <c r="U1513">
        <v>9.6401639999999997E-2</v>
      </c>
      <c r="V1513">
        <v>66</v>
      </c>
    </row>
    <row r="1514" spans="1:22">
      <c r="A1514">
        <v>75694</v>
      </c>
      <c r="B1514" t="s">
        <v>2770</v>
      </c>
      <c r="C1514">
        <v>-2.9999999999999997E-8</v>
      </c>
      <c r="D1514">
        <v>4.2382999999999997E-2</v>
      </c>
      <c r="E1514">
        <v>682</v>
      </c>
      <c r="F1514">
        <v>2</v>
      </c>
      <c r="G1514">
        <v>0</v>
      </c>
      <c r="H1514">
        <v>7</v>
      </c>
      <c r="I1514">
        <v>97291</v>
      </c>
      <c r="J1514">
        <v>1</v>
      </c>
      <c r="K1514">
        <v>0</v>
      </c>
      <c r="L1514">
        <v>0</v>
      </c>
      <c r="M1514">
        <v>0</v>
      </c>
      <c r="N1514">
        <v>1</v>
      </c>
      <c r="O1514">
        <v>1</v>
      </c>
      <c r="P1514">
        <v>348</v>
      </c>
      <c r="Q1514">
        <v>27</v>
      </c>
      <c r="R1514">
        <v>3</v>
      </c>
      <c r="S1514" t="s">
        <v>1478</v>
      </c>
      <c r="T1514">
        <v>1</v>
      </c>
      <c r="U1514">
        <v>4.2383030000000002E-2</v>
      </c>
      <c r="V1514">
        <v>29</v>
      </c>
    </row>
    <row r="1515" spans="1:22">
      <c r="A1515">
        <v>75728</v>
      </c>
      <c r="B1515" t="s">
        <v>2771</v>
      </c>
      <c r="C1515">
        <v>-2.9999999999999997E-8</v>
      </c>
      <c r="D1515">
        <v>6.995113E-2</v>
      </c>
      <c r="E1515">
        <v>682</v>
      </c>
      <c r="F1515">
        <v>2</v>
      </c>
      <c r="G1515">
        <v>0</v>
      </c>
      <c r="H1515">
        <v>7</v>
      </c>
      <c r="I1515">
        <v>97291</v>
      </c>
      <c r="J1515">
        <v>1</v>
      </c>
      <c r="K1515">
        <v>0</v>
      </c>
      <c r="L1515">
        <v>0</v>
      </c>
      <c r="M1515">
        <v>0</v>
      </c>
      <c r="N1515">
        <v>1</v>
      </c>
      <c r="O1515">
        <v>1</v>
      </c>
      <c r="P1515">
        <v>348</v>
      </c>
      <c r="Q1515">
        <v>27</v>
      </c>
      <c r="R1515">
        <v>3</v>
      </c>
      <c r="S1515" t="s">
        <v>1478</v>
      </c>
      <c r="T1515">
        <v>1</v>
      </c>
      <c r="U1515">
        <v>6.9951159999999998E-2</v>
      </c>
      <c r="V1515">
        <v>48</v>
      </c>
    </row>
    <row r="1516" spans="1:22">
      <c r="A1516">
        <v>75745</v>
      </c>
      <c r="B1516" t="s">
        <v>2772</v>
      </c>
      <c r="C1516">
        <v>-2.9999999999999997E-8</v>
      </c>
      <c r="D1516">
        <v>9.5525100000000002E-2</v>
      </c>
      <c r="E1516">
        <v>682</v>
      </c>
      <c r="F1516">
        <v>0</v>
      </c>
      <c r="G1516">
        <v>0</v>
      </c>
      <c r="H1516">
        <v>7</v>
      </c>
      <c r="I1516">
        <v>97291</v>
      </c>
      <c r="J1516">
        <v>1</v>
      </c>
      <c r="K1516">
        <v>0</v>
      </c>
      <c r="L1516">
        <v>0</v>
      </c>
      <c r="M1516">
        <v>0</v>
      </c>
      <c r="N1516">
        <v>1</v>
      </c>
      <c r="O1516">
        <v>1</v>
      </c>
      <c r="P1516">
        <v>348</v>
      </c>
      <c r="Q1516">
        <v>27</v>
      </c>
      <c r="R1516">
        <v>3</v>
      </c>
      <c r="S1516" t="s">
        <v>1478</v>
      </c>
      <c r="T1516">
        <v>1</v>
      </c>
      <c r="U1516">
        <v>9.552513E-2</v>
      </c>
      <c r="V1516">
        <v>65</v>
      </c>
    </row>
    <row r="1517" spans="1:22">
      <c r="A1517">
        <v>75758</v>
      </c>
      <c r="B1517" t="s">
        <v>2773</v>
      </c>
      <c r="C1517">
        <v>-2.9999999999999997E-8</v>
      </c>
      <c r="D1517">
        <v>0.20328226999999999</v>
      </c>
      <c r="E1517">
        <v>682</v>
      </c>
      <c r="F1517">
        <v>0</v>
      </c>
      <c r="G1517">
        <v>0</v>
      </c>
      <c r="H1517">
        <v>7</v>
      </c>
      <c r="I1517">
        <v>97291</v>
      </c>
      <c r="J1517">
        <v>1</v>
      </c>
      <c r="K1517">
        <v>0</v>
      </c>
      <c r="L1517">
        <v>0</v>
      </c>
      <c r="M1517">
        <v>0</v>
      </c>
      <c r="N1517">
        <v>1</v>
      </c>
      <c r="O1517">
        <v>1</v>
      </c>
      <c r="P1517">
        <v>348</v>
      </c>
      <c r="Q1517">
        <v>27</v>
      </c>
      <c r="R1517">
        <v>3</v>
      </c>
      <c r="S1517" t="s">
        <v>1478</v>
      </c>
      <c r="T1517">
        <v>1</v>
      </c>
      <c r="U1517">
        <v>0.2032823</v>
      </c>
      <c r="V1517">
        <v>139</v>
      </c>
    </row>
    <row r="1518" spans="1:22">
      <c r="A1518">
        <v>75822</v>
      </c>
      <c r="B1518" t="s">
        <v>2774</v>
      </c>
      <c r="C1518">
        <v>-2.9999999999999997E-8</v>
      </c>
      <c r="D1518">
        <v>0.21369028000000001</v>
      </c>
      <c r="E1518">
        <v>682</v>
      </c>
      <c r="F1518">
        <v>2</v>
      </c>
      <c r="G1518">
        <v>0</v>
      </c>
      <c r="H1518">
        <v>7</v>
      </c>
      <c r="I1518">
        <v>97291</v>
      </c>
      <c r="J1518">
        <v>1</v>
      </c>
      <c r="K1518">
        <v>0</v>
      </c>
      <c r="L1518">
        <v>0</v>
      </c>
      <c r="M1518">
        <v>0</v>
      </c>
      <c r="N1518">
        <v>1</v>
      </c>
      <c r="O1518">
        <v>1</v>
      </c>
      <c r="P1518">
        <v>348</v>
      </c>
      <c r="Q1518">
        <v>27</v>
      </c>
      <c r="R1518">
        <v>3</v>
      </c>
      <c r="S1518" t="s">
        <v>1478</v>
      </c>
      <c r="T1518">
        <v>1</v>
      </c>
      <c r="U1518">
        <v>0.21369030999999999</v>
      </c>
      <c r="V1518">
        <v>146</v>
      </c>
    </row>
    <row r="1519" spans="1:22">
      <c r="A1519">
        <v>75923</v>
      </c>
      <c r="B1519" t="s">
        <v>2775</v>
      </c>
      <c r="C1519">
        <v>-2.9999999999999997E-8</v>
      </c>
      <c r="D1519">
        <v>0.29108017000000003</v>
      </c>
      <c r="E1519">
        <v>682</v>
      </c>
      <c r="F1519">
        <v>0</v>
      </c>
      <c r="G1519">
        <v>0</v>
      </c>
      <c r="H1519">
        <v>7</v>
      </c>
      <c r="I1519">
        <v>97291</v>
      </c>
      <c r="J1519">
        <v>1</v>
      </c>
      <c r="K1519">
        <v>0</v>
      </c>
      <c r="L1519">
        <v>0</v>
      </c>
      <c r="M1519">
        <v>0</v>
      </c>
      <c r="N1519">
        <v>1</v>
      </c>
      <c r="O1519">
        <v>1</v>
      </c>
      <c r="P1519">
        <v>348</v>
      </c>
      <c r="Q1519">
        <v>27</v>
      </c>
      <c r="R1519">
        <v>3</v>
      </c>
      <c r="S1519" t="s">
        <v>1478</v>
      </c>
      <c r="T1519">
        <v>1</v>
      </c>
      <c r="U1519">
        <v>0.29108020000000001</v>
      </c>
      <c r="V1519">
        <v>199</v>
      </c>
    </row>
    <row r="1520" spans="1:22">
      <c r="A1520">
        <v>75924</v>
      </c>
      <c r="B1520" t="s">
        <v>2775</v>
      </c>
      <c r="C1520">
        <v>0.29108017000000003</v>
      </c>
      <c r="D1520">
        <v>0.49688112000000001</v>
      </c>
      <c r="E1520">
        <v>682</v>
      </c>
      <c r="F1520">
        <v>2</v>
      </c>
      <c r="G1520">
        <v>0</v>
      </c>
      <c r="H1520">
        <v>7</v>
      </c>
      <c r="I1520">
        <v>97291</v>
      </c>
      <c r="J1520">
        <v>1</v>
      </c>
      <c r="K1520">
        <v>0</v>
      </c>
      <c r="L1520">
        <v>0</v>
      </c>
      <c r="M1520">
        <v>0</v>
      </c>
      <c r="N1520">
        <v>1</v>
      </c>
      <c r="O1520">
        <v>1</v>
      </c>
      <c r="P1520">
        <v>348</v>
      </c>
      <c r="Q1520">
        <v>27</v>
      </c>
      <c r="R1520">
        <v>3</v>
      </c>
      <c r="S1520" t="s">
        <v>1478</v>
      </c>
      <c r="T1520">
        <v>1</v>
      </c>
      <c r="U1520">
        <v>0.20580095000000001</v>
      </c>
      <c r="V1520">
        <v>140</v>
      </c>
    </row>
    <row r="1521" spans="1:22">
      <c r="A1521">
        <v>75987</v>
      </c>
      <c r="B1521" t="s">
        <v>2776</v>
      </c>
      <c r="C1521">
        <v>-2.9999999999999997E-8</v>
      </c>
      <c r="D1521">
        <v>1.479044E-2</v>
      </c>
      <c r="E1521">
        <v>682</v>
      </c>
      <c r="F1521">
        <v>0</v>
      </c>
      <c r="G1521">
        <v>0</v>
      </c>
      <c r="H1521">
        <v>7</v>
      </c>
      <c r="I1521">
        <v>97291</v>
      </c>
      <c r="J1521">
        <v>1</v>
      </c>
      <c r="K1521">
        <v>0</v>
      </c>
      <c r="L1521">
        <v>0</v>
      </c>
      <c r="M1521">
        <v>0</v>
      </c>
      <c r="N1521">
        <v>1</v>
      </c>
      <c r="O1521">
        <v>1</v>
      </c>
      <c r="P1521">
        <v>348</v>
      </c>
      <c r="Q1521">
        <v>27</v>
      </c>
      <c r="R1521">
        <v>3</v>
      </c>
      <c r="S1521" t="s">
        <v>1478</v>
      </c>
      <c r="T1521">
        <v>1</v>
      </c>
      <c r="U1521">
        <v>1.479047E-2</v>
      </c>
      <c r="V1521">
        <v>10</v>
      </c>
    </row>
    <row r="1522" spans="1:22">
      <c r="A1522">
        <v>75988</v>
      </c>
      <c r="B1522" t="s">
        <v>2776</v>
      </c>
      <c r="C1522">
        <v>1.479044E-2</v>
      </c>
      <c r="D1522">
        <v>0.2193783</v>
      </c>
      <c r="E1522">
        <v>682</v>
      </c>
      <c r="F1522">
        <v>2</v>
      </c>
      <c r="G1522">
        <v>0</v>
      </c>
      <c r="H1522">
        <v>7</v>
      </c>
      <c r="I1522">
        <v>97291</v>
      </c>
      <c r="J1522">
        <v>1</v>
      </c>
      <c r="K1522">
        <v>0</v>
      </c>
      <c r="L1522">
        <v>0</v>
      </c>
      <c r="M1522">
        <v>0</v>
      </c>
      <c r="N1522">
        <v>1</v>
      </c>
      <c r="O1522">
        <v>1</v>
      </c>
      <c r="P1522">
        <v>348</v>
      </c>
      <c r="Q1522">
        <v>27</v>
      </c>
      <c r="R1522">
        <v>3</v>
      </c>
      <c r="S1522" t="s">
        <v>1478</v>
      </c>
      <c r="T1522">
        <v>1</v>
      </c>
      <c r="U1522">
        <v>0.20458786000000001</v>
      </c>
      <c r="V1522">
        <v>140</v>
      </c>
    </row>
    <row r="1523" spans="1:22">
      <c r="A1523">
        <v>76014</v>
      </c>
      <c r="B1523" t="s">
        <v>2777</v>
      </c>
      <c r="C1523">
        <v>-2.9999999999999997E-8</v>
      </c>
      <c r="D1523">
        <v>5.0990210000000001E-2</v>
      </c>
      <c r="E1523">
        <v>682</v>
      </c>
      <c r="F1523">
        <v>2</v>
      </c>
      <c r="G1523">
        <v>0</v>
      </c>
      <c r="H1523">
        <v>7</v>
      </c>
      <c r="I1523">
        <v>97291</v>
      </c>
      <c r="J1523">
        <v>1</v>
      </c>
      <c r="K1523">
        <v>0</v>
      </c>
      <c r="L1523">
        <v>0</v>
      </c>
      <c r="M1523">
        <v>0</v>
      </c>
      <c r="N1523">
        <v>1</v>
      </c>
      <c r="O1523">
        <v>1</v>
      </c>
      <c r="P1523">
        <v>348</v>
      </c>
      <c r="Q1523">
        <v>27</v>
      </c>
      <c r="R1523">
        <v>3</v>
      </c>
      <c r="S1523" t="s">
        <v>1478</v>
      </c>
      <c r="T1523">
        <v>1</v>
      </c>
      <c r="U1523">
        <v>5.0990239999999999E-2</v>
      </c>
      <c r="V1523">
        <v>35</v>
      </c>
    </row>
    <row r="1524" spans="1:22">
      <c r="A1524">
        <v>76017</v>
      </c>
      <c r="B1524" t="s">
        <v>2778</v>
      </c>
      <c r="C1524">
        <v>-2.9999999999999997E-8</v>
      </c>
      <c r="D1524">
        <v>0.72965265000000001</v>
      </c>
      <c r="E1524">
        <v>682</v>
      </c>
      <c r="F1524">
        <v>2</v>
      </c>
      <c r="G1524">
        <v>0</v>
      </c>
      <c r="H1524">
        <v>7</v>
      </c>
      <c r="I1524">
        <v>97291</v>
      </c>
      <c r="J1524">
        <v>1</v>
      </c>
      <c r="K1524">
        <v>0</v>
      </c>
      <c r="L1524">
        <v>0</v>
      </c>
      <c r="M1524">
        <v>0</v>
      </c>
      <c r="N1524">
        <v>1</v>
      </c>
      <c r="O1524">
        <v>1</v>
      </c>
      <c r="P1524">
        <v>348</v>
      </c>
      <c r="Q1524">
        <v>27</v>
      </c>
      <c r="R1524">
        <v>3</v>
      </c>
      <c r="S1524" t="s">
        <v>1478</v>
      </c>
      <c r="T1524">
        <v>1</v>
      </c>
      <c r="U1524">
        <v>0.72965268000000005</v>
      </c>
      <c r="V1524">
        <v>498</v>
      </c>
    </row>
    <row r="1525" spans="1:22">
      <c r="A1525">
        <v>76068</v>
      </c>
      <c r="B1525" t="s">
        <v>2779</v>
      </c>
      <c r="C1525">
        <v>-2.9999999999999997E-8</v>
      </c>
      <c r="D1525">
        <v>7.8026449999999997E-2</v>
      </c>
      <c r="E1525">
        <v>682</v>
      </c>
      <c r="F1525">
        <v>2</v>
      </c>
      <c r="G1525">
        <v>0</v>
      </c>
      <c r="H1525">
        <v>7</v>
      </c>
      <c r="I1525">
        <v>97291</v>
      </c>
      <c r="J1525">
        <v>1</v>
      </c>
      <c r="K1525">
        <v>0</v>
      </c>
      <c r="L1525">
        <v>0</v>
      </c>
      <c r="M1525">
        <v>0</v>
      </c>
      <c r="N1525">
        <v>1</v>
      </c>
      <c r="O1525">
        <v>1</v>
      </c>
      <c r="P1525">
        <v>348</v>
      </c>
      <c r="Q1525">
        <v>27</v>
      </c>
      <c r="R1525">
        <v>3</v>
      </c>
      <c r="S1525" t="s">
        <v>1478</v>
      </c>
      <c r="T1525">
        <v>1</v>
      </c>
      <c r="U1525">
        <v>7.8026479999999995E-2</v>
      </c>
      <c r="V1525">
        <v>53</v>
      </c>
    </row>
    <row r="1526" spans="1:22">
      <c r="A1526">
        <v>76099</v>
      </c>
      <c r="B1526" t="s">
        <v>2780</v>
      </c>
      <c r="C1526">
        <v>-2.9999999999999997E-8</v>
      </c>
      <c r="D1526">
        <v>0.18241692000000001</v>
      </c>
      <c r="E1526">
        <v>682</v>
      </c>
      <c r="F1526">
        <v>2</v>
      </c>
      <c r="G1526">
        <v>0</v>
      </c>
      <c r="H1526">
        <v>7</v>
      </c>
      <c r="I1526">
        <v>97291</v>
      </c>
      <c r="J1526">
        <v>1</v>
      </c>
      <c r="K1526">
        <v>0</v>
      </c>
      <c r="L1526">
        <v>0</v>
      </c>
      <c r="M1526">
        <v>0</v>
      </c>
      <c r="N1526">
        <v>1</v>
      </c>
      <c r="O1526">
        <v>1</v>
      </c>
      <c r="P1526">
        <v>348</v>
      </c>
      <c r="Q1526">
        <v>27</v>
      </c>
      <c r="R1526">
        <v>3</v>
      </c>
      <c r="S1526" t="s">
        <v>1478</v>
      </c>
      <c r="T1526">
        <v>1</v>
      </c>
      <c r="U1526">
        <v>0.18241694999999999</v>
      </c>
      <c r="V1526">
        <v>124</v>
      </c>
    </row>
    <row r="1527" spans="1:22">
      <c r="A1527">
        <v>76110</v>
      </c>
      <c r="B1527" t="s">
        <v>2781</v>
      </c>
      <c r="C1527">
        <v>-2.9999999999999997E-8</v>
      </c>
      <c r="D1527">
        <v>1.5770030000000001E-2</v>
      </c>
      <c r="E1527">
        <v>682</v>
      </c>
      <c r="F1527">
        <v>0</v>
      </c>
      <c r="G1527">
        <v>0</v>
      </c>
      <c r="H1527">
        <v>7</v>
      </c>
      <c r="I1527">
        <v>97291</v>
      </c>
      <c r="J1527">
        <v>1</v>
      </c>
      <c r="K1527">
        <v>0</v>
      </c>
      <c r="L1527">
        <v>0</v>
      </c>
      <c r="M1527">
        <v>0</v>
      </c>
      <c r="N1527">
        <v>1</v>
      </c>
      <c r="O1527">
        <v>1</v>
      </c>
      <c r="P1527">
        <v>348</v>
      </c>
      <c r="Q1527">
        <v>27</v>
      </c>
      <c r="R1527">
        <v>3</v>
      </c>
      <c r="S1527" t="s">
        <v>1478</v>
      </c>
      <c r="T1527">
        <v>1</v>
      </c>
      <c r="U1527">
        <v>1.5770059999999999E-2</v>
      </c>
      <c r="V1527">
        <v>11</v>
      </c>
    </row>
    <row r="1528" spans="1:22">
      <c r="A1528">
        <v>76111</v>
      </c>
      <c r="B1528" t="s">
        <v>2781</v>
      </c>
      <c r="C1528">
        <v>1.5770030000000001E-2</v>
      </c>
      <c r="D1528">
        <v>0.27390469000000001</v>
      </c>
      <c r="E1528">
        <v>682</v>
      </c>
      <c r="F1528">
        <v>2</v>
      </c>
      <c r="G1528">
        <v>0</v>
      </c>
      <c r="H1528">
        <v>7</v>
      </c>
      <c r="I1528">
        <v>97291</v>
      </c>
      <c r="J1528">
        <v>1</v>
      </c>
      <c r="K1528">
        <v>0</v>
      </c>
      <c r="L1528">
        <v>0</v>
      </c>
      <c r="M1528">
        <v>0</v>
      </c>
      <c r="N1528">
        <v>1</v>
      </c>
      <c r="O1528">
        <v>1</v>
      </c>
      <c r="P1528">
        <v>348</v>
      </c>
      <c r="Q1528">
        <v>27</v>
      </c>
      <c r="R1528">
        <v>3</v>
      </c>
      <c r="S1528" t="s">
        <v>1478</v>
      </c>
      <c r="T1528">
        <v>1</v>
      </c>
      <c r="U1528">
        <v>0.25813466000000002</v>
      </c>
      <c r="V1528">
        <v>176</v>
      </c>
    </row>
    <row r="1529" spans="1:22">
      <c r="A1529">
        <v>76115</v>
      </c>
      <c r="B1529" t="s">
        <v>2782</v>
      </c>
      <c r="C1529">
        <v>-2.9999999999999997E-8</v>
      </c>
      <c r="D1529">
        <v>6.3877669999999998E-2</v>
      </c>
      <c r="E1529">
        <v>682</v>
      </c>
      <c r="F1529">
        <v>0</v>
      </c>
      <c r="G1529">
        <v>0</v>
      </c>
      <c r="H1529">
        <v>7</v>
      </c>
      <c r="I1529">
        <v>97291</v>
      </c>
      <c r="J1529">
        <v>1</v>
      </c>
      <c r="K1529">
        <v>0</v>
      </c>
      <c r="L1529">
        <v>0</v>
      </c>
      <c r="M1529">
        <v>0</v>
      </c>
      <c r="N1529">
        <v>1</v>
      </c>
      <c r="O1529">
        <v>1</v>
      </c>
      <c r="P1529">
        <v>348</v>
      </c>
      <c r="Q1529">
        <v>27</v>
      </c>
      <c r="R1529">
        <v>3</v>
      </c>
      <c r="S1529" t="s">
        <v>1478</v>
      </c>
      <c r="T1529">
        <v>1</v>
      </c>
      <c r="U1529">
        <v>6.3877699999999996E-2</v>
      </c>
      <c r="V1529">
        <v>44</v>
      </c>
    </row>
    <row r="1530" spans="1:22">
      <c r="A1530">
        <v>76291</v>
      </c>
      <c r="B1530" t="s">
        <v>2783</v>
      </c>
      <c r="C1530">
        <v>-2.9999999999999997E-8</v>
      </c>
      <c r="D1530">
        <v>0.21313123</v>
      </c>
      <c r="E1530">
        <v>682</v>
      </c>
      <c r="F1530">
        <v>2</v>
      </c>
      <c r="G1530">
        <v>0</v>
      </c>
      <c r="H1530">
        <v>7</v>
      </c>
      <c r="I1530">
        <v>97291</v>
      </c>
      <c r="J1530">
        <v>1</v>
      </c>
      <c r="K1530">
        <v>0</v>
      </c>
      <c r="L1530">
        <v>0</v>
      </c>
      <c r="M1530">
        <v>0</v>
      </c>
      <c r="N1530">
        <v>1</v>
      </c>
      <c r="O1530">
        <v>1</v>
      </c>
      <c r="P1530">
        <v>348</v>
      </c>
      <c r="Q1530">
        <v>27</v>
      </c>
      <c r="R1530">
        <v>3</v>
      </c>
      <c r="S1530" t="s">
        <v>1478</v>
      </c>
      <c r="T1530">
        <v>1</v>
      </c>
      <c r="U1530">
        <v>0.21313125999999999</v>
      </c>
      <c r="V1530">
        <v>145</v>
      </c>
    </row>
    <row r="1531" spans="1:22">
      <c r="A1531">
        <v>76300</v>
      </c>
      <c r="B1531" t="s">
        <v>2784</v>
      </c>
      <c r="C1531">
        <v>-2.9999999999999997E-8</v>
      </c>
      <c r="D1531">
        <v>0.11813315000000001</v>
      </c>
      <c r="E1531">
        <v>682</v>
      </c>
      <c r="F1531">
        <v>0</v>
      </c>
      <c r="G1531">
        <v>0</v>
      </c>
      <c r="H1531">
        <v>7</v>
      </c>
      <c r="I1531">
        <v>97291</v>
      </c>
      <c r="J1531">
        <v>1</v>
      </c>
      <c r="K1531">
        <v>0</v>
      </c>
      <c r="L1531">
        <v>0</v>
      </c>
      <c r="M1531">
        <v>0</v>
      </c>
      <c r="N1531">
        <v>1</v>
      </c>
      <c r="O1531">
        <v>1</v>
      </c>
      <c r="P1531">
        <v>348</v>
      </c>
      <c r="Q1531">
        <v>27</v>
      </c>
      <c r="R1531">
        <v>3</v>
      </c>
      <c r="S1531" t="s">
        <v>1478</v>
      </c>
      <c r="T1531">
        <v>1</v>
      </c>
      <c r="U1531">
        <v>0.11813318</v>
      </c>
      <c r="V1531">
        <v>81</v>
      </c>
    </row>
    <row r="1532" spans="1:22">
      <c r="A1532">
        <v>76301</v>
      </c>
      <c r="B1532" t="s">
        <v>2785</v>
      </c>
      <c r="C1532">
        <v>-2.9999999999999997E-8</v>
      </c>
      <c r="D1532">
        <v>8.9102299999999999E-3</v>
      </c>
      <c r="E1532">
        <v>682</v>
      </c>
      <c r="F1532">
        <v>0</v>
      </c>
      <c r="G1532">
        <v>0</v>
      </c>
      <c r="H1532">
        <v>7</v>
      </c>
      <c r="I1532">
        <v>97291</v>
      </c>
      <c r="J1532">
        <v>1</v>
      </c>
      <c r="K1532">
        <v>0</v>
      </c>
      <c r="L1532">
        <v>0</v>
      </c>
      <c r="M1532">
        <v>0</v>
      </c>
      <c r="N1532">
        <v>1</v>
      </c>
      <c r="O1532">
        <v>1</v>
      </c>
      <c r="P1532">
        <v>348</v>
      </c>
      <c r="Q1532">
        <v>27</v>
      </c>
      <c r="R1532">
        <v>3</v>
      </c>
      <c r="S1532" t="s">
        <v>1478</v>
      </c>
      <c r="T1532">
        <v>1</v>
      </c>
      <c r="U1532">
        <v>8.9102599999999997E-3</v>
      </c>
      <c r="V1532">
        <v>6</v>
      </c>
    </row>
    <row r="1533" spans="1:22">
      <c r="A1533">
        <v>76403</v>
      </c>
      <c r="B1533" t="s">
        <v>2786</v>
      </c>
      <c r="C1533">
        <v>-2.9999999999999997E-8</v>
      </c>
      <c r="D1533">
        <v>9.9299990000000005E-2</v>
      </c>
      <c r="E1533">
        <v>682</v>
      </c>
      <c r="F1533">
        <v>0</v>
      </c>
      <c r="G1533">
        <v>0</v>
      </c>
      <c r="H1533">
        <v>7</v>
      </c>
      <c r="I1533">
        <v>97291</v>
      </c>
      <c r="J1533">
        <v>1</v>
      </c>
      <c r="K1533">
        <v>0</v>
      </c>
      <c r="L1533">
        <v>0</v>
      </c>
      <c r="M1533">
        <v>0</v>
      </c>
      <c r="N1533">
        <v>1</v>
      </c>
      <c r="O1533">
        <v>1</v>
      </c>
      <c r="P1533">
        <v>348</v>
      </c>
      <c r="Q1533">
        <v>27</v>
      </c>
      <c r="R1533">
        <v>3</v>
      </c>
      <c r="S1533" t="s">
        <v>1478</v>
      </c>
      <c r="T1533">
        <v>1</v>
      </c>
      <c r="U1533">
        <v>9.9300020000000003E-2</v>
      </c>
      <c r="V1533">
        <v>68</v>
      </c>
    </row>
    <row r="1534" spans="1:22">
      <c r="A1534">
        <v>76454</v>
      </c>
      <c r="B1534" t="s">
        <v>2787</v>
      </c>
      <c r="C1534">
        <v>-2.9999999999999997E-8</v>
      </c>
      <c r="D1534">
        <v>0.1639941</v>
      </c>
      <c r="E1534">
        <v>682</v>
      </c>
      <c r="F1534">
        <v>0</v>
      </c>
      <c r="G1534">
        <v>0</v>
      </c>
      <c r="H1534">
        <v>7</v>
      </c>
      <c r="I1534">
        <v>97291</v>
      </c>
      <c r="J1534">
        <v>1</v>
      </c>
      <c r="K1534">
        <v>0</v>
      </c>
      <c r="L1534">
        <v>0</v>
      </c>
      <c r="M1534">
        <v>0</v>
      </c>
      <c r="N1534">
        <v>1</v>
      </c>
      <c r="O1534">
        <v>1</v>
      </c>
      <c r="P1534">
        <v>348</v>
      </c>
      <c r="Q1534">
        <v>27</v>
      </c>
      <c r="R1534">
        <v>3</v>
      </c>
      <c r="S1534" t="s">
        <v>1478</v>
      </c>
      <c r="T1534">
        <v>1</v>
      </c>
      <c r="U1534">
        <v>0.16399412999999999</v>
      </c>
      <c r="V1534">
        <v>112</v>
      </c>
    </row>
    <row r="1535" spans="1:22">
      <c r="A1535">
        <v>76582</v>
      </c>
      <c r="B1535" t="s">
        <v>2788</v>
      </c>
      <c r="C1535">
        <v>-2.9999999999999997E-8</v>
      </c>
      <c r="D1535">
        <v>7.6481359999999998E-2</v>
      </c>
      <c r="E1535">
        <v>682</v>
      </c>
      <c r="F1535">
        <v>1</v>
      </c>
      <c r="G1535">
        <v>0</v>
      </c>
      <c r="H1535">
        <v>7</v>
      </c>
      <c r="I1535">
        <v>97291</v>
      </c>
      <c r="J1535">
        <v>1</v>
      </c>
      <c r="K1535">
        <v>0</v>
      </c>
      <c r="L1535">
        <v>0</v>
      </c>
      <c r="M1535">
        <v>0</v>
      </c>
      <c r="N1535">
        <v>1</v>
      </c>
      <c r="O1535">
        <v>1</v>
      </c>
      <c r="P1535">
        <v>348</v>
      </c>
      <c r="Q1535">
        <v>27</v>
      </c>
      <c r="R1535">
        <v>3</v>
      </c>
      <c r="S1535" t="s">
        <v>1478</v>
      </c>
      <c r="T1535">
        <v>1</v>
      </c>
      <c r="U1535">
        <v>7.6481389999999996E-2</v>
      </c>
      <c r="V1535">
        <v>52</v>
      </c>
    </row>
    <row r="1536" spans="1:22">
      <c r="A1536">
        <v>76626</v>
      </c>
      <c r="B1536" t="s">
        <v>2789</v>
      </c>
      <c r="C1536">
        <v>-2.9999999999999997E-8</v>
      </c>
      <c r="D1536">
        <v>7.1098990000000001E-2</v>
      </c>
      <c r="E1536">
        <v>682</v>
      </c>
      <c r="F1536">
        <v>0</v>
      </c>
      <c r="G1536">
        <v>0</v>
      </c>
      <c r="H1536">
        <v>7</v>
      </c>
      <c r="I1536">
        <v>97291</v>
      </c>
      <c r="J1536">
        <v>1</v>
      </c>
      <c r="K1536">
        <v>0</v>
      </c>
      <c r="L1536">
        <v>0</v>
      </c>
      <c r="M1536">
        <v>0</v>
      </c>
      <c r="N1536">
        <v>1</v>
      </c>
      <c r="O1536">
        <v>1</v>
      </c>
      <c r="P1536">
        <v>348</v>
      </c>
      <c r="Q1536">
        <v>27</v>
      </c>
      <c r="R1536">
        <v>3</v>
      </c>
      <c r="S1536" t="s">
        <v>1478</v>
      </c>
      <c r="T1536">
        <v>1</v>
      </c>
      <c r="U1536">
        <v>7.1099019999999999E-2</v>
      </c>
      <c r="V1536">
        <v>48</v>
      </c>
    </row>
    <row r="1537" spans="1:22">
      <c r="A1537">
        <v>76648</v>
      </c>
      <c r="B1537" t="s">
        <v>2790</v>
      </c>
      <c r="C1537">
        <v>-2.9999999999999997E-8</v>
      </c>
      <c r="D1537">
        <v>0.22050764</v>
      </c>
      <c r="E1537">
        <v>682</v>
      </c>
      <c r="F1537">
        <v>2</v>
      </c>
      <c r="G1537">
        <v>0</v>
      </c>
      <c r="H1537">
        <v>7</v>
      </c>
      <c r="I1537">
        <v>97291</v>
      </c>
      <c r="J1537">
        <v>1</v>
      </c>
      <c r="K1537">
        <v>0</v>
      </c>
      <c r="L1537">
        <v>0</v>
      </c>
      <c r="M1537">
        <v>0</v>
      </c>
      <c r="N1537">
        <v>1</v>
      </c>
      <c r="O1537">
        <v>1</v>
      </c>
      <c r="P1537">
        <v>348</v>
      </c>
      <c r="Q1537">
        <v>27</v>
      </c>
      <c r="R1537">
        <v>3</v>
      </c>
      <c r="S1537" t="s">
        <v>1478</v>
      </c>
      <c r="T1537">
        <v>1</v>
      </c>
      <c r="U1537">
        <v>0.22050766999999999</v>
      </c>
      <c r="V1537">
        <v>150</v>
      </c>
    </row>
    <row r="1538" spans="1:22">
      <c r="A1538">
        <v>76691</v>
      </c>
      <c r="B1538" t="s">
        <v>2791</v>
      </c>
      <c r="C1538">
        <v>-2.9999999999999997E-8</v>
      </c>
      <c r="D1538">
        <v>0.22235578</v>
      </c>
      <c r="E1538">
        <v>682</v>
      </c>
      <c r="F1538">
        <v>2</v>
      </c>
      <c r="G1538">
        <v>0</v>
      </c>
      <c r="H1538">
        <v>7</v>
      </c>
      <c r="I1538">
        <v>97291</v>
      </c>
      <c r="J1538">
        <v>1</v>
      </c>
      <c r="K1538">
        <v>0</v>
      </c>
      <c r="L1538">
        <v>0</v>
      </c>
      <c r="M1538">
        <v>0</v>
      </c>
      <c r="N1538">
        <v>1</v>
      </c>
      <c r="O1538">
        <v>1</v>
      </c>
      <c r="P1538">
        <v>348</v>
      </c>
      <c r="Q1538">
        <v>27</v>
      </c>
      <c r="R1538">
        <v>3</v>
      </c>
      <c r="S1538" t="s">
        <v>1478</v>
      </c>
      <c r="T1538">
        <v>1</v>
      </c>
      <c r="U1538">
        <v>0.22235580999999999</v>
      </c>
      <c r="V1538">
        <v>152</v>
      </c>
    </row>
    <row r="1539" spans="1:22">
      <c r="A1539">
        <v>76700</v>
      </c>
      <c r="B1539" t="s">
        <v>2792</v>
      </c>
      <c r="C1539">
        <v>-2.9999999999999997E-8</v>
      </c>
      <c r="D1539">
        <v>0.17193638999999999</v>
      </c>
      <c r="E1539">
        <v>682</v>
      </c>
      <c r="F1539">
        <v>2</v>
      </c>
      <c r="G1539">
        <v>0</v>
      </c>
      <c r="H1539">
        <v>7</v>
      </c>
      <c r="I1539">
        <v>97291</v>
      </c>
      <c r="J1539">
        <v>1</v>
      </c>
      <c r="K1539">
        <v>0</v>
      </c>
      <c r="L1539">
        <v>0</v>
      </c>
      <c r="M1539">
        <v>0</v>
      </c>
      <c r="N1539">
        <v>1</v>
      </c>
      <c r="O1539">
        <v>1</v>
      </c>
      <c r="P1539">
        <v>348</v>
      </c>
      <c r="Q1539">
        <v>27</v>
      </c>
      <c r="R1539">
        <v>3</v>
      </c>
      <c r="S1539" t="s">
        <v>1478</v>
      </c>
      <c r="T1539">
        <v>1</v>
      </c>
      <c r="U1539">
        <v>0.17193642000000001</v>
      </c>
      <c r="V1539">
        <v>117</v>
      </c>
    </row>
    <row r="1540" spans="1:22">
      <c r="A1540">
        <v>76762</v>
      </c>
      <c r="B1540" t="s">
        <v>2793</v>
      </c>
      <c r="C1540">
        <v>-2.9999999999999997E-8</v>
      </c>
      <c r="D1540">
        <v>0.14746988999999999</v>
      </c>
      <c r="E1540">
        <v>682</v>
      </c>
      <c r="F1540">
        <v>2</v>
      </c>
      <c r="G1540">
        <v>0</v>
      </c>
      <c r="H1540">
        <v>7</v>
      </c>
      <c r="I1540">
        <v>97291</v>
      </c>
      <c r="J1540">
        <v>1</v>
      </c>
      <c r="K1540">
        <v>0</v>
      </c>
      <c r="L1540">
        <v>0</v>
      </c>
      <c r="M1540">
        <v>0</v>
      </c>
      <c r="N1540">
        <v>1</v>
      </c>
      <c r="O1540">
        <v>1</v>
      </c>
      <c r="P1540">
        <v>348</v>
      </c>
      <c r="Q1540">
        <v>27</v>
      </c>
      <c r="R1540">
        <v>3</v>
      </c>
      <c r="S1540" t="s">
        <v>1478</v>
      </c>
      <c r="T1540">
        <v>1</v>
      </c>
      <c r="U1540">
        <v>0.14746992</v>
      </c>
      <c r="V1540">
        <v>101</v>
      </c>
    </row>
    <row r="1541" spans="1:22">
      <c r="A1541">
        <v>76804</v>
      </c>
      <c r="B1541" t="s">
        <v>2794</v>
      </c>
      <c r="C1541">
        <v>-2.9999999999999997E-8</v>
      </c>
      <c r="D1541">
        <v>5.8669230000000003E-2</v>
      </c>
      <c r="E1541">
        <v>682</v>
      </c>
      <c r="F1541">
        <v>2</v>
      </c>
      <c r="G1541">
        <v>0</v>
      </c>
      <c r="H1541">
        <v>7</v>
      </c>
      <c r="I1541">
        <v>97291</v>
      </c>
      <c r="J1541">
        <v>1</v>
      </c>
      <c r="K1541">
        <v>0</v>
      </c>
      <c r="L1541">
        <v>0</v>
      </c>
      <c r="M1541">
        <v>0</v>
      </c>
      <c r="N1541">
        <v>1</v>
      </c>
      <c r="O1541">
        <v>1</v>
      </c>
      <c r="P1541">
        <v>348</v>
      </c>
      <c r="Q1541">
        <v>27</v>
      </c>
      <c r="R1541">
        <v>3</v>
      </c>
      <c r="S1541" t="s">
        <v>1478</v>
      </c>
      <c r="T1541">
        <v>1</v>
      </c>
      <c r="U1541">
        <v>5.8669260000000001E-2</v>
      </c>
      <c r="V1541">
        <v>40</v>
      </c>
    </row>
    <row r="1542" spans="1:22">
      <c r="A1542">
        <v>76876</v>
      </c>
      <c r="B1542" t="s">
        <v>2795</v>
      </c>
      <c r="C1542">
        <v>-2.9999999999999997E-8</v>
      </c>
      <c r="D1542">
        <v>8.9019860000000006E-2</v>
      </c>
      <c r="E1542">
        <v>682</v>
      </c>
      <c r="F1542">
        <v>2</v>
      </c>
      <c r="G1542">
        <v>0</v>
      </c>
      <c r="H1542">
        <v>7</v>
      </c>
      <c r="I1542">
        <v>97291</v>
      </c>
      <c r="J1542">
        <v>1</v>
      </c>
      <c r="K1542">
        <v>0</v>
      </c>
      <c r="L1542">
        <v>0</v>
      </c>
      <c r="M1542">
        <v>0</v>
      </c>
      <c r="N1542">
        <v>1</v>
      </c>
      <c r="O1542">
        <v>1</v>
      </c>
      <c r="P1542">
        <v>348</v>
      </c>
      <c r="Q1542">
        <v>27</v>
      </c>
      <c r="R1542">
        <v>3</v>
      </c>
      <c r="S1542" t="s">
        <v>1478</v>
      </c>
      <c r="T1542">
        <v>1</v>
      </c>
      <c r="U1542">
        <v>8.9019890000000004E-2</v>
      </c>
      <c r="V1542">
        <v>61</v>
      </c>
    </row>
    <row r="1543" spans="1:22">
      <c r="A1543">
        <v>76886</v>
      </c>
      <c r="B1543" t="s">
        <v>2796</v>
      </c>
      <c r="C1543">
        <v>-2.9999999999999997E-8</v>
      </c>
      <c r="D1543">
        <v>0.16354392000000001</v>
      </c>
      <c r="E1543">
        <v>682</v>
      </c>
      <c r="F1543">
        <v>2</v>
      </c>
      <c r="G1543">
        <v>0</v>
      </c>
      <c r="H1543">
        <v>7</v>
      </c>
      <c r="I1543">
        <v>97291</v>
      </c>
      <c r="J1543">
        <v>1</v>
      </c>
      <c r="K1543">
        <v>0</v>
      </c>
      <c r="L1543">
        <v>0</v>
      </c>
      <c r="M1543">
        <v>0</v>
      </c>
      <c r="N1543">
        <v>1</v>
      </c>
      <c r="O1543">
        <v>1</v>
      </c>
      <c r="P1543">
        <v>348</v>
      </c>
      <c r="Q1543">
        <v>27</v>
      </c>
      <c r="R1543">
        <v>3</v>
      </c>
      <c r="S1543" t="s">
        <v>1478</v>
      </c>
      <c r="T1543">
        <v>1</v>
      </c>
      <c r="U1543">
        <v>0.16354394999999999</v>
      </c>
      <c r="V1543">
        <v>112</v>
      </c>
    </row>
    <row r="1544" spans="1:22">
      <c r="A1544">
        <v>76887</v>
      </c>
      <c r="B1544" t="s">
        <v>2796</v>
      </c>
      <c r="C1544">
        <v>0.16354392000000001</v>
      </c>
      <c r="D1544">
        <v>0.62419336999999997</v>
      </c>
      <c r="E1544">
        <v>682</v>
      </c>
      <c r="F1544">
        <v>2</v>
      </c>
      <c r="G1544">
        <v>0</v>
      </c>
      <c r="H1544">
        <v>7</v>
      </c>
      <c r="I1544">
        <v>97291</v>
      </c>
      <c r="J1544">
        <v>1</v>
      </c>
      <c r="K1544">
        <v>0</v>
      </c>
      <c r="L1544">
        <v>0</v>
      </c>
      <c r="M1544">
        <v>0</v>
      </c>
      <c r="N1544">
        <v>1</v>
      </c>
      <c r="O1544">
        <v>1</v>
      </c>
      <c r="P1544">
        <v>348</v>
      </c>
      <c r="Q1544">
        <v>27</v>
      </c>
      <c r="R1544">
        <v>3</v>
      </c>
      <c r="S1544" t="s">
        <v>1478</v>
      </c>
      <c r="T1544">
        <v>1</v>
      </c>
      <c r="U1544">
        <v>0.46064945000000002</v>
      </c>
      <c r="V1544">
        <v>314</v>
      </c>
    </row>
    <row r="1545" spans="1:22">
      <c r="A1545">
        <v>76888</v>
      </c>
      <c r="B1545" t="s">
        <v>2796</v>
      </c>
      <c r="C1545">
        <v>0.62419336999999997</v>
      </c>
      <c r="D1545">
        <v>0.75923750000000001</v>
      </c>
      <c r="E1545">
        <v>682</v>
      </c>
      <c r="F1545">
        <v>2</v>
      </c>
      <c r="G1545">
        <v>0</v>
      </c>
      <c r="H1545">
        <v>7</v>
      </c>
      <c r="I1545">
        <v>97291</v>
      </c>
      <c r="J1545">
        <v>1</v>
      </c>
      <c r="K1545">
        <v>0</v>
      </c>
      <c r="L1545">
        <v>0</v>
      </c>
      <c r="M1545">
        <v>0</v>
      </c>
      <c r="N1545">
        <v>1</v>
      </c>
      <c r="O1545">
        <v>1</v>
      </c>
      <c r="P1545">
        <v>348</v>
      </c>
      <c r="Q1545">
        <v>27</v>
      </c>
      <c r="R1545">
        <v>3</v>
      </c>
      <c r="S1545" t="s">
        <v>1478</v>
      </c>
      <c r="T1545">
        <v>1</v>
      </c>
      <c r="U1545">
        <v>0.13504413000000001</v>
      </c>
      <c r="V1545">
        <v>92</v>
      </c>
    </row>
    <row r="1546" spans="1:22">
      <c r="A1546">
        <v>76911</v>
      </c>
      <c r="B1546" t="s">
        <v>2797</v>
      </c>
      <c r="C1546">
        <v>-2.9999999999999997E-8</v>
      </c>
      <c r="D1546">
        <v>0.31498662999999999</v>
      </c>
      <c r="E1546">
        <v>682</v>
      </c>
      <c r="F1546">
        <v>2</v>
      </c>
      <c r="G1546">
        <v>0</v>
      </c>
      <c r="H1546">
        <v>7</v>
      </c>
      <c r="I1546">
        <v>97291</v>
      </c>
      <c r="J1546">
        <v>1</v>
      </c>
      <c r="K1546">
        <v>0</v>
      </c>
      <c r="L1546">
        <v>0</v>
      </c>
      <c r="M1546">
        <v>0</v>
      </c>
      <c r="N1546">
        <v>1</v>
      </c>
      <c r="O1546">
        <v>1</v>
      </c>
      <c r="P1546">
        <v>348</v>
      </c>
      <c r="Q1546">
        <v>27</v>
      </c>
      <c r="R1546">
        <v>3</v>
      </c>
      <c r="S1546" t="s">
        <v>1478</v>
      </c>
      <c r="T1546">
        <v>1</v>
      </c>
      <c r="U1546">
        <v>0.31498665999999997</v>
      </c>
      <c r="V1546">
        <v>215</v>
      </c>
    </row>
    <row r="1547" spans="1:22">
      <c r="A1547">
        <v>76933</v>
      </c>
      <c r="B1547" t="s">
        <v>2798</v>
      </c>
      <c r="C1547">
        <v>-2.9999999999999997E-8</v>
      </c>
      <c r="D1547">
        <v>7.4741950000000001E-2</v>
      </c>
      <c r="E1547">
        <v>682</v>
      </c>
      <c r="F1547">
        <v>0</v>
      </c>
      <c r="G1547">
        <v>0</v>
      </c>
      <c r="H1547">
        <v>7</v>
      </c>
      <c r="I1547">
        <v>97291</v>
      </c>
      <c r="J1547">
        <v>1</v>
      </c>
      <c r="K1547">
        <v>0</v>
      </c>
      <c r="L1547">
        <v>0</v>
      </c>
      <c r="M1547">
        <v>0</v>
      </c>
      <c r="N1547">
        <v>1</v>
      </c>
      <c r="O1547">
        <v>1</v>
      </c>
      <c r="P1547">
        <v>348</v>
      </c>
      <c r="Q1547">
        <v>27</v>
      </c>
      <c r="R1547">
        <v>3</v>
      </c>
      <c r="S1547" t="s">
        <v>1478</v>
      </c>
      <c r="T1547">
        <v>1</v>
      </c>
      <c r="U1547">
        <v>7.474198E-2</v>
      </c>
      <c r="V1547">
        <v>51</v>
      </c>
    </row>
    <row r="1548" spans="1:22">
      <c r="A1548">
        <v>77029</v>
      </c>
      <c r="B1548" t="s">
        <v>2799</v>
      </c>
      <c r="C1548">
        <v>-2.9999999999999997E-8</v>
      </c>
      <c r="D1548">
        <v>2.2427260000000001E-2</v>
      </c>
      <c r="E1548">
        <v>682</v>
      </c>
      <c r="F1548">
        <v>2</v>
      </c>
      <c r="G1548">
        <v>0</v>
      </c>
      <c r="H1548">
        <v>7</v>
      </c>
      <c r="I1548">
        <v>97291</v>
      </c>
      <c r="J1548">
        <v>1</v>
      </c>
      <c r="K1548">
        <v>0</v>
      </c>
      <c r="L1548">
        <v>0</v>
      </c>
      <c r="M1548">
        <v>0</v>
      </c>
      <c r="N1548">
        <v>1</v>
      </c>
      <c r="O1548">
        <v>1</v>
      </c>
      <c r="P1548">
        <v>348</v>
      </c>
      <c r="Q1548">
        <v>27</v>
      </c>
      <c r="R1548">
        <v>3</v>
      </c>
      <c r="S1548" t="s">
        <v>1478</v>
      </c>
      <c r="T1548">
        <v>1</v>
      </c>
      <c r="U1548">
        <v>2.2427289999999999E-2</v>
      </c>
      <c r="V1548">
        <v>15</v>
      </c>
    </row>
    <row r="1549" spans="1:22">
      <c r="A1549">
        <v>77033</v>
      </c>
      <c r="B1549" t="s">
        <v>2800</v>
      </c>
      <c r="C1549">
        <v>-2.9999999999999997E-8</v>
      </c>
      <c r="D1549">
        <v>6.3478939999999998E-2</v>
      </c>
      <c r="E1549">
        <v>682</v>
      </c>
      <c r="F1549">
        <v>2</v>
      </c>
      <c r="G1549">
        <v>0</v>
      </c>
      <c r="H1549">
        <v>7</v>
      </c>
      <c r="I1549">
        <v>97291</v>
      </c>
      <c r="J1549">
        <v>1</v>
      </c>
      <c r="K1549">
        <v>0</v>
      </c>
      <c r="L1549">
        <v>0</v>
      </c>
      <c r="M1549">
        <v>0</v>
      </c>
      <c r="N1549">
        <v>1</v>
      </c>
      <c r="O1549">
        <v>1</v>
      </c>
      <c r="P1549">
        <v>348</v>
      </c>
      <c r="Q1549">
        <v>27</v>
      </c>
      <c r="R1549">
        <v>3</v>
      </c>
      <c r="S1549" t="s">
        <v>1478</v>
      </c>
      <c r="T1549">
        <v>1</v>
      </c>
      <c r="U1549">
        <v>6.3478969999999996E-2</v>
      </c>
      <c r="V1549">
        <v>43</v>
      </c>
    </row>
    <row r="1550" spans="1:22">
      <c r="A1550">
        <v>77137</v>
      </c>
      <c r="B1550" t="s">
        <v>2801</v>
      </c>
      <c r="C1550">
        <v>-2.9999999999999997E-8</v>
      </c>
      <c r="D1550">
        <v>0.17889548999999999</v>
      </c>
      <c r="E1550">
        <v>682</v>
      </c>
      <c r="F1550">
        <v>0</v>
      </c>
      <c r="G1550">
        <v>0</v>
      </c>
      <c r="H1550">
        <v>7</v>
      </c>
      <c r="I1550">
        <v>97291</v>
      </c>
      <c r="J1550">
        <v>1</v>
      </c>
      <c r="K1550">
        <v>0</v>
      </c>
      <c r="L1550">
        <v>0</v>
      </c>
      <c r="M1550">
        <v>0</v>
      </c>
      <c r="N1550">
        <v>1</v>
      </c>
      <c r="O1550">
        <v>1</v>
      </c>
      <c r="P1550">
        <v>348</v>
      </c>
      <c r="Q1550">
        <v>27</v>
      </c>
      <c r="R1550">
        <v>3</v>
      </c>
      <c r="S1550" t="s">
        <v>1478</v>
      </c>
      <c r="T1550">
        <v>1</v>
      </c>
      <c r="U1550">
        <v>0.17889552</v>
      </c>
      <c r="V1550">
        <v>122</v>
      </c>
    </row>
    <row r="1551" spans="1:22">
      <c r="A1551">
        <v>77138</v>
      </c>
      <c r="B1551" t="s">
        <v>2801</v>
      </c>
      <c r="C1551">
        <v>0.17889548999999999</v>
      </c>
      <c r="D1551">
        <v>0.26978904999999997</v>
      </c>
      <c r="E1551">
        <v>682</v>
      </c>
      <c r="F1551">
        <v>0</v>
      </c>
      <c r="G1551">
        <v>0</v>
      </c>
      <c r="H1551">
        <v>7</v>
      </c>
      <c r="I1551">
        <v>97291</v>
      </c>
      <c r="J1551">
        <v>1</v>
      </c>
      <c r="K1551">
        <v>0</v>
      </c>
      <c r="L1551">
        <v>0</v>
      </c>
      <c r="M1551">
        <v>0</v>
      </c>
      <c r="N1551">
        <v>1</v>
      </c>
      <c r="O1551">
        <v>1</v>
      </c>
      <c r="P1551">
        <v>348</v>
      </c>
      <c r="Q1551">
        <v>27</v>
      </c>
      <c r="R1551">
        <v>3</v>
      </c>
      <c r="S1551" t="s">
        <v>1478</v>
      </c>
      <c r="T1551">
        <v>1</v>
      </c>
      <c r="U1551">
        <v>9.0893559999999998E-2</v>
      </c>
      <c r="V1551">
        <v>62</v>
      </c>
    </row>
    <row r="1552" spans="1:22">
      <c r="A1552">
        <v>77204</v>
      </c>
      <c r="B1552" t="s">
        <v>2802</v>
      </c>
      <c r="C1552">
        <v>-2.9999999999999997E-8</v>
      </c>
      <c r="D1552">
        <v>0.18622722</v>
      </c>
      <c r="E1552">
        <v>682</v>
      </c>
      <c r="F1552">
        <v>0</v>
      </c>
      <c r="G1552">
        <v>0</v>
      </c>
      <c r="H1552">
        <v>7</v>
      </c>
      <c r="I1552">
        <v>97291</v>
      </c>
      <c r="J1552">
        <v>1</v>
      </c>
      <c r="K1552">
        <v>0</v>
      </c>
      <c r="L1552">
        <v>0</v>
      </c>
      <c r="M1552">
        <v>0</v>
      </c>
      <c r="N1552">
        <v>1</v>
      </c>
      <c r="O1552">
        <v>1</v>
      </c>
      <c r="P1552">
        <v>348</v>
      </c>
      <c r="Q1552">
        <v>27</v>
      </c>
      <c r="R1552">
        <v>3</v>
      </c>
      <c r="S1552" t="s">
        <v>1478</v>
      </c>
      <c r="T1552">
        <v>1</v>
      </c>
      <c r="U1552">
        <v>0.18622725000000001</v>
      </c>
      <c r="V1552">
        <v>127</v>
      </c>
    </row>
    <row r="1553" spans="1:22">
      <c r="A1553">
        <v>77208</v>
      </c>
      <c r="B1553" t="s">
        <v>2803</v>
      </c>
      <c r="C1553">
        <v>-2.9999999999999997E-8</v>
      </c>
      <c r="D1553">
        <v>8.9730329999999997E-2</v>
      </c>
      <c r="E1553">
        <v>682</v>
      </c>
      <c r="F1553">
        <v>0</v>
      </c>
      <c r="G1553">
        <v>0</v>
      </c>
      <c r="H1553">
        <v>7</v>
      </c>
      <c r="I1553">
        <v>97291</v>
      </c>
      <c r="J1553">
        <v>1</v>
      </c>
      <c r="K1553">
        <v>0</v>
      </c>
      <c r="L1553">
        <v>0</v>
      </c>
      <c r="M1553">
        <v>0</v>
      </c>
      <c r="N1553">
        <v>1</v>
      </c>
      <c r="O1553">
        <v>1</v>
      </c>
      <c r="P1553">
        <v>348</v>
      </c>
      <c r="Q1553">
        <v>27</v>
      </c>
      <c r="R1553">
        <v>3</v>
      </c>
      <c r="S1553" t="s">
        <v>1478</v>
      </c>
      <c r="T1553">
        <v>1</v>
      </c>
      <c r="U1553">
        <v>8.9730359999999995E-2</v>
      </c>
      <c r="V1553">
        <v>61</v>
      </c>
    </row>
    <row r="1554" spans="1:22">
      <c r="A1554">
        <v>77211</v>
      </c>
      <c r="B1554" t="s">
        <v>2804</v>
      </c>
      <c r="C1554">
        <v>-2.9999999999999997E-8</v>
      </c>
      <c r="D1554">
        <v>6.802967E-2</v>
      </c>
      <c r="E1554">
        <v>682</v>
      </c>
      <c r="F1554">
        <v>0</v>
      </c>
      <c r="G1554">
        <v>0</v>
      </c>
      <c r="H1554">
        <v>7</v>
      </c>
      <c r="I1554">
        <v>97291</v>
      </c>
      <c r="J1554">
        <v>1</v>
      </c>
      <c r="K1554">
        <v>0</v>
      </c>
      <c r="L1554">
        <v>0</v>
      </c>
      <c r="M1554">
        <v>0</v>
      </c>
      <c r="N1554">
        <v>1</v>
      </c>
      <c r="O1554">
        <v>1</v>
      </c>
      <c r="P1554">
        <v>348</v>
      </c>
      <c r="Q1554">
        <v>27</v>
      </c>
      <c r="R1554">
        <v>3</v>
      </c>
      <c r="S1554" t="s">
        <v>1478</v>
      </c>
      <c r="T1554">
        <v>1</v>
      </c>
      <c r="U1554">
        <v>6.8029699999999999E-2</v>
      </c>
      <c r="V1554">
        <v>46</v>
      </c>
    </row>
    <row r="1555" spans="1:22">
      <c r="A1555">
        <v>77239</v>
      </c>
      <c r="B1555" t="s">
        <v>2805</v>
      </c>
      <c r="C1555">
        <v>-2.9999999999999997E-8</v>
      </c>
      <c r="D1555">
        <v>0.16566713999999999</v>
      </c>
      <c r="E1555">
        <v>682</v>
      </c>
      <c r="F1555">
        <v>2</v>
      </c>
      <c r="G1555">
        <v>0</v>
      </c>
      <c r="H1555">
        <v>7</v>
      </c>
      <c r="I1555">
        <v>97291</v>
      </c>
      <c r="J1555">
        <v>1</v>
      </c>
      <c r="K1555">
        <v>0</v>
      </c>
      <c r="L1555">
        <v>0</v>
      </c>
      <c r="M1555">
        <v>0</v>
      </c>
      <c r="N1555">
        <v>1</v>
      </c>
      <c r="O1555">
        <v>1</v>
      </c>
      <c r="P1555">
        <v>348</v>
      </c>
      <c r="Q1555">
        <v>27</v>
      </c>
      <c r="R1555">
        <v>3</v>
      </c>
      <c r="S1555" t="s">
        <v>1478</v>
      </c>
      <c r="T1555">
        <v>1</v>
      </c>
      <c r="U1555">
        <v>0.16566717</v>
      </c>
      <c r="V1555">
        <v>113</v>
      </c>
    </row>
    <row r="1556" spans="1:22">
      <c r="A1556">
        <v>77287</v>
      </c>
      <c r="B1556" t="s">
        <v>2806</v>
      </c>
      <c r="C1556">
        <v>-2.9999999999999997E-8</v>
      </c>
      <c r="D1556">
        <v>7.0999939999999997E-2</v>
      </c>
      <c r="E1556">
        <v>682</v>
      </c>
      <c r="F1556">
        <v>2</v>
      </c>
      <c r="G1556">
        <v>0</v>
      </c>
      <c r="H1556">
        <v>7</v>
      </c>
      <c r="I1556">
        <v>97291</v>
      </c>
      <c r="J1556">
        <v>1</v>
      </c>
      <c r="K1556">
        <v>0</v>
      </c>
      <c r="L1556">
        <v>0</v>
      </c>
      <c r="M1556">
        <v>0</v>
      </c>
      <c r="N1556">
        <v>1</v>
      </c>
      <c r="O1556">
        <v>1</v>
      </c>
      <c r="P1556">
        <v>348</v>
      </c>
      <c r="Q1556">
        <v>27</v>
      </c>
      <c r="R1556">
        <v>3</v>
      </c>
      <c r="S1556" t="s">
        <v>1478</v>
      </c>
      <c r="T1556">
        <v>1</v>
      </c>
      <c r="U1556">
        <v>7.0999969999999996E-2</v>
      </c>
      <c r="V1556">
        <v>48</v>
      </c>
    </row>
    <row r="1557" spans="1:22">
      <c r="A1557">
        <v>77338</v>
      </c>
      <c r="B1557" t="s">
        <v>2807</v>
      </c>
      <c r="C1557">
        <v>-2.9999999999999997E-8</v>
      </c>
      <c r="D1557">
        <v>5.5866970000000002E-2</v>
      </c>
      <c r="E1557">
        <v>682</v>
      </c>
      <c r="F1557">
        <v>0</v>
      </c>
      <c r="G1557">
        <v>0</v>
      </c>
      <c r="H1557">
        <v>7</v>
      </c>
      <c r="I1557">
        <v>97291</v>
      </c>
      <c r="J1557">
        <v>1</v>
      </c>
      <c r="K1557">
        <v>0</v>
      </c>
      <c r="L1557">
        <v>0</v>
      </c>
      <c r="M1557">
        <v>0</v>
      </c>
      <c r="N1557">
        <v>1</v>
      </c>
      <c r="O1557">
        <v>1</v>
      </c>
      <c r="P1557">
        <v>348</v>
      </c>
      <c r="Q1557">
        <v>27</v>
      </c>
      <c r="R1557">
        <v>3</v>
      </c>
      <c r="S1557" t="s">
        <v>1478</v>
      </c>
      <c r="T1557">
        <v>1</v>
      </c>
      <c r="U1557">
        <v>5.5867E-2</v>
      </c>
      <c r="V1557">
        <v>38</v>
      </c>
    </row>
    <row r="1558" spans="1:22">
      <c r="A1558">
        <v>77341</v>
      </c>
      <c r="B1558" t="s">
        <v>2808</v>
      </c>
      <c r="C1558">
        <v>-2.9999999999999997E-8</v>
      </c>
      <c r="D1558">
        <v>0.18467193000000001</v>
      </c>
      <c r="E1558">
        <v>682</v>
      </c>
      <c r="F1558">
        <v>2</v>
      </c>
      <c r="G1558">
        <v>0</v>
      </c>
      <c r="H1558">
        <v>7</v>
      </c>
      <c r="I1558">
        <v>97291</v>
      </c>
      <c r="J1558">
        <v>1</v>
      </c>
      <c r="K1558">
        <v>0</v>
      </c>
      <c r="L1558">
        <v>0</v>
      </c>
      <c r="M1558">
        <v>0</v>
      </c>
      <c r="N1558">
        <v>1</v>
      </c>
      <c r="O1558">
        <v>1</v>
      </c>
      <c r="P1558">
        <v>348</v>
      </c>
      <c r="Q1558">
        <v>27</v>
      </c>
      <c r="R1558">
        <v>3</v>
      </c>
      <c r="S1558" t="s">
        <v>1478</v>
      </c>
      <c r="T1558">
        <v>1</v>
      </c>
      <c r="U1558">
        <v>0.18467196</v>
      </c>
      <c r="V1558">
        <v>126</v>
      </c>
    </row>
    <row r="1559" spans="1:22">
      <c r="A1559">
        <v>77472</v>
      </c>
      <c r="B1559" t="s">
        <v>2809</v>
      </c>
      <c r="C1559">
        <v>-2.9999999999999997E-8</v>
      </c>
      <c r="D1559">
        <v>1.14429772</v>
      </c>
      <c r="E1559">
        <v>682</v>
      </c>
      <c r="F1559">
        <v>2</v>
      </c>
      <c r="G1559">
        <v>0</v>
      </c>
      <c r="H1559">
        <v>7</v>
      </c>
      <c r="I1559">
        <v>97291</v>
      </c>
      <c r="J1559">
        <v>1</v>
      </c>
      <c r="K1559">
        <v>0</v>
      </c>
      <c r="L1559">
        <v>0</v>
      </c>
      <c r="M1559">
        <v>0</v>
      </c>
      <c r="N1559">
        <v>1</v>
      </c>
      <c r="O1559">
        <v>1</v>
      </c>
      <c r="P1559">
        <v>348</v>
      </c>
      <c r="Q1559">
        <v>27</v>
      </c>
      <c r="R1559">
        <v>3</v>
      </c>
      <c r="S1559" t="s">
        <v>1478</v>
      </c>
      <c r="T1559">
        <v>1</v>
      </c>
      <c r="U1559">
        <v>1.14429775</v>
      </c>
      <c r="V1559">
        <v>780</v>
      </c>
    </row>
    <row r="1560" spans="1:22">
      <c r="A1560">
        <v>77481</v>
      </c>
      <c r="B1560" t="s">
        <v>2810</v>
      </c>
      <c r="C1560">
        <v>-2.9999999999999997E-8</v>
      </c>
      <c r="D1560">
        <v>0.11610593</v>
      </c>
      <c r="E1560">
        <v>682</v>
      </c>
      <c r="F1560">
        <v>7</v>
      </c>
      <c r="G1560">
        <v>0</v>
      </c>
      <c r="H1560">
        <v>7</v>
      </c>
      <c r="I1560">
        <v>97291</v>
      </c>
      <c r="J1560">
        <v>1</v>
      </c>
      <c r="K1560">
        <v>0</v>
      </c>
      <c r="L1560">
        <v>0</v>
      </c>
      <c r="M1560">
        <v>0</v>
      </c>
      <c r="N1560">
        <v>1</v>
      </c>
      <c r="O1560">
        <v>1</v>
      </c>
      <c r="P1560">
        <v>348</v>
      </c>
      <c r="Q1560">
        <v>27</v>
      </c>
      <c r="R1560">
        <v>3</v>
      </c>
      <c r="S1560" t="s">
        <v>1478</v>
      </c>
      <c r="T1560">
        <v>1</v>
      </c>
      <c r="U1560">
        <v>0.11610595999999999</v>
      </c>
      <c r="V1560">
        <v>79</v>
      </c>
    </row>
    <row r="1561" spans="1:22">
      <c r="A1561">
        <v>77493</v>
      </c>
      <c r="B1561" t="s">
        <v>2811</v>
      </c>
      <c r="C1561">
        <v>-2.9999999999999997E-8</v>
      </c>
      <c r="D1561">
        <v>0.14815911000000001</v>
      </c>
      <c r="E1561">
        <v>682</v>
      </c>
      <c r="F1561">
        <v>2</v>
      </c>
      <c r="G1561">
        <v>0</v>
      </c>
      <c r="H1561">
        <v>7</v>
      </c>
      <c r="I1561">
        <v>97291</v>
      </c>
      <c r="J1561">
        <v>1</v>
      </c>
      <c r="K1561">
        <v>0</v>
      </c>
      <c r="L1561">
        <v>0</v>
      </c>
      <c r="M1561">
        <v>0</v>
      </c>
      <c r="N1561">
        <v>1</v>
      </c>
      <c r="O1561">
        <v>1</v>
      </c>
      <c r="P1561">
        <v>348</v>
      </c>
      <c r="Q1561">
        <v>27</v>
      </c>
      <c r="R1561">
        <v>3</v>
      </c>
      <c r="S1561" t="s">
        <v>1478</v>
      </c>
      <c r="T1561">
        <v>1</v>
      </c>
      <c r="U1561">
        <v>0.14815913999999999</v>
      </c>
      <c r="V1561">
        <v>101</v>
      </c>
    </row>
    <row r="1562" spans="1:22">
      <c r="A1562">
        <v>77508</v>
      </c>
      <c r="B1562" t="s">
        <v>2812</v>
      </c>
      <c r="C1562">
        <v>-2.9999999999999997E-8</v>
      </c>
      <c r="D1562">
        <v>0.17737953000000001</v>
      </c>
      <c r="E1562">
        <v>682</v>
      </c>
      <c r="F1562">
        <v>2</v>
      </c>
      <c r="G1562">
        <v>0</v>
      </c>
      <c r="H1562">
        <v>7</v>
      </c>
      <c r="I1562">
        <v>97291</v>
      </c>
      <c r="J1562">
        <v>1</v>
      </c>
      <c r="K1562">
        <v>0</v>
      </c>
      <c r="L1562">
        <v>0</v>
      </c>
      <c r="M1562">
        <v>0</v>
      </c>
      <c r="N1562">
        <v>1</v>
      </c>
      <c r="O1562">
        <v>1</v>
      </c>
      <c r="P1562">
        <v>348</v>
      </c>
      <c r="Q1562">
        <v>27</v>
      </c>
      <c r="R1562">
        <v>3</v>
      </c>
      <c r="S1562" t="s">
        <v>1478</v>
      </c>
      <c r="T1562">
        <v>1</v>
      </c>
      <c r="U1562">
        <v>0.17737955999999999</v>
      </c>
      <c r="V1562">
        <v>121</v>
      </c>
    </row>
    <row r="1563" spans="1:22">
      <c r="A1563">
        <v>77961</v>
      </c>
      <c r="B1563" t="s">
        <v>2813</v>
      </c>
      <c r="C1563">
        <v>-2.9999999999999997E-8</v>
      </c>
      <c r="D1563">
        <v>0.18061177</v>
      </c>
      <c r="E1563">
        <v>682</v>
      </c>
      <c r="F1563">
        <v>2</v>
      </c>
      <c r="G1563">
        <v>0</v>
      </c>
      <c r="H1563">
        <v>7</v>
      </c>
      <c r="I1563">
        <v>97291</v>
      </c>
      <c r="J1563">
        <v>1</v>
      </c>
      <c r="K1563">
        <v>0</v>
      </c>
      <c r="L1563">
        <v>0</v>
      </c>
      <c r="M1563">
        <v>0</v>
      </c>
      <c r="N1563">
        <v>1</v>
      </c>
      <c r="O1563">
        <v>1</v>
      </c>
      <c r="P1563">
        <v>348</v>
      </c>
      <c r="Q1563">
        <v>27</v>
      </c>
      <c r="R1563">
        <v>3</v>
      </c>
      <c r="S1563" t="s">
        <v>1478</v>
      </c>
      <c r="T1563">
        <v>1</v>
      </c>
      <c r="U1563">
        <v>0.18061179999999999</v>
      </c>
      <c r="V1563">
        <v>123</v>
      </c>
    </row>
    <row r="1564" spans="1:22">
      <c r="A1564">
        <v>78051</v>
      </c>
      <c r="B1564" t="s">
        <v>2814</v>
      </c>
      <c r="C1564">
        <v>-2.9999999999999997E-8</v>
      </c>
      <c r="D1564">
        <v>0.25846918000000002</v>
      </c>
      <c r="E1564">
        <v>682</v>
      </c>
      <c r="F1564">
        <v>2</v>
      </c>
      <c r="G1564">
        <v>0</v>
      </c>
      <c r="H1564">
        <v>7</v>
      </c>
      <c r="I1564">
        <v>97291</v>
      </c>
      <c r="J1564">
        <v>1</v>
      </c>
      <c r="K1564">
        <v>0</v>
      </c>
      <c r="L1564">
        <v>0</v>
      </c>
      <c r="M1564">
        <v>0</v>
      </c>
      <c r="N1564">
        <v>1</v>
      </c>
      <c r="O1564">
        <v>1</v>
      </c>
      <c r="P1564">
        <v>348</v>
      </c>
      <c r="Q1564">
        <v>27</v>
      </c>
      <c r="R1564">
        <v>3</v>
      </c>
      <c r="S1564" t="s">
        <v>1478</v>
      </c>
      <c r="T1564">
        <v>1</v>
      </c>
      <c r="U1564">
        <v>0.25846921</v>
      </c>
      <c r="V1564">
        <v>176</v>
      </c>
    </row>
    <row r="1565" spans="1:22">
      <c r="A1565">
        <v>78052</v>
      </c>
      <c r="B1565" t="s">
        <v>2815</v>
      </c>
      <c r="C1565">
        <v>-2.9999999999999997E-8</v>
      </c>
      <c r="D1565">
        <v>3.9120059999999998E-2</v>
      </c>
      <c r="E1565">
        <v>682</v>
      </c>
      <c r="F1565">
        <v>2</v>
      </c>
      <c r="G1565">
        <v>0</v>
      </c>
      <c r="H1565">
        <v>7</v>
      </c>
      <c r="I1565">
        <v>97291</v>
      </c>
      <c r="J1565">
        <v>1</v>
      </c>
      <c r="K1565">
        <v>0</v>
      </c>
      <c r="L1565">
        <v>0</v>
      </c>
      <c r="M1565">
        <v>0</v>
      </c>
      <c r="N1565">
        <v>1</v>
      </c>
      <c r="O1565">
        <v>1</v>
      </c>
      <c r="P1565">
        <v>348</v>
      </c>
      <c r="Q1565">
        <v>27</v>
      </c>
      <c r="R1565">
        <v>3</v>
      </c>
      <c r="S1565" t="s">
        <v>1478</v>
      </c>
      <c r="T1565">
        <v>1</v>
      </c>
      <c r="U1565">
        <v>3.9120090000000003E-2</v>
      </c>
      <c r="V1565">
        <v>27</v>
      </c>
    </row>
    <row r="1566" spans="1:22">
      <c r="A1566">
        <v>78053</v>
      </c>
      <c r="B1566" t="s">
        <v>2815</v>
      </c>
      <c r="C1566">
        <v>3.9120059999999998E-2</v>
      </c>
      <c r="D1566">
        <v>5.9279539999999999E-2</v>
      </c>
      <c r="E1566">
        <v>682</v>
      </c>
      <c r="F1566">
        <v>2</v>
      </c>
      <c r="G1566">
        <v>0</v>
      </c>
      <c r="H1566">
        <v>7</v>
      </c>
      <c r="I1566">
        <v>97291</v>
      </c>
      <c r="J1566">
        <v>1</v>
      </c>
      <c r="K1566">
        <v>0</v>
      </c>
      <c r="L1566">
        <v>0</v>
      </c>
      <c r="M1566">
        <v>0</v>
      </c>
      <c r="N1566">
        <v>1</v>
      </c>
      <c r="O1566">
        <v>1</v>
      </c>
      <c r="P1566">
        <v>348</v>
      </c>
      <c r="Q1566">
        <v>27</v>
      </c>
      <c r="R1566">
        <v>3</v>
      </c>
      <c r="S1566" t="s">
        <v>1478</v>
      </c>
      <c r="T1566">
        <v>1</v>
      </c>
      <c r="U1566">
        <v>2.015948E-2</v>
      </c>
      <c r="V1566">
        <v>14</v>
      </c>
    </row>
    <row r="1567" spans="1:22">
      <c r="A1567">
        <v>78054</v>
      </c>
      <c r="B1567" t="s">
        <v>2815</v>
      </c>
      <c r="C1567">
        <v>5.9279539999999999E-2</v>
      </c>
      <c r="D1567">
        <v>0.17953084</v>
      </c>
      <c r="E1567">
        <v>682</v>
      </c>
      <c r="F1567">
        <v>2</v>
      </c>
      <c r="G1567">
        <v>0</v>
      </c>
      <c r="H1567">
        <v>7</v>
      </c>
      <c r="I1567">
        <v>97291</v>
      </c>
      <c r="J1567">
        <v>1</v>
      </c>
      <c r="K1567">
        <v>0</v>
      </c>
      <c r="L1567">
        <v>0</v>
      </c>
      <c r="M1567">
        <v>0</v>
      </c>
      <c r="N1567">
        <v>1</v>
      </c>
      <c r="O1567">
        <v>1</v>
      </c>
      <c r="P1567">
        <v>348</v>
      </c>
      <c r="Q1567">
        <v>27</v>
      </c>
      <c r="R1567">
        <v>3</v>
      </c>
      <c r="S1567" t="s">
        <v>1478</v>
      </c>
      <c r="T1567">
        <v>1</v>
      </c>
      <c r="U1567">
        <v>0.12025130000000001</v>
      </c>
      <c r="V1567">
        <v>82</v>
      </c>
    </row>
    <row r="1568" spans="1:22">
      <c r="A1568">
        <v>78099</v>
      </c>
      <c r="B1568" t="s">
        <v>2816</v>
      </c>
      <c r="C1568">
        <v>-2.9999999999999997E-8</v>
      </c>
      <c r="D1568">
        <v>8.7079500000000004E-2</v>
      </c>
      <c r="E1568">
        <v>682</v>
      </c>
      <c r="F1568">
        <v>2</v>
      </c>
      <c r="G1568">
        <v>0</v>
      </c>
      <c r="H1568">
        <v>7</v>
      </c>
      <c r="I1568">
        <v>97291</v>
      </c>
      <c r="J1568">
        <v>1</v>
      </c>
      <c r="K1568">
        <v>0</v>
      </c>
      <c r="L1568">
        <v>0</v>
      </c>
      <c r="M1568">
        <v>0</v>
      </c>
      <c r="N1568">
        <v>1</v>
      </c>
      <c r="O1568">
        <v>1</v>
      </c>
      <c r="P1568">
        <v>348</v>
      </c>
      <c r="Q1568">
        <v>27</v>
      </c>
      <c r="R1568">
        <v>3</v>
      </c>
      <c r="S1568" t="s">
        <v>1478</v>
      </c>
      <c r="T1568">
        <v>1</v>
      </c>
      <c r="U1568">
        <v>8.7079530000000002E-2</v>
      </c>
      <c r="V1568">
        <v>59</v>
      </c>
    </row>
    <row r="1569" spans="1:22">
      <c r="A1569">
        <v>78134</v>
      </c>
      <c r="B1569" t="s">
        <v>2817</v>
      </c>
      <c r="C1569">
        <v>-2.9999999999999997E-8</v>
      </c>
      <c r="D1569">
        <v>8.6255129999999999E-2</v>
      </c>
      <c r="E1569">
        <v>682</v>
      </c>
      <c r="F1569">
        <v>2</v>
      </c>
      <c r="G1569">
        <v>0</v>
      </c>
      <c r="H1569">
        <v>7</v>
      </c>
      <c r="I1569">
        <v>97291</v>
      </c>
      <c r="J1569">
        <v>1</v>
      </c>
      <c r="K1569">
        <v>0</v>
      </c>
      <c r="L1569">
        <v>0</v>
      </c>
      <c r="M1569">
        <v>0</v>
      </c>
      <c r="N1569">
        <v>1</v>
      </c>
      <c r="O1569">
        <v>1</v>
      </c>
      <c r="P1569">
        <v>348</v>
      </c>
      <c r="Q1569">
        <v>27</v>
      </c>
      <c r="R1569">
        <v>3</v>
      </c>
      <c r="S1569" t="s">
        <v>1478</v>
      </c>
      <c r="T1569">
        <v>1</v>
      </c>
      <c r="U1569">
        <v>8.6255159999999997E-2</v>
      </c>
      <c r="V1569">
        <v>59</v>
      </c>
    </row>
    <row r="1570" spans="1:22">
      <c r="A1570">
        <v>78207</v>
      </c>
      <c r="B1570" t="s">
        <v>2818</v>
      </c>
      <c r="C1570">
        <v>-2.9999999999999997E-8</v>
      </c>
      <c r="D1570">
        <v>3.0955819999999998E-2</v>
      </c>
      <c r="E1570">
        <v>682</v>
      </c>
      <c r="F1570">
        <v>0</v>
      </c>
      <c r="G1570">
        <v>0</v>
      </c>
      <c r="H1570">
        <v>7</v>
      </c>
      <c r="I1570">
        <v>97291</v>
      </c>
      <c r="J1570">
        <v>1</v>
      </c>
      <c r="K1570">
        <v>0</v>
      </c>
      <c r="L1570">
        <v>0</v>
      </c>
      <c r="M1570">
        <v>0</v>
      </c>
      <c r="N1570">
        <v>1</v>
      </c>
      <c r="O1570">
        <v>1</v>
      </c>
      <c r="P1570">
        <v>348</v>
      </c>
      <c r="Q1570">
        <v>27</v>
      </c>
      <c r="R1570">
        <v>3</v>
      </c>
      <c r="S1570" t="s">
        <v>1478</v>
      </c>
      <c r="T1570">
        <v>1</v>
      </c>
      <c r="U1570">
        <v>3.095585E-2</v>
      </c>
      <c r="V1570">
        <v>21</v>
      </c>
    </row>
    <row r="1571" spans="1:22">
      <c r="A1571">
        <v>78208</v>
      </c>
      <c r="B1571" t="s">
        <v>2818</v>
      </c>
      <c r="C1571">
        <v>3.0955819999999998E-2</v>
      </c>
      <c r="D1571">
        <v>0.24361409000000001</v>
      </c>
      <c r="E1571">
        <v>682</v>
      </c>
      <c r="F1571">
        <v>2</v>
      </c>
      <c r="G1571">
        <v>0</v>
      </c>
      <c r="H1571">
        <v>7</v>
      </c>
      <c r="I1571">
        <v>97291</v>
      </c>
      <c r="J1571">
        <v>1</v>
      </c>
      <c r="K1571">
        <v>0</v>
      </c>
      <c r="L1571">
        <v>0</v>
      </c>
      <c r="M1571">
        <v>0</v>
      </c>
      <c r="N1571">
        <v>1</v>
      </c>
      <c r="O1571">
        <v>1</v>
      </c>
      <c r="P1571">
        <v>348</v>
      </c>
      <c r="Q1571">
        <v>27</v>
      </c>
      <c r="R1571">
        <v>3</v>
      </c>
      <c r="S1571" t="s">
        <v>1478</v>
      </c>
      <c r="T1571">
        <v>1</v>
      </c>
      <c r="U1571">
        <v>0.21265827000000001</v>
      </c>
      <c r="V1571">
        <v>145</v>
      </c>
    </row>
    <row r="1572" spans="1:22">
      <c r="A1572">
        <v>78313</v>
      </c>
      <c r="B1572" t="s">
        <v>2819</v>
      </c>
      <c r="C1572">
        <v>-2.9999999999999997E-8</v>
      </c>
      <c r="D1572">
        <v>2.6853100000000001E-2</v>
      </c>
      <c r="E1572">
        <v>682</v>
      </c>
      <c r="F1572">
        <v>0</v>
      </c>
      <c r="G1572">
        <v>0</v>
      </c>
      <c r="H1572">
        <v>7</v>
      </c>
      <c r="I1572">
        <v>97291</v>
      </c>
      <c r="J1572">
        <v>1</v>
      </c>
      <c r="K1572">
        <v>0</v>
      </c>
      <c r="L1572">
        <v>0</v>
      </c>
      <c r="M1572">
        <v>0</v>
      </c>
      <c r="N1572">
        <v>1</v>
      </c>
      <c r="O1572">
        <v>1</v>
      </c>
      <c r="P1572">
        <v>348</v>
      </c>
      <c r="Q1572">
        <v>27</v>
      </c>
      <c r="R1572">
        <v>3</v>
      </c>
      <c r="S1572" t="s">
        <v>1478</v>
      </c>
      <c r="T1572">
        <v>1</v>
      </c>
      <c r="U1572">
        <v>2.6853129999999999E-2</v>
      </c>
      <c r="V1572">
        <v>18</v>
      </c>
    </row>
    <row r="1573" spans="1:22">
      <c r="A1573">
        <v>78317</v>
      </c>
      <c r="B1573" t="s">
        <v>2820</v>
      </c>
      <c r="C1573">
        <v>-2.9999999999999997E-8</v>
      </c>
      <c r="D1573">
        <v>1.788325E-2</v>
      </c>
      <c r="E1573">
        <v>682</v>
      </c>
      <c r="F1573">
        <v>2</v>
      </c>
      <c r="G1573">
        <v>0</v>
      </c>
      <c r="H1573">
        <v>7</v>
      </c>
      <c r="I1573">
        <v>97291</v>
      </c>
      <c r="J1573">
        <v>1</v>
      </c>
      <c r="K1573">
        <v>0</v>
      </c>
      <c r="L1573">
        <v>0</v>
      </c>
      <c r="M1573">
        <v>0</v>
      </c>
      <c r="N1573">
        <v>1</v>
      </c>
      <c r="O1573">
        <v>1</v>
      </c>
      <c r="P1573">
        <v>348</v>
      </c>
      <c r="Q1573">
        <v>27</v>
      </c>
      <c r="R1573">
        <v>3</v>
      </c>
      <c r="S1573" t="s">
        <v>1478</v>
      </c>
      <c r="T1573">
        <v>1</v>
      </c>
      <c r="U1573">
        <v>1.7883280000000001E-2</v>
      </c>
      <c r="V1573">
        <v>12</v>
      </c>
    </row>
    <row r="1574" spans="1:22">
      <c r="A1574">
        <v>78322</v>
      </c>
      <c r="B1574" t="s">
        <v>2821</v>
      </c>
      <c r="C1574">
        <v>-2.9999999999999997E-8</v>
      </c>
      <c r="D1574">
        <v>9.9206030000000001E-2</v>
      </c>
      <c r="E1574">
        <v>682</v>
      </c>
      <c r="F1574">
        <v>2</v>
      </c>
      <c r="G1574">
        <v>0</v>
      </c>
      <c r="H1574">
        <v>7</v>
      </c>
      <c r="I1574">
        <v>97291</v>
      </c>
      <c r="J1574">
        <v>1</v>
      </c>
      <c r="K1574">
        <v>0</v>
      </c>
      <c r="L1574">
        <v>0</v>
      </c>
      <c r="M1574">
        <v>0</v>
      </c>
      <c r="N1574">
        <v>1</v>
      </c>
      <c r="O1574">
        <v>1</v>
      </c>
      <c r="P1574">
        <v>348</v>
      </c>
      <c r="Q1574">
        <v>27</v>
      </c>
      <c r="R1574">
        <v>3</v>
      </c>
      <c r="S1574" t="s">
        <v>1478</v>
      </c>
      <c r="T1574">
        <v>1</v>
      </c>
      <c r="U1574">
        <v>9.9206059999999999E-2</v>
      </c>
      <c r="V1574">
        <v>68</v>
      </c>
    </row>
    <row r="1575" spans="1:22">
      <c r="A1575">
        <v>78323</v>
      </c>
      <c r="B1575" t="s">
        <v>2822</v>
      </c>
      <c r="C1575">
        <v>-2.9999999999999997E-8</v>
      </c>
      <c r="D1575">
        <v>9.6143179999999995E-2</v>
      </c>
      <c r="E1575">
        <v>682</v>
      </c>
      <c r="F1575">
        <v>2</v>
      </c>
      <c r="G1575">
        <v>0</v>
      </c>
      <c r="H1575">
        <v>7</v>
      </c>
      <c r="I1575">
        <v>97291</v>
      </c>
      <c r="J1575">
        <v>1</v>
      </c>
      <c r="K1575">
        <v>0</v>
      </c>
      <c r="L1575">
        <v>0</v>
      </c>
      <c r="M1575">
        <v>0</v>
      </c>
      <c r="N1575">
        <v>1</v>
      </c>
      <c r="O1575">
        <v>1</v>
      </c>
      <c r="P1575">
        <v>348</v>
      </c>
      <c r="Q1575">
        <v>27</v>
      </c>
      <c r="R1575">
        <v>3</v>
      </c>
      <c r="S1575" t="s">
        <v>1478</v>
      </c>
      <c r="T1575">
        <v>1</v>
      </c>
      <c r="U1575">
        <v>9.6143210000000007E-2</v>
      </c>
      <c r="V1575">
        <v>66</v>
      </c>
    </row>
    <row r="1576" spans="1:22">
      <c r="A1576">
        <v>78337</v>
      </c>
      <c r="B1576" t="s">
        <v>2823</v>
      </c>
      <c r="C1576">
        <v>-2.9999999999999997E-8</v>
      </c>
      <c r="D1576">
        <v>0.44365880000000002</v>
      </c>
      <c r="E1576">
        <v>682</v>
      </c>
      <c r="F1576">
        <v>2</v>
      </c>
      <c r="G1576">
        <v>0</v>
      </c>
      <c r="H1576">
        <v>7</v>
      </c>
      <c r="I1576">
        <v>97291</v>
      </c>
      <c r="J1576">
        <v>1</v>
      </c>
      <c r="K1576">
        <v>0</v>
      </c>
      <c r="L1576">
        <v>0</v>
      </c>
      <c r="M1576">
        <v>0</v>
      </c>
      <c r="N1576">
        <v>1</v>
      </c>
      <c r="O1576">
        <v>1</v>
      </c>
      <c r="P1576">
        <v>348</v>
      </c>
      <c r="Q1576">
        <v>27</v>
      </c>
      <c r="R1576">
        <v>3</v>
      </c>
      <c r="S1576" t="s">
        <v>1478</v>
      </c>
      <c r="T1576">
        <v>1</v>
      </c>
      <c r="U1576">
        <v>0.44365883</v>
      </c>
      <c r="V1576">
        <v>303</v>
      </c>
    </row>
    <row r="1577" spans="1:22">
      <c r="A1577">
        <v>78338</v>
      </c>
      <c r="B1577" t="s">
        <v>2823</v>
      </c>
      <c r="C1577">
        <v>0.44365880000000002</v>
      </c>
      <c r="D1577">
        <v>0.44465876999999998</v>
      </c>
      <c r="E1577">
        <v>682</v>
      </c>
      <c r="F1577">
        <v>2</v>
      </c>
      <c r="G1577">
        <v>0</v>
      </c>
      <c r="H1577">
        <v>7</v>
      </c>
      <c r="I1577">
        <v>97291</v>
      </c>
      <c r="J1577">
        <v>1</v>
      </c>
      <c r="K1577">
        <v>0</v>
      </c>
      <c r="L1577">
        <v>0</v>
      </c>
      <c r="M1577">
        <v>0</v>
      </c>
      <c r="N1577">
        <v>1</v>
      </c>
      <c r="O1577">
        <v>1</v>
      </c>
      <c r="P1577">
        <v>348</v>
      </c>
      <c r="Q1577">
        <v>27</v>
      </c>
      <c r="R1577">
        <v>3</v>
      </c>
      <c r="S1577" t="s">
        <v>1478</v>
      </c>
      <c r="T1577">
        <v>1</v>
      </c>
      <c r="U1577">
        <v>9.9996999999999998E-4</v>
      </c>
      <c r="V1577">
        <v>1</v>
      </c>
    </row>
    <row r="1578" spans="1:22">
      <c r="A1578">
        <v>78339</v>
      </c>
      <c r="B1578" t="s">
        <v>2823</v>
      </c>
      <c r="C1578">
        <v>0.44465876999999998</v>
      </c>
      <c r="D1578">
        <v>0.70644348000000001</v>
      </c>
      <c r="E1578">
        <v>682</v>
      </c>
      <c r="F1578">
        <v>2</v>
      </c>
      <c r="G1578">
        <v>0</v>
      </c>
      <c r="H1578">
        <v>7</v>
      </c>
      <c r="I1578">
        <v>97291</v>
      </c>
      <c r="J1578">
        <v>1</v>
      </c>
      <c r="K1578">
        <v>0</v>
      </c>
      <c r="L1578">
        <v>0</v>
      </c>
      <c r="M1578">
        <v>0</v>
      </c>
      <c r="N1578">
        <v>1</v>
      </c>
      <c r="O1578">
        <v>1</v>
      </c>
      <c r="P1578">
        <v>348</v>
      </c>
      <c r="Q1578">
        <v>27</v>
      </c>
      <c r="R1578">
        <v>3</v>
      </c>
      <c r="S1578" t="s">
        <v>1478</v>
      </c>
      <c r="T1578">
        <v>1</v>
      </c>
      <c r="U1578">
        <v>0.26178470999999998</v>
      </c>
      <c r="V1578">
        <v>179</v>
      </c>
    </row>
    <row r="1579" spans="1:22">
      <c r="A1579">
        <v>78356</v>
      </c>
      <c r="B1579" t="s">
        <v>2824</v>
      </c>
      <c r="C1579">
        <v>-2.9999999999999997E-8</v>
      </c>
      <c r="D1579">
        <v>0.11222777</v>
      </c>
      <c r="E1579">
        <v>682</v>
      </c>
      <c r="F1579">
        <v>2</v>
      </c>
      <c r="G1579">
        <v>0</v>
      </c>
      <c r="H1579">
        <v>7</v>
      </c>
      <c r="I1579">
        <v>97291</v>
      </c>
      <c r="J1579">
        <v>1</v>
      </c>
      <c r="K1579">
        <v>0</v>
      </c>
      <c r="L1579">
        <v>0</v>
      </c>
      <c r="M1579">
        <v>0</v>
      </c>
      <c r="N1579">
        <v>1</v>
      </c>
      <c r="O1579">
        <v>1</v>
      </c>
      <c r="P1579">
        <v>348</v>
      </c>
      <c r="Q1579">
        <v>27</v>
      </c>
      <c r="R1579">
        <v>3</v>
      </c>
      <c r="S1579" t="s">
        <v>1478</v>
      </c>
      <c r="T1579">
        <v>1</v>
      </c>
      <c r="U1579">
        <v>0.1122278</v>
      </c>
      <c r="V1579">
        <v>77</v>
      </c>
    </row>
    <row r="1580" spans="1:22">
      <c r="A1580">
        <v>78369</v>
      </c>
      <c r="B1580" t="s">
        <v>2825</v>
      </c>
      <c r="C1580">
        <v>2.107156E-2</v>
      </c>
      <c r="D1580">
        <v>0.10629338000000001</v>
      </c>
      <c r="E1580">
        <v>682</v>
      </c>
      <c r="F1580">
        <v>2</v>
      </c>
      <c r="G1580">
        <v>0</v>
      </c>
      <c r="H1580">
        <v>7</v>
      </c>
      <c r="I1580">
        <v>97291</v>
      </c>
      <c r="J1580">
        <v>1</v>
      </c>
      <c r="K1580">
        <v>0</v>
      </c>
      <c r="L1580">
        <v>0</v>
      </c>
      <c r="M1580">
        <v>0</v>
      </c>
      <c r="N1580">
        <v>1</v>
      </c>
      <c r="O1580">
        <v>1</v>
      </c>
      <c r="P1580">
        <v>348</v>
      </c>
      <c r="Q1580">
        <v>27</v>
      </c>
      <c r="R1580">
        <v>3</v>
      </c>
      <c r="S1580" t="s">
        <v>1478</v>
      </c>
      <c r="T1580">
        <v>1</v>
      </c>
      <c r="U1580">
        <v>8.5221820000000004E-2</v>
      </c>
      <c r="V1580">
        <v>58</v>
      </c>
    </row>
    <row r="1581" spans="1:22">
      <c r="A1581">
        <v>78370</v>
      </c>
      <c r="B1581" t="s">
        <v>2826</v>
      </c>
      <c r="C1581">
        <v>-2.9999999999999997E-8</v>
      </c>
      <c r="D1581">
        <v>6.0039719999999998E-2</v>
      </c>
      <c r="E1581">
        <v>682</v>
      </c>
      <c r="F1581">
        <v>0</v>
      </c>
      <c r="G1581">
        <v>0</v>
      </c>
      <c r="H1581">
        <v>7</v>
      </c>
      <c r="I1581">
        <v>97291</v>
      </c>
      <c r="J1581">
        <v>1</v>
      </c>
      <c r="K1581">
        <v>0</v>
      </c>
      <c r="L1581">
        <v>0</v>
      </c>
      <c r="M1581">
        <v>0</v>
      </c>
      <c r="N1581">
        <v>1</v>
      </c>
      <c r="O1581">
        <v>1</v>
      </c>
      <c r="P1581">
        <v>348</v>
      </c>
      <c r="Q1581">
        <v>27</v>
      </c>
      <c r="R1581">
        <v>3</v>
      </c>
      <c r="S1581" t="s">
        <v>1478</v>
      </c>
      <c r="T1581">
        <v>1</v>
      </c>
      <c r="U1581">
        <v>6.0039750000000003E-2</v>
      </c>
      <c r="V1581">
        <v>41</v>
      </c>
    </row>
    <row r="1582" spans="1:22">
      <c r="A1582">
        <v>78371</v>
      </c>
      <c r="B1582" t="s">
        <v>2826</v>
      </c>
      <c r="C1582">
        <v>6.0039719999999998E-2</v>
      </c>
      <c r="D1582">
        <v>0.37564476000000002</v>
      </c>
      <c r="E1582">
        <v>682</v>
      </c>
      <c r="F1582">
        <v>2</v>
      </c>
      <c r="G1582">
        <v>0</v>
      </c>
      <c r="H1582">
        <v>7</v>
      </c>
      <c r="I1582">
        <v>97291</v>
      </c>
      <c r="J1582">
        <v>1</v>
      </c>
      <c r="K1582">
        <v>0</v>
      </c>
      <c r="L1582">
        <v>0</v>
      </c>
      <c r="M1582">
        <v>0</v>
      </c>
      <c r="N1582">
        <v>1</v>
      </c>
      <c r="O1582">
        <v>1</v>
      </c>
      <c r="P1582">
        <v>348</v>
      </c>
      <c r="Q1582">
        <v>27</v>
      </c>
      <c r="R1582">
        <v>3</v>
      </c>
      <c r="S1582" t="s">
        <v>1478</v>
      </c>
      <c r="T1582">
        <v>1</v>
      </c>
      <c r="U1582">
        <v>0.31560504</v>
      </c>
      <c r="V1582">
        <v>215</v>
      </c>
    </row>
    <row r="1583" spans="1:22">
      <c r="A1583">
        <v>78473</v>
      </c>
      <c r="B1583" t="s">
        <v>2827</v>
      </c>
      <c r="C1583">
        <v>-2.9999999999999997E-8</v>
      </c>
      <c r="D1583">
        <v>0.26950383999999999</v>
      </c>
      <c r="E1583">
        <v>682</v>
      </c>
      <c r="F1583">
        <v>2</v>
      </c>
      <c r="G1583">
        <v>0</v>
      </c>
      <c r="H1583">
        <v>7</v>
      </c>
      <c r="I1583">
        <v>97291</v>
      </c>
      <c r="J1583">
        <v>1</v>
      </c>
      <c r="K1583">
        <v>0</v>
      </c>
      <c r="L1583">
        <v>0</v>
      </c>
      <c r="M1583">
        <v>0</v>
      </c>
      <c r="N1583">
        <v>1</v>
      </c>
      <c r="O1583">
        <v>1</v>
      </c>
      <c r="P1583">
        <v>348</v>
      </c>
      <c r="Q1583">
        <v>27</v>
      </c>
      <c r="R1583">
        <v>3</v>
      </c>
      <c r="S1583" t="s">
        <v>1478</v>
      </c>
      <c r="T1583">
        <v>1</v>
      </c>
      <c r="U1583">
        <v>0.26950386999999998</v>
      </c>
      <c r="V1583">
        <v>184</v>
      </c>
    </row>
    <row r="1584" spans="1:22">
      <c r="A1584">
        <v>78474</v>
      </c>
      <c r="B1584" t="s">
        <v>2827</v>
      </c>
      <c r="C1584">
        <v>0.26950383999999999</v>
      </c>
      <c r="D1584">
        <v>0.45486980999999999</v>
      </c>
      <c r="E1584">
        <v>682</v>
      </c>
      <c r="F1584">
        <v>0</v>
      </c>
      <c r="G1584">
        <v>0</v>
      </c>
      <c r="H1584">
        <v>7</v>
      </c>
      <c r="I1584">
        <v>97291</v>
      </c>
      <c r="J1584">
        <v>1</v>
      </c>
      <c r="K1584">
        <v>0</v>
      </c>
      <c r="L1584">
        <v>0</v>
      </c>
      <c r="M1584">
        <v>0</v>
      </c>
      <c r="N1584">
        <v>1</v>
      </c>
      <c r="O1584">
        <v>1</v>
      </c>
      <c r="P1584">
        <v>348</v>
      </c>
      <c r="Q1584">
        <v>27</v>
      </c>
      <c r="R1584">
        <v>3</v>
      </c>
      <c r="S1584" t="s">
        <v>1478</v>
      </c>
      <c r="T1584">
        <v>1</v>
      </c>
      <c r="U1584">
        <v>0.18536596999999999</v>
      </c>
      <c r="V1584">
        <v>126</v>
      </c>
    </row>
    <row r="1585" spans="1:22">
      <c r="A1585">
        <v>78477</v>
      </c>
      <c r="B1585" t="s">
        <v>2828</v>
      </c>
      <c r="C1585">
        <v>-2.9999999999999997E-8</v>
      </c>
      <c r="D1585">
        <v>0.25588328999999999</v>
      </c>
      <c r="E1585">
        <v>682</v>
      </c>
      <c r="F1585">
        <v>2</v>
      </c>
      <c r="G1585">
        <v>0</v>
      </c>
      <c r="H1585">
        <v>7</v>
      </c>
      <c r="I1585">
        <v>97291</v>
      </c>
      <c r="J1585">
        <v>1</v>
      </c>
      <c r="K1585">
        <v>0</v>
      </c>
      <c r="L1585">
        <v>0</v>
      </c>
      <c r="M1585">
        <v>0</v>
      </c>
      <c r="N1585">
        <v>1</v>
      </c>
      <c r="O1585">
        <v>1</v>
      </c>
      <c r="P1585">
        <v>348</v>
      </c>
      <c r="Q1585">
        <v>27</v>
      </c>
      <c r="R1585">
        <v>3</v>
      </c>
      <c r="S1585" t="s">
        <v>1478</v>
      </c>
      <c r="T1585">
        <v>1</v>
      </c>
      <c r="U1585">
        <v>0.25588332000000003</v>
      </c>
      <c r="V1585">
        <v>175</v>
      </c>
    </row>
    <row r="1586" spans="1:22">
      <c r="A1586">
        <v>78609</v>
      </c>
      <c r="B1586" t="s">
        <v>2829</v>
      </c>
      <c r="C1586">
        <v>-2.9999999999999997E-8</v>
      </c>
      <c r="D1586">
        <v>9.6519480000000005E-2</v>
      </c>
      <c r="E1586">
        <v>682</v>
      </c>
      <c r="F1586">
        <v>0</v>
      </c>
      <c r="G1586">
        <v>0</v>
      </c>
      <c r="H1586">
        <v>7</v>
      </c>
      <c r="I1586">
        <v>97291</v>
      </c>
      <c r="J1586">
        <v>1</v>
      </c>
      <c r="K1586">
        <v>0</v>
      </c>
      <c r="L1586">
        <v>0</v>
      </c>
      <c r="M1586">
        <v>0</v>
      </c>
      <c r="N1586">
        <v>1</v>
      </c>
      <c r="O1586">
        <v>1</v>
      </c>
      <c r="P1586">
        <v>348</v>
      </c>
      <c r="Q1586">
        <v>27</v>
      </c>
      <c r="R1586">
        <v>3</v>
      </c>
      <c r="S1586" t="s">
        <v>1478</v>
      </c>
      <c r="T1586">
        <v>1</v>
      </c>
      <c r="U1586">
        <v>9.6519510000000003E-2</v>
      </c>
      <c r="V1586">
        <v>66</v>
      </c>
    </row>
    <row r="1587" spans="1:22">
      <c r="A1587">
        <v>78625</v>
      </c>
      <c r="B1587" t="s">
        <v>2830</v>
      </c>
      <c r="C1587">
        <v>-2.9999999999999997E-8</v>
      </c>
      <c r="D1587">
        <v>5.396372E-2</v>
      </c>
      <c r="E1587">
        <v>682</v>
      </c>
      <c r="F1587">
        <v>2</v>
      </c>
      <c r="G1587">
        <v>0</v>
      </c>
      <c r="H1587">
        <v>7</v>
      </c>
      <c r="I1587">
        <v>97291</v>
      </c>
      <c r="J1587">
        <v>1</v>
      </c>
      <c r="K1587">
        <v>0</v>
      </c>
      <c r="L1587">
        <v>0</v>
      </c>
      <c r="M1587">
        <v>0</v>
      </c>
      <c r="N1587">
        <v>1</v>
      </c>
      <c r="O1587">
        <v>1</v>
      </c>
      <c r="P1587">
        <v>348</v>
      </c>
      <c r="Q1587">
        <v>27</v>
      </c>
      <c r="R1587">
        <v>3</v>
      </c>
      <c r="S1587" t="s">
        <v>1478</v>
      </c>
      <c r="T1587">
        <v>1</v>
      </c>
      <c r="U1587">
        <v>5.3963749999999998E-2</v>
      </c>
      <c r="V1587">
        <v>37</v>
      </c>
    </row>
    <row r="1588" spans="1:22">
      <c r="A1588">
        <v>78724</v>
      </c>
      <c r="B1588" t="s">
        <v>2831</v>
      </c>
      <c r="C1588">
        <v>-2.9999999999999997E-8</v>
      </c>
      <c r="D1588">
        <v>9.7132650000000001E-2</v>
      </c>
      <c r="E1588">
        <v>682</v>
      </c>
      <c r="F1588">
        <v>0</v>
      </c>
      <c r="G1588">
        <v>0</v>
      </c>
      <c r="H1588">
        <v>7</v>
      </c>
      <c r="I1588">
        <v>97291</v>
      </c>
      <c r="J1588">
        <v>1</v>
      </c>
      <c r="K1588">
        <v>0</v>
      </c>
      <c r="L1588">
        <v>0</v>
      </c>
      <c r="M1588">
        <v>0</v>
      </c>
      <c r="N1588">
        <v>1</v>
      </c>
      <c r="O1588">
        <v>1</v>
      </c>
      <c r="P1588">
        <v>348</v>
      </c>
      <c r="Q1588">
        <v>27</v>
      </c>
      <c r="R1588">
        <v>3</v>
      </c>
      <c r="S1588" t="s">
        <v>1478</v>
      </c>
      <c r="T1588">
        <v>1</v>
      </c>
      <c r="U1588">
        <v>9.7132679999999999E-2</v>
      </c>
      <c r="V1588">
        <v>66</v>
      </c>
    </row>
    <row r="1589" spans="1:22">
      <c r="A1589">
        <v>78924</v>
      </c>
      <c r="B1589" t="s">
        <v>2832</v>
      </c>
      <c r="C1589">
        <v>-2.9999999999999997E-8</v>
      </c>
      <c r="D1589">
        <v>8.3765679999999995E-2</v>
      </c>
      <c r="E1589">
        <v>682</v>
      </c>
      <c r="F1589">
        <v>0</v>
      </c>
      <c r="G1589">
        <v>0</v>
      </c>
      <c r="H1589">
        <v>7</v>
      </c>
      <c r="I1589">
        <v>97291</v>
      </c>
      <c r="J1589">
        <v>1</v>
      </c>
      <c r="K1589">
        <v>0</v>
      </c>
      <c r="L1589">
        <v>0</v>
      </c>
      <c r="M1589">
        <v>0</v>
      </c>
      <c r="N1589">
        <v>1</v>
      </c>
      <c r="O1589">
        <v>1</v>
      </c>
      <c r="P1589">
        <v>348</v>
      </c>
      <c r="Q1589">
        <v>27</v>
      </c>
      <c r="R1589">
        <v>3</v>
      </c>
      <c r="S1589" t="s">
        <v>1478</v>
      </c>
      <c r="T1589">
        <v>1</v>
      </c>
      <c r="U1589">
        <v>8.3765709999999993E-2</v>
      </c>
      <c r="V1589">
        <v>57</v>
      </c>
    </row>
    <row r="1590" spans="1:22">
      <c r="A1590">
        <v>78930</v>
      </c>
      <c r="B1590" t="s">
        <v>2833</v>
      </c>
      <c r="C1590">
        <v>-2.9999999999999997E-8</v>
      </c>
      <c r="D1590">
        <v>0.11653044999999999</v>
      </c>
      <c r="E1590">
        <v>682</v>
      </c>
      <c r="F1590">
        <v>2</v>
      </c>
      <c r="G1590">
        <v>0</v>
      </c>
      <c r="H1590">
        <v>7</v>
      </c>
      <c r="I1590">
        <v>97291</v>
      </c>
      <c r="J1590">
        <v>1</v>
      </c>
      <c r="K1590">
        <v>0</v>
      </c>
      <c r="L1590">
        <v>0</v>
      </c>
      <c r="M1590">
        <v>0</v>
      </c>
      <c r="N1590">
        <v>1</v>
      </c>
      <c r="O1590">
        <v>1</v>
      </c>
      <c r="P1590">
        <v>348</v>
      </c>
      <c r="Q1590">
        <v>27</v>
      </c>
      <c r="R1590">
        <v>3</v>
      </c>
      <c r="S1590" t="s">
        <v>1478</v>
      </c>
      <c r="T1590">
        <v>1</v>
      </c>
      <c r="U1590">
        <v>0.11653048000000001</v>
      </c>
      <c r="V1590">
        <v>79</v>
      </c>
    </row>
    <row r="1591" spans="1:22">
      <c r="A1591">
        <v>78931</v>
      </c>
      <c r="B1591" t="s">
        <v>2834</v>
      </c>
      <c r="C1591">
        <v>-2.9999999999999997E-8</v>
      </c>
      <c r="D1591">
        <v>7.0449899999999996E-2</v>
      </c>
      <c r="E1591">
        <v>682</v>
      </c>
      <c r="F1591">
        <v>0</v>
      </c>
      <c r="G1591">
        <v>0</v>
      </c>
      <c r="H1591">
        <v>7</v>
      </c>
      <c r="I1591">
        <v>97291</v>
      </c>
      <c r="J1591">
        <v>1</v>
      </c>
      <c r="K1591">
        <v>0</v>
      </c>
      <c r="L1591">
        <v>0</v>
      </c>
      <c r="M1591">
        <v>0</v>
      </c>
      <c r="N1591">
        <v>1</v>
      </c>
      <c r="O1591">
        <v>1</v>
      </c>
      <c r="P1591">
        <v>348</v>
      </c>
      <c r="Q1591">
        <v>27</v>
      </c>
      <c r="R1591">
        <v>3</v>
      </c>
      <c r="S1591" t="s">
        <v>1478</v>
      </c>
      <c r="T1591">
        <v>1</v>
      </c>
      <c r="U1591">
        <v>7.0449929999999994E-2</v>
      </c>
      <c r="V1591">
        <v>48</v>
      </c>
    </row>
    <row r="1592" spans="1:22">
      <c r="A1592">
        <v>78936</v>
      </c>
      <c r="B1592" t="s">
        <v>2835</v>
      </c>
      <c r="C1592">
        <v>-2.9999999999999997E-8</v>
      </c>
      <c r="D1592">
        <v>3.8194529999999997E-2</v>
      </c>
      <c r="E1592">
        <v>682</v>
      </c>
      <c r="F1592">
        <v>2</v>
      </c>
      <c r="G1592">
        <v>0</v>
      </c>
      <c r="H1592">
        <v>7</v>
      </c>
      <c r="I1592">
        <v>97291</v>
      </c>
      <c r="J1592">
        <v>1</v>
      </c>
      <c r="K1592">
        <v>0</v>
      </c>
      <c r="L1592">
        <v>0</v>
      </c>
      <c r="M1592">
        <v>0</v>
      </c>
      <c r="N1592">
        <v>1</v>
      </c>
      <c r="O1592">
        <v>1</v>
      </c>
      <c r="P1592">
        <v>348</v>
      </c>
      <c r="Q1592">
        <v>27</v>
      </c>
      <c r="R1592">
        <v>3</v>
      </c>
      <c r="S1592" t="s">
        <v>1478</v>
      </c>
      <c r="T1592">
        <v>1</v>
      </c>
      <c r="U1592">
        <v>3.8194560000000002E-2</v>
      </c>
      <c r="V1592">
        <v>26</v>
      </c>
    </row>
    <row r="1593" spans="1:22">
      <c r="A1593">
        <v>78991</v>
      </c>
      <c r="B1593" t="s">
        <v>2836</v>
      </c>
      <c r="C1593">
        <v>-2.9999999999999997E-8</v>
      </c>
      <c r="D1593">
        <v>3.471834E-2</v>
      </c>
      <c r="E1593">
        <v>682</v>
      </c>
      <c r="F1593">
        <v>0</v>
      </c>
      <c r="G1593">
        <v>0</v>
      </c>
      <c r="H1593">
        <v>7</v>
      </c>
      <c r="I1593">
        <v>97291</v>
      </c>
      <c r="J1593">
        <v>1</v>
      </c>
      <c r="K1593">
        <v>0</v>
      </c>
      <c r="L1593">
        <v>0</v>
      </c>
      <c r="M1593">
        <v>0</v>
      </c>
      <c r="N1593">
        <v>1</v>
      </c>
      <c r="O1593">
        <v>1</v>
      </c>
      <c r="P1593">
        <v>348</v>
      </c>
      <c r="Q1593">
        <v>27</v>
      </c>
      <c r="R1593">
        <v>3</v>
      </c>
      <c r="S1593" t="s">
        <v>1478</v>
      </c>
      <c r="T1593">
        <v>1</v>
      </c>
      <c r="U1593">
        <v>3.4718369999999998E-2</v>
      </c>
      <c r="V1593">
        <v>24</v>
      </c>
    </row>
    <row r="1594" spans="1:22">
      <c r="A1594">
        <v>79094</v>
      </c>
      <c r="B1594" t="s">
        <v>2837</v>
      </c>
      <c r="C1594">
        <v>-2.9999999999999997E-8</v>
      </c>
      <c r="D1594">
        <v>2.264853E-2</v>
      </c>
      <c r="E1594">
        <v>682</v>
      </c>
      <c r="F1594">
        <v>0</v>
      </c>
      <c r="G1594">
        <v>0</v>
      </c>
      <c r="H1594">
        <v>7</v>
      </c>
      <c r="I1594">
        <v>97291</v>
      </c>
      <c r="J1594">
        <v>1</v>
      </c>
      <c r="K1594">
        <v>0</v>
      </c>
      <c r="L1594">
        <v>0</v>
      </c>
      <c r="M1594">
        <v>0</v>
      </c>
      <c r="N1594">
        <v>1</v>
      </c>
      <c r="O1594">
        <v>1</v>
      </c>
      <c r="P1594">
        <v>348</v>
      </c>
      <c r="Q1594">
        <v>27</v>
      </c>
      <c r="R1594">
        <v>3</v>
      </c>
      <c r="S1594" t="s">
        <v>1478</v>
      </c>
      <c r="T1594">
        <v>1</v>
      </c>
      <c r="U1594">
        <v>2.2648560000000002E-2</v>
      </c>
      <c r="V1594">
        <v>15</v>
      </c>
    </row>
    <row r="1595" spans="1:22">
      <c r="A1595">
        <v>79147</v>
      </c>
      <c r="B1595" t="s">
        <v>2838</v>
      </c>
      <c r="C1595">
        <v>-2.9999999999999997E-8</v>
      </c>
      <c r="D1595">
        <v>7.7736459999999993E-2</v>
      </c>
      <c r="E1595">
        <v>682</v>
      </c>
      <c r="F1595">
        <v>0</v>
      </c>
      <c r="G1595">
        <v>0</v>
      </c>
      <c r="H1595">
        <v>7</v>
      </c>
      <c r="I1595">
        <v>97291</v>
      </c>
      <c r="J1595">
        <v>1</v>
      </c>
      <c r="K1595">
        <v>0</v>
      </c>
      <c r="L1595">
        <v>0</v>
      </c>
      <c r="M1595">
        <v>0</v>
      </c>
      <c r="N1595">
        <v>1</v>
      </c>
      <c r="O1595">
        <v>1</v>
      </c>
      <c r="P1595">
        <v>348</v>
      </c>
      <c r="Q1595">
        <v>27</v>
      </c>
      <c r="R1595">
        <v>3</v>
      </c>
      <c r="S1595" t="s">
        <v>1478</v>
      </c>
      <c r="T1595">
        <v>1</v>
      </c>
      <c r="U1595">
        <v>7.7736490000000005E-2</v>
      </c>
      <c r="V1595">
        <v>53</v>
      </c>
    </row>
    <row r="1596" spans="1:22">
      <c r="A1596">
        <v>79148</v>
      </c>
      <c r="B1596" t="s">
        <v>2838</v>
      </c>
      <c r="C1596">
        <v>7.7736459999999993E-2</v>
      </c>
      <c r="D1596">
        <v>0.13288037</v>
      </c>
      <c r="E1596">
        <v>682</v>
      </c>
      <c r="F1596">
        <v>2</v>
      </c>
      <c r="G1596">
        <v>0</v>
      </c>
      <c r="H1596">
        <v>7</v>
      </c>
      <c r="I1596">
        <v>97291</v>
      </c>
      <c r="J1596">
        <v>1</v>
      </c>
      <c r="K1596">
        <v>0</v>
      </c>
      <c r="L1596">
        <v>0</v>
      </c>
      <c r="M1596">
        <v>0</v>
      </c>
      <c r="N1596">
        <v>1</v>
      </c>
      <c r="O1596">
        <v>1</v>
      </c>
      <c r="P1596">
        <v>348</v>
      </c>
      <c r="Q1596">
        <v>27</v>
      </c>
      <c r="R1596">
        <v>3</v>
      </c>
      <c r="S1596" t="s">
        <v>1478</v>
      </c>
      <c r="T1596">
        <v>1</v>
      </c>
      <c r="U1596">
        <v>5.5143909999999997E-2</v>
      </c>
      <c r="V1596">
        <v>38</v>
      </c>
    </row>
    <row r="1597" spans="1:22">
      <c r="A1597">
        <v>79149</v>
      </c>
      <c r="B1597" t="s">
        <v>2838</v>
      </c>
      <c r="C1597">
        <v>0.13288037</v>
      </c>
      <c r="D1597">
        <v>0.16100855</v>
      </c>
      <c r="E1597">
        <v>682</v>
      </c>
      <c r="F1597">
        <v>0</v>
      </c>
      <c r="G1597">
        <v>0</v>
      </c>
      <c r="H1597">
        <v>7</v>
      </c>
      <c r="I1597">
        <v>97291</v>
      </c>
      <c r="J1597">
        <v>1</v>
      </c>
      <c r="K1597">
        <v>0</v>
      </c>
      <c r="L1597">
        <v>0</v>
      </c>
      <c r="M1597">
        <v>0</v>
      </c>
      <c r="N1597">
        <v>1</v>
      </c>
      <c r="O1597">
        <v>1</v>
      </c>
      <c r="P1597">
        <v>348</v>
      </c>
      <c r="Q1597">
        <v>27</v>
      </c>
      <c r="R1597">
        <v>3</v>
      </c>
      <c r="S1597" t="s">
        <v>1478</v>
      </c>
      <c r="T1597">
        <v>1</v>
      </c>
      <c r="U1597">
        <v>2.8128179999999999E-2</v>
      </c>
      <c r="V1597">
        <v>19</v>
      </c>
    </row>
    <row r="1598" spans="1:22">
      <c r="A1598">
        <v>79159</v>
      </c>
      <c r="B1598" t="s">
        <v>2839</v>
      </c>
      <c r="C1598">
        <v>-2.9999999999999997E-8</v>
      </c>
      <c r="D1598">
        <v>8.2666470000000006E-2</v>
      </c>
      <c r="E1598">
        <v>682</v>
      </c>
      <c r="F1598">
        <v>2</v>
      </c>
      <c r="G1598">
        <v>0</v>
      </c>
      <c r="H1598">
        <v>7</v>
      </c>
      <c r="I1598">
        <v>97291</v>
      </c>
      <c r="J1598">
        <v>1</v>
      </c>
      <c r="K1598">
        <v>0</v>
      </c>
      <c r="L1598">
        <v>0</v>
      </c>
      <c r="M1598">
        <v>0</v>
      </c>
      <c r="N1598">
        <v>1</v>
      </c>
      <c r="O1598">
        <v>1</v>
      </c>
      <c r="P1598">
        <v>348</v>
      </c>
      <c r="Q1598">
        <v>27</v>
      </c>
      <c r="R1598">
        <v>3</v>
      </c>
      <c r="S1598" t="s">
        <v>1478</v>
      </c>
      <c r="T1598">
        <v>1</v>
      </c>
      <c r="U1598">
        <v>8.2666500000000004E-2</v>
      </c>
      <c r="V1598">
        <v>56</v>
      </c>
    </row>
    <row r="1599" spans="1:22">
      <c r="A1599">
        <v>79212</v>
      </c>
      <c r="B1599" t="s">
        <v>2840</v>
      </c>
      <c r="C1599">
        <v>-2.9999999999999997E-8</v>
      </c>
      <c r="D1599">
        <v>2.1321159999999999E-2</v>
      </c>
      <c r="E1599">
        <v>682</v>
      </c>
      <c r="F1599">
        <v>0</v>
      </c>
      <c r="G1599">
        <v>0</v>
      </c>
      <c r="H1599">
        <v>7</v>
      </c>
      <c r="I1599">
        <v>97291</v>
      </c>
      <c r="J1599">
        <v>1</v>
      </c>
      <c r="K1599">
        <v>0</v>
      </c>
      <c r="L1599">
        <v>0</v>
      </c>
      <c r="M1599">
        <v>0</v>
      </c>
      <c r="N1599">
        <v>1</v>
      </c>
      <c r="O1599">
        <v>1</v>
      </c>
      <c r="P1599">
        <v>348</v>
      </c>
      <c r="Q1599">
        <v>27</v>
      </c>
      <c r="R1599">
        <v>3</v>
      </c>
      <c r="S1599" t="s">
        <v>1478</v>
      </c>
      <c r="T1599">
        <v>1</v>
      </c>
      <c r="U1599">
        <v>2.132119E-2</v>
      </c>
      <c r="V1599">
        <v>15</v>
      </c>
    </row>
    <row r="1600" spans="1:22">
      <c r="A1600">
        <v>79268</v>
      </c>
      <c r="B1600" t="s">
        <v>2841</v>
      </c>
      <c r="C1600">
        <v>-2.9999999999999997E-8</v>
      </c>
      <c r="D1600">
        <v>4.8706619999999999E-2</v>
      </c>
      <c r="E1600">
        <v>682</v>
      </c>
      <c r="F1600">
        <v>0</v>
      </c>
      <c r="G1600">
        <v>0</v>
      </c>
      <c r="H1600">
        <v>7</v>
      </c>
      <c r="I1600">
        <v>97291</v>
      </c>
      <c r="J1600">
        <v>1</v>
      </c>
      <c r="K1600">
        <v>0</v>
      </c>
      <c r="L1600">
        <v>0</v>
      </c>
      <c r="M1600">
        <v>0</v>
      </c>
      <c r="N1600">
        <v>1</v>
      </c>
      <c r="O1600">
        <v>1</v>
      </c>
      <c r="P1600">
        <v>348</v>
      </c>
      <c r="Q1600">
        <v>27</v>
      </c>
      <c r="R1600">
        <v>3</v>
      </c>
      <c r="S1600" t="s">
        <v>1478</v>
      </c>
      <c r="T1600">
        <v>1</v>
      </c>
      <c r="U1600">
        <v>4.8706649999999997E-2</v>
      </c>
      <c r="V1600">
        <v>33</v>
      </c>
    </row>
    <row r="1601" spans="1:22">
      <c r="A1601">
        <v>79291</v>
      </c>
      <c r="B1601" t="s">
        <v>2842</v>
      </c>
      <c r="C1601">
        <v>-2.9999999999999997E-8</v>
      </c>
      <c r="D1601">
        <v>7.0705100000000007E-2</v>
      </c>
      <c r="E1601">
        <v>682</v>
      </c>
      <c r="F1601">
        <v>2</v>
      </c>
      <c r="G1601">
        <v>0</v>
      </c>
      <c r="H1601">
        <v>7</v>
      </c>
      <c r="I1601">
        <v>97291</v>
      </c>
      <c r="J1601">
        <v>1</v>
      </c>
      <c r="K1601">
        <v>0</v>
      </c>
      <c r="L1601">
        <v>0</v>
      </c>
      <c r="M1601">
        <v>0</v>
      </c>
      <c r="N1601">
        <v>1</v>
      </c>
      <c r="O1601">
        <v>1</v>
      </c>
      <c r="P1601">
        <v>348</v>
      </c>
      <c r="Q1601">
        <v>27</v>
      </c>
      <c r="R1601">
        <v>3</v>
      </c>
      <c r="S1601" t="s">
        <v>1478</v>
      </c>
      <c r="T1601">
        <v>1</v>
      </c>
      <c r="U1601">
        <v>7.0705130000000005E-2</v>
      </c>
      <c r="V1601">
        <v>48</v>
      </c>
    </row>
    <row r="1602" spans="1:22">
      <c r="A1602">
        <v>79292</v>
      </c>
      <c r="B1602" t="s">
        <v>2843</v>
      </c>
      <c r="C1602">
        <v>-2.9999999999999997E-8</v>
      </c>
      <c r="D1602">
        <v>0.51010394000000003</v>
      </c>
      <c r="E1602">
        <v>682</v>
      </c>
      <c r="F1602">
        <v>2</v>
      </c>
      <c r="G1602">
        <v>0</v>
      </c>
      <c r="H1602">
        <v>7</v>
      </c>
      <c r="I1602">
        <v>97291</v>
      </c>
      <c r="J1602">
        <v>1</v>
      </c>
      <c r="K1602">
        <v>0</v>
      </c>
      <c r="L1602">
        <v>0</v>
      </c>
      <c r="M1602">
        <v>0</v>
      </c>
      <c r="N1602">
        <v>1</v>
      </c>
      <c r="O1602">
        <v>1</v>
      </c>
      <c r="P1602">
        <v>348</v>
      </c>
      <c r="Q1602">
        <v>27</v>
      </c>
      <c r="R1602">
        <v>3</v>
      </c>
      <c r="S1602" t="s">
        <v>1478</v>
      </c>
      <c r="T1602">
        <v>1</v>
      </c>
      <c r="U1602">
        <v>0.51010396999999996</v>
      </c>
      <c r="V1602">
        <v>348</v>
      </c>
    </row>
    <row r="1603" spans="1:22">
      <c r="A1603">
        <v>79311</v>
      </c>
      <c r="B1603" t="s">
        <v>2844</v>
      </c>
      <c r="C1603">
        <v>-2.9999999999999997E-8</v>
      </c>
      <c r="D1603">
        <v>0.15993563</v>
      </c>
      <c r="E1603">
        <v>682</v>
      </c>
      <c r="F1603">
        <v>2</v>
      </c>
      <c r="G1603">
        <v>0</v>
      </c>
      <c r="H1603">
        <v>7</v>
      </c>
      <c r="I1603">
        <v>97291</v>
      </c>
      <c r="J1603">
        <v>1</v>
      </c>
      <c r="K1603">
        <v>0</v>
      </c>
      <c r="L1603">
        <v>0</v>
      </c>
      <c r="M1603">
        <v>0</v>
      </c>
      <c r="N1603">
        <v>1</v>
      </c>
      <c r="O1603">
        <v>1</v>
      </c>
      <c r="P1603">
        <v>348</v>
      </c>
      <c r="Q1603">
        <v>27</v>
      </c>
      <c r="R1603">
        <v>3</v>
      </c>
      <c r="S1603" t="s">
        <v>1478</v>
      </c>
      <c r="T1603">
        <v>1</v>
      </c>
      <c r="U1603">
        <v>0.15993566000000001</v>
      </c>
      <c r="V1603">
        <v>109</v>
      </c>
    </row>
    <row r="1604" spans="1:22">
      <c r="A1604">
        <v>79324</v>
      </c>
      <c r="B1604" t="s">
        <v>2845</v>
      </c>
      <c r="C1604">
        <v>-2.9999999999999997E-8</v>
      </c>
      <c r="D1604">
        <v>9.2453919999999995E-2</v>
      </c>
      <c r="E1604">
        <v>682</v>
      </c>
      <c r="F1604">
        <v>2</v>
      </c>
      <c r="G1604">
        <v>0</v>
      </c>
      <c r="H1604">
        <v>7</v>
      </c>
      <c r="I1604">
        <v>97291</v>
      </c>
      <c r="J1604">
        <v>1</v>
      </c>
      <c r="K1604">
        <v>0</v>
      </c>
      <c r="L1604">
        <v>0</v>
      </c>
      <c r="M1604">
        <v>0</v>
      </c>
      <c r="N1604">
        <v>1</v>
      </c>
      <c r="O1604">
        <v>1</v>
      </c>
      <c r="P1604">
        <v>348</v>
      </c>
      <c r="Q1604">
        <v>27</v>
      </c>
      <c r="R1604">
        <v>3</v>
      </c>
      <c r="S1604" t="s">
        <v>1478</v>
      </c>
      <c r="T1604">
        <v>1</v>
      </c>
      <c r="U1604">
        <v>9.2453949999999993E-2</v>
      </c>
      <c r="V1604">
        <v>63</v>
      </c>
    </row>
    <row r="1605" spans="1:22">
      <c r="A1605">
        <v>79392</v>
      </c>
      <c r="B1605" t="s">
        <v>2846</v>
      </c>
      <c r="C1605">
        <v>-2.9999999999999997E-8</v>
      </c>
      <c r="D1605">
        <v>0.29081857</v>
      </c>
      <c r="E1605">
        <v>682</v>
      </c>
      <c r="F1605">
        <v>2</v>
      </c>
      <c r="G1605">
        <v>0</v>
      </c>
      <c r="H1605">
        <v>7</v>
      </c>
      <c r="I1605">
        <v>97291</v>
      </c>
      <c r="J1605">
        <v>1</v>
      </c>
      <c r="K1605">
        <v>0</v>
      </c>
      <c r="L1605">
        <v>0</v>
      </c>
      <c r="M1605">
        <v>0</v>
      </c>
      <c r="N1605">
        <v>1</v>
      </c>
      <c r="O1605">
        <v>1</v>
      </c>
      <c r="P1605">
        <v>348</v>
      </c>
      <c r="Q1605">
        <v>27</v>
      </c>
      <c r="R1605">
        <v>3</v>
      </c>
      <c r="S1605" t="s">
        <v>1478</v>
      </c>
      <c r="T1605">
        <v>1</v>
      </c>
      <c r="U1605">
        <v>0.29081859999999998</v>
      </c>
      <c r="V1605">
        <v>198</v>
      </c>
    </row>
    <row r="1606" spans="1:22">
      <c r="A1606">
        <v>79396</v>
      </c>
      <c r="B1606" t="s">
        <v>2847</v>
      </c>
      <c r="C1606">
        <v>-2.9999999999999997E-8</v>
      </c>
      <c r="D1606">
        <v>0.15152426999999999</v>
      </c>
      <c r="E1606">
        <v>682</v>
      </c>
      <c r="F1606">
        <v>2</v>
      </c>
      <c r="G1606">
        <v>0</v>
      </c>
      <c r="H1606">
        <v>7</v>
      </c>
      <c r="I1606">
        <v>97291</v>
      </c>
      <c r="J1606">
        <v>1</v>
      </c>
      <c r="K1606">
        <v>0</v>
      </c>
      <c r="L1606">
        <v>0</v>
      </c>
      <c r="M1606">
        <v>0</v>
      </c>
      <c r="N1606">
        <v>1</v>
      </c>
      <c r="O1606">
        <v>1</v>
      </c>
      <c r="P1606">
        <v>348</v>
      </c>
      <c r="Q1606">
        <v>27</v>
      </c>
      <c r="R1606">
        <v>3</v>
      </c>
      <c r="S1606" t="s">
        <v>1478</v>
      </c>
      <c r="T1606">
        <v>1</v>
      </c>
      <c r="U1606">
        <v>0.1515243</v>
      </c>
      <c r="V1606">
        <v>103</v>
      </c>
    </row>
    <row r="1607" spans="1:22">
      <c r="A1607">
        <v>79407</v>
      </c>
      <c r="B1607" t="s">
        <v>2848</v>
      </c>
      <c r="C1607">
        <v>-2.9999999999999997E-8</v>
      </c>
      <c r="D1607">
        <v>0.12399826</v>
      </c>
      <c r="E1607">
        <v>682</v>
      </c>
      <c r="F1607">
        <v>2</v>
      </c>
      <c r="G1607">
        <v>0</v>
      </c>
      <c r="H1607">
        <v>7</v>
      </c>
      <c r="I1607">
        <v>97291</v>
      </c>
      <c r="J1607">
        <v>1</v>
      </c>
      <c r="K1607">
        <v>0</v>
      </c>
      <c r="L1607">
        <v>0</v>
      </c>
      <c r="M1607">
        <v>0</v>
      </c>
      <c r="N1607">
        <v>1</v>
      </c>
      <c r="O1607">
        <v>1</v>
      </c>
      <c r="P1607">
        <v>348</v>
      </c>
      <c r="Q1607">
        <v>27</v>
      </c>
      <c r="R1607">
        <v>3</v>
      </c>
      <c r="S1607" t="s">
        <v>1478</v>
      </c>
      <c r="T1607">
        <v>1</v>
      </c>
      <c r="U1607">
        <v>0.12399829</v>
      </c>
      <c r="V1607">
        <v>85</v>
      </c>
    </row>
    <row r="1608" spans="1:22">
      <c r="A1608">
        <v>79462</v>
      </c>
      <c r="B1608" t="s">
        <v>2849</v>
      </c>
      <c r="C1608">
        <v>-2.9999999999999997E-8</v>
      </c>
      <c r="D1608">
        <v>0.47458755000000002</v>
      </c>
      <c r="E1608">
        <v>682</v>
      </c>
      <c r="F1608">
        <v>2</v>
      </c>
      <c r="G1608">
        <v>0</v>
      </c>
      <c r="H1608">
        <v>7</v>
      </c>
      <c r="I1608">
        <v>97291</v>
      </c>
      <c r="J1608">
        <v>1</v>
      </c>
      <c r="K1608">
        <v>0</v>
      </c>
      <c r="L1608">
        <v>0</v>
      </c>
      <c r="M1608">
        <v>0</v>
      </c>
      <c r="N1608">
        <v>1</v>
      </c>
      <c r="O1608">
        <v>1</v>
      </c>
      <c r="P1608">
        <v>348</v>
      </c>
      <c r="Q1608">
        <v>27</v>
      </c>
      <c r="R1608">
        <v>3</v>
      </c>
      <c r="S1608" t="s">
        <v>1478</v>
      </c>
      <c r="T1608">
        <v>1</v>
      </c>
      <c r="U1608">
        <v>0.47458758000000001</v>
      </c>
      <c r="V1608">
        <v>324</v>
      </c>
    </row>
    <row r="1609" spans="1:22">
      <c r="A1609">
        <v>79473</v>
      </c>
      <c r="B1609" t="s">
        <v>2850</v>
      </c>
      <c r="C1609">
        <v>-2.9999999999999997E-8</v>
      </c>
      <c r="D1609">
        <v>0.14408236999999999</v>
      </c>
      <c r="E1609">
        <v>682</v>
      </c>
      <c r="F1609">
        <v>2</v>
      </c>
      <c r="G1609">
        <v>0</v>
      </c>
      <c r="H1609">
        <v>7</v>
      </c>
      <c r="I1609">
        <v>97291</v>
      </c>
      <c r="J1609">
        <v>1</v>
      </c>
      <c r="K1609">
        <v>0</v>
      </c>
      <c r="L1609">
        <v>0</v>
      </c>
      <c r="M1609">
        <v>0</v>
      </c>
      <c r="N1609">
        <v>1</v>
      </c>
      <c r="O1609">
        <v>1</v>
      </c>
      <c r="P1609">
        <v>348</v>
      </c>
      <c r="Q1609">
        <v>27</v>
      </c>
      <c r="R1609">
        <v>3</v>
      </c>
      <c r="S1609" t="s">
        <v>1478</v>
      </c>
      <c r="T1609">
        <v>1</v>
      </c>
      <c r="U1609">
        <v>0.1440824</v>
      </c>
      <c r="V1609">
        <v>98</v>
      </c>
    </row>
    <row r="1610" spans="1:22">
      <c r="A1610">
        <v>79530</v>
      </c>
      <c r="B1610" t="s">
        <v>2851</v>
      </c>
      <c r="C1610">
        <v>4.6872700000000003E-2</v>
      </c>
      <c r="D1610">
        <v>0.11079023</v>
      </c>
      <c r="E1610">
        <v>682</v>
      </c>
      <c r="F1610">
        <v>2</v>
      </c>
      <c r="G1610">
        <v>0</v>
      </c>
      <c r="H1610">
        <v>7</v>
      </c>
      <c r="I1610">
        <v>97291</v>
      </c>
      <c r="J1610">
        <v>1</v>
      </c>
      <c r="K1610">
        <v>0</v>
      </c>
      <c r="L1610">
        <v>0</v>
      </c>
      <c r="M1610">
        <v>0</v>
      </c>
      <c r="N1610">
        <v>1</v>
      </c>
      <c r="O1610">
        <v>1</v>
      </c>
      <c r="P1610">
        <v>348</v>
      </c>
      <c r="Q1610">
        <v>27</v>
      </c>
      <c r="R1610">
        <v>3</v>
      </c>
      <c r="S1610" t="s">
        <v>1478</v>
      </c>
      <c r="T1610">
        <v>1</v>
      </c>
      <c r="U1610">
        <v>6.391753E-2</v>
      </c>
      <c r="V1610">
        <v>44</v>
      </c>
    </row>
    <row r="1611" spans="1:22">
      <c r="A1611">
        <v>79584</v>
      </c>
      <c r="B1611" t="s">
        <v>2852</v>
      </c>
      <c r="C1611">
        <v>-2.9999999999999997E-8</v>
      </c>
      <c r="D1611">
        <v>3.9523580000000003E-2</v>
      </c>
      <c r="E1611">
        <v>682</v>
      </c>
      <c r="F1611">
        <v>0</v>
      </c>
      <c r="G1611">
        <v>0</v>
      </c>
      <c r="H1611">
        <v>7</v>
      </c>
      <c r="I1611">
        <v>97291</v>
      </c>
      <c r="J1611">
        <v>1</v>
      </c>
      <c r="K1611">
        <v>0</v>
      </c>
      <c r="L1611">
        <v>0</v>
      </c>
      <c r="M1611">
        <v>0</v>
      </c>
      <c r="N1611">
        <v>1</v>
      </c>
      <c r="O1611">
        <v>1</v>
      </c>
      <c r="P1611">
        <v>348</v>
      </c>
      <c r="Q1611">
        <v>27</v>
      </c>
      <c r="R1611">
        <v>3</v>
      </c>
      <c r="S1611" t="s">
        <v>1478</v>
      </c>
      <c r="T1611">
        <v>1</v>
      </c>
      <c r="U1611">
        <v>3.9523610000000001E-2</v>
      </c>
      <c r="V1611">
        <v>27</v>
      </c>
    </row>
    <row r="1612" spans="1:22">
      <c r="A1612">
        <v>79615</v>
      </c>
      <c r="B1612" t="s">
        <v>2853</v>
      </c>
      <c r="C1612">
        <v>-2.9999999999999997E-8</v>
      </c>
      <c r="D1612">
        <v>5.1403730000000002E-2</v>
      </c>
      <c r="E1612">
        <v>682</v>
      </c>
      <c r="F1612">
        <v>2</v>
      </c>
      <c r="G1612">
        <v>0</v>
      </c>
      <c r="H1612">
        <v>7</v>
      </c>
      <c r="I1612">
        <v>97291</v>
      </c>
      <c r="J1612">
        <v>1</v>
      </c>
      <c r="K1612">
        <v>0</v>
      </c>
      <c r="L1612">
        <v>0</v>
      </c>
      <c r="M1612">
        <v>0</v>
      </c>
      <c r="N1612">
        <v>1</v>
      </c>
      <c r="O1612">
        <v>1</v>
      </c>
      <c r="P1612">
        <v>348</v>
      </c>
      <c r="Q1612">
        <v>27</v>
      </c>
      <c r="R1612">
        <v>3</v>
      </c>
      <c r="S1612" t="s">
        <v>1478</v>
      </c>
      <c r="T1612">
        <v>1</v>
      </c>
      <c r="U1612">
        <v>5.140376E-2</v>
      </c>
      <c r="V1612">
        <v>35</v>
      </c>
    </row>
    <row r="1613" spans="1:22">
      <c r="A1613">
        <v>79632</v>
      </c>
      <c r="B1613" t="s">
        <v>2854</v>
      </c>
      <c r="C1613">
        <v>-2.9999999999999997E-8</v>
      </c>
      <c r="D1613">
        <v>9.9476389999999998E-2</v>
      </c>
      <c r="E1613">
        <v>682</v>
      </c>
      <c r="F1613">
        <v>2</v>
      </c>
      <c r="G1613">
        <v>0</v>
      </c>
      <c r="H1613">
        <v>7</v>
      </c>
      <c r="I1613">
        <v>97291</v>
      </c>
      <c r="J1613">
        <v>1</v>
      </c>
      <c r="K1613">
        <v>0</v>
      </c>
      <c r="L1613">
        <v>0</v>
      </c>
      <c r="M1613">
        <v>0</v>
      </c>
      <c r="N1613">
        <v>1</v>
      </c>
      <c r="O1613">
        <v>1</v>
      </c>
      <c r="P1613">
        <v>348</v>
      </c>
      <c r="Q1613">
        <v>27</v>
      </c>
      <c r="R1613">
        <v>3</v>
      </c>
      <c r="S1613" t="s">
        <v>1478</v>
      </c>
      <c r="T1613">
        <v>1</v>
      </c>
      <c r="U1613">
        <v>9.9476419999999996E-2</v>
      </c>
      <c r="V1613">
        <v>68</v>
      </c>
    </row>
    <row r="1614" spans="1:22">
      <c r="A1614">
        <v>79645</v>
      </c>
      <c r="B1614" t="s">
        <v>2855</v>
      </c>
      <c r="C1614">
        <v>-2.9999999999999997E-8</v>
      </c>
      <c r="D1614">
        <v>7.51666E-2</v>
      </c>
      <c r="E1614">
        <v>682</v>
      </c>
      <c r="F1614">
        <v>2</v>
      </c>
      <c r="G1614">
        <v>0</v>
      </c>
      <c r="H1614">
        <v>7</v>
      </c>
      <c r="I1614">
        <v>97291</v>
      </c>
      <c r="J1614">
        <v>1</v>
      </c>
      <c r="K1614">
        <v>0</v>
      </c>
      <c r="L1614">
        <v>0</v>
      </c>
      <c r="M1614">
        <v>0</v>
      </c>
      <c r="N1614">
        <v>1</v>
      </c>
      <c r="O1614">
        <v>1</v>
      </c>
      <c r="P1614">
        <v>348</v>
      </c>
      <c r="Q1614">
        <v>27</v>
      </c>
      <c r="R1614">
        <v>3</v>
      </c>
      <c r="S1614" t="s">
        <v>1478</v>
      </c>
      <c r="T1614">
        <v>1</v>
      </c>
      <c r="U1614">
        <v>7.5166629999999998E-2</v>
      </c>
      <c r="V1614">
        <v>51</v>
      </c>
    </row>
    <row r="1615" spans="1:22">
      <c r="A1615">
        <v>79646</v>
      </c>
      <c r="B1615" t="s">
        <v>2855</v>
      </c>
      <c r="C1615">
        <v>7.51666E-2</v>
      </c>
      <c r="D1615">
        <v>0.17593639999999999</v>
      </c>
      <c r="E1615">
        <v>682</v>
      </c>
      <c r="F1615">
        <v>0</v>
      </c>
      <c r="G1615">
        <v>0</v>
      </c>
      <c r="H1615">
        <v>7</v>
      </c>
      <c r="I1615">
        <v>97291</v>
      </c>
      <c r="J1615">
        <v>1</v>
      </c>
      <c r="K1615">
        <v>0</v>
      </c>
      <c r="L1615">
        <v>0</v>
      </c>
      <c r="M1615">
        <v>0</v>
      </c>
      <c r="N1615">
        <v>1</v>
      </c>
      <c r="O1615">
        <v>1</v>
      </c>
      <c r="P1615">
        <v>348</v>
      </c>
      <c r="Q1615">
        <v>27</v>
      </c>
      <c r="R1615">
        <v>3</v>
      </c>
      <c r="S1615" t="s">
        <v>1478</v>
      </c>
      <c r="T1615">
        <v>1</v>
      </c>
      <c r="U1615">
        <v>0.10076980000000001</v>
      </c>
      <c r="V1615">
        <v>69</v>
      </c>
    </row>
    <row r="1616" spans="1:22">
      <c r="A1616">
        <v>79693</v>
      </c>
      <c r="B1616" t="s">
        <v>2856</v>
      </c>
      <c r="C1616">
        <v>-2.9999999999999997E-8</v>
      </c>
      <c r="D1616">
        <v>0.22479832</v>
      </c>
      <c r="E1616">
        <v>682</v>
      </c>
      <c r="F1616">
        <v>2</v>
      </c>
      <c r="G1616">
        <v>0</v>
      </c>
      <c r="H1616">
        <v>7</v>
      </c>
      <c r="I1616">
        <v>97291</v>
      </c>
      <c r="J1616">
        <v>1</v>
      </c>
      <c r="K1616">
        <v>0</v>
      </c>
      <c r="L1616">
        <v>0</v>
      </c>
      <c r="M1616">
        <v>0</v>
      </c>
      <c r="N1616">
        <v>1</v>
      </c>
      <c r="O1616">
        <v>1</v>
      </c>
      <c r="P1616">
        <v>348</v>
      </c>
      <c r="Q1616">
        <v>27</v>
      </c>
      <c r="R1616">
        <v>3</v>
      </c>
      <c r="S1616" t="s">
        <v>1478</v>
      </c>
      <c r="T1616">
        <v>1</v>
      </c>
      <c r="U1616">
        <v>0.22479835000000001</v>
      </c>
      <c r="V1616">
        <v>153</v>
      </c>
    </row>
    <row r="1617" spans="1:22">
      <c r="A1617">
        <v>79715</v>
      </c>
      <c r="B1617" t="s">
        <v>2857</v>
      </c>
      <c r="C1617">
        <v>-2.9999999999999997E-8</v>
      </c>
      <c r="D1617">
        <v>0.2327728</v>
      </c>
      <c r="E1617">
        <v>682</v>
      </c>
      <c r="F1617">
        <v>2</v>
      </c>
      <c r="G1617">
        <v>0</v>
      </c>
      <c r="H1617">
        <v>7</v>
      </c>
      <c r="I1617">
        <v>97291</v>
      </c>
      <c r="J1617">
        <v>1</v>
      </c>
      <c r="K1617">
        <v>0</v>
      </c>
      <c r="L1617">
        <v>0</v>
      </c>
      <c r="M1617">
        <v>0</v>
      </c>
      <c r="N1617">
        <v>1</v>
      </c>
      <c r="O1617">
        <v>1</v>
      </c>
      <c r="P1617">
        <v>348</v>
      </c>
      <c r="Q1617">
        <v>27</v>
      </c>
      <c r="R1617">
        <v>3</v>
      </c>
      <c r="S1617" t="s">
        <v>1478</v>
      </c>
      <c r="T1617">
        <v>1</v>
      </c>
      <c r="U1617">
        <v>0.23277282999999999</v>
      </c>
      <c r="V1617">
        <v>159</v>
      </c>
    </row>
    <row r="1618" spans="1:22">
      <c r="A1618">
        <v>79752</v>
      </c>
      <c r="B1618" t="s">
        <v>2858</v>
      </c>
      <c r="C1618">
        <v>-2.9999999999999997E-8</v>
      </c>
      <c r="D1618">
        <v>0.79315479</v>
      </c>
      <c r="E1618">
        <v>682</v>
      </c>
      <c r="F1618">
        <v>2</v>
      </c>
      <c r="G1618">
        <v>0</v>
      </c>
      <c r="H1618">
        <v>7</v>
      </c>
      <c r="I1618">
        <v>97291</v>
      </c>
      <c r="J1618">
        <v>1</v>
      </c>
      <c r="K1618">
        <v>0</v>
      </c>
      <c r="L1618">
        <v>0</v>
      </c>
      <c r="M1618">
        <v>0</v>
      </c>
      <c r="N1618">
        <v>1</v>
      </c>
      <c r="O1618">
        <v>1</v>
      </c>
      <c r="P1618">
        <v>348</v>
      </c>
      <c r="Q1618">
        <v>27</v>
      </c>
      <c r="R1618">
        <v>3</v>
      </c>
      <c r="S1618" t="s">
        <v>1478</v>
      </c>
      <c r="T1618">
        <v>1</v>
      </c>
      <c r="U1618">
        <v>0.79315482000000004</v>
      </c>
      <c r="V1618">
        <v>541</v>
      </c>
    </row>
    <row r="1619" spans="1:22">
      <c r="A1619">
        <v>79771</v>
      </c>
      <c r="B1619" t="s">
        <v>2859</v>
      </c>
      <c r="C1619">
        <v>-2.9999999999999997E-8</v>
      </c>
      <c r="D1619">
        <v>0.13423539000000001</v>
      </c>
      <c r="E1619">
        <v>682</v>
      </c>
      <c r="F1619">
        <v>2</v>
      </c>
      <c r="G1619">
        <v>0</v>
      </c>
      <c r="H1619">
        <v>7</v>
      </c>
      <c r="I1619">
        <v>97291</v>
      </c>
      <c r="J1619">
        <v>1</v>
      </c>
      <c r="K1619">
        <v>0</v>
      </c>
      <c r="L1619">
        <v>0</v>
      </c>
      <c r="M1619">
        <v>0</v>
      </c>
      <c r="N1619">
        <v>1</v>
      </c>
      <c r="O1619">
        <v>1</v>
      </c>
      <c r="P1619">
        <v>348</v>
      </c>
      <c r="Q1619">
        <v>27</v>
      </c>
      <c r="R1619">
        <v>3</v>
      </c>
      <c r="S1619" t="s">
        <v>1478</v>
      </c>
      <c r="T1619">
        <v>1</v>
      </c>
      <c r="U1619">
        <v>0.13423541999999999</v>
      </c>
      <c r="V1619">
        <v>92</v>
      </c>
    </row>
    <row r="1620" spans="1:22">
      <c r="A1620">
        <v>79911</v>
      </c>
      <c r="B1620" t="s">
        <v>2860</v>
      </c>
      <c r="C1620">
        <v>-2.9999999999999997E-8</v>
      </c>
      <c r="D1620">
        <v>0.44832646999999998</v>
      </c>
      <c r="E1620">
        <v>682</v>
      </c>
      <c r="F1620">
        <v>2</v>
      </c>
      <c r="G1620">
        <v>0</v>
      </c>
      <c r="H1620">
        <v>7</v>
      </c>
      <c r="I1620">
        <v>97291</v>
      </c>
      <c r="J1620">
        <v>1</v>
      </c>
      <c r="K1620">
        <v>0</v>
      </c>
      <c r="L1620">
        <v>0</v>
      </c>
      <c r="M1620">
        <v>0</v>
      </c>
      <c r="N1620">
        <v>1</v>
      </c>
      <c r="O1620">
        <v>1</v>
      </c>
      <c r="P1620">
        <v>348</v>
      </c>
      <c r="Q1620">
        <v>27</v>
      </c>
      <c r="R1620">
        <v>3</v>
      </c>
      <c r="S1620" t="s">
        <v>1478</v>
      </c>
      <c r="T1620">
        <v>1</v>
      </c>
      <c r="U1620">
        <v>0.44832650000000002</v>
      </c>
      <c r="V1620">
        <v>306</v>
      </c>
    </row>
    <row r="1621" spans="1:22">
      <c r="A1621">
        <v>79927</v>
      </c>
      <c r="B1621" t="s">
        <v>2861</v>
      </c>
      <c r="C1621">
        <v>-2.9999999999999997E-8</v>
      </c>
      <c r="D1621">
        <v>0.18859495000000001</v>
      </c>
      <c r="E1621">
        <v>682</v>
      </c>
      <c r="F1621">
        <v>2</v>
      </c>
      <c r="G1621">
        <v>0</v>
      </c>
      <c r="H1621">
        <v>7</v>
      </c>
      <c r="I1621">
        <v>97291</v>
      </c>
      <c r="J1621">
        <v>1</v>
      </c>
      <c r="K1621">
        <v>0</v>
      </c>
      <c r="L1621">
        <v>0</v>
      </c>
      <c r="M1621">
        <v>0</v>
      </c>
      <c r="N1621">
        <v>1</v>
      </c>
      <c r="O1621">
        <v>1</v>
      </c>
      <c r="P1621">
        <v>348</v>
      </c>
      <c r="Q1621">
        <v>27</v>
      </c>
      <c r="R1621">
        <v>3</v>
      </c>
      <c r="S1621" t="s">
        <v>1478</v>
      </c>
      <c r="T1621">
        <v>1</v>
      </c>
      <c r="U1621">
        <v>0.18859498</v>
      </c>
      <c r="V1621">
        <v>129</v>
      </c>
    </row>
    <row r="1622" spans="1:22">
      <c r="A1622">
        <v>79958</v>
      </c>
      <c r="B1622" t="s">
        <v>2862</v>
      </c>
      <c r="C1622">
        <v>-2.9999999999999997E-8</v>
      </c>
      <c r="D1622">
        <v>0.12904315999999999</v>
      </c>
      <c r="E1622">
        <v>682</v>
      </c>
      <c r="F1622">
        <v>0</v>
      </c>
      <c r="G1622">
        <v>0</v>
      </c>
      <c r="H1622">
        <v>7</v>
      </c>
      <c r="I1622">
        <v>97291</v>
      </c>
      <c r="J1622">
        <v>1</v>
      </c>
      <c r="K1622">
        <v>0</v>
      </c>
      <c r="L1622">
        <v>0</v>
      </c>
      <c r="M1622">
        <v>0</v>
      </c>
      <c r="N1622">
        <v>1</v>
      </c>
      <c r="O1622">
        <v>1</v>
      </c>
      <c r="P1622">
        <v>348</v>
      </c>
      <c r="Q1622">
        <v>27</v>
      </c>
      <c r="R1622">
        <v>3</v>
      </c>
      <c r="S1622" t="s">
        <v>1478</v>
      </c>
      <c r="T1622">
        <v>1</v>
      </c>
      <c r="U1622">
        <v>0.12904319</v>
      </c>
      <c r="V1622">
        <v>88</v>
      </c>
    </row>
    <row r="1623" spans="1:22">
      <c r="A1623">
        <v>80026</v>
      </c>
      <c r="B1623" t="s">
        <v>2863</v>
      </c>
      <c r="C1623">
        <v>-2.9999999999999997E-8</v>
      </c>
      <c r="D1623">
        <v>3.7372889999999999E-2</v>
      </c>
      <c r="E1623">
        <v>682</v>
      </c>
      <c r="F1623">
        <v>0</v>
      </c>
      <c r="G1623">
        <v>0</v>
      </c>
      <c r="H1623">
        <v>7</v>
      </c>
      <c r="I1623">
        <v>97291</v>
      </c>
      <c r="J1623">
        <v>1</v>
      </c>
      <c r="K1623">
        <v>0</v>
      </c>
      <c r="L1623">
        <v>0</v>
      </c>
      <c r="M1623">
        <v>0</v>
      </c>
      <c r="N1623">
        <v>1</v>
      </c>
      <c r="O1623">
        <v>1</v>
      </c>
      <c r="P1623">
        <v>348</v>
      </c>
      <c r="Q1623">
        <v>27</v>
      </c>
      <c r="R1623">
        <v>3</v>
      </c>
      <c r="S1623" t="s">
        <v>1478</v>
      </c>
      <c r="T1623">
        <v>1</v>
      </c>
      <c r="U1623">
        <v>3.7372919999999997E-2</v>
      </c>
      <c r="V1623">
        <v>25</v>
      </c>
    </row>
    <row r="1624" spans="1:22">
      <c r="A1624">
        <v>80092</v>
      </c>
      <c r="B1624" t="s">
        <v>2864</v>
      </c>
      <c r="C1624">
        <v>-2.9999999999999997E-8</v>
      </c>
      <c r="D1624">
        <v>0.11075438</v>
      </c>
      <c r="E1624">
        <v>682</v>
      </c>
      <c r="F1624">
        <v>2</v>
      </c>
      <c r="G1624">
        <v>0</v>
      </c>
      <c r="H1624">
        <v>7</v>
      </c>
      <c r="I1624">
        <v>97291</v>
      </c>
      <c r="J1624">
        <v>1</v>
      </c>
      <c r="K1624">
        <v>0</v>
      </c>
      <c r="L1624">
        <v>0</v>
      </c>
      <c r="M1624">
        <v>0</v>
      </c>
      <c r="N1624">
        <v>1</v>
      </c>
      <c r="O1624">
        <v>1</v>
      </c>
      <c r="P1624">
        <v>348</v>
      </c>
      <c r="Q1624">
        <v>27</v>
      </c>
      <c r="R1624">
        <v>3</v>
      </c>
      <c r="S1624" t="s">
        <v>1478</v>
      </c>
      <c r="T1624">
        <v>1</v>
      </c>
      <c r="U1624">
        <v>0.11075441</v>
      </c>
      <c r="V1624">
        <v>76</v>
      </c>
    </row>
    <row r="1625" spans="1:22">
      <c r="A1625">
        <v>80189</v>
      </c>
      <c r="B1625" t="s">
        <v>2865</v>
      </c>
      <c r="C1625">
        <v>-2.9999999999999997E-8</v>
      </c>
      <c r="D1625">
        <v>1.9124680000000002E-2</v>
      </c>
      <c r="E1625">
        <v>682</v>
      </c>
      <c r="F1625">
        <v>0</v>
      </c>
      <c r="G1625">
        <v>0</v>
      </c>
      <c r="H1625">
        <v>7</v>
      </c>
      <c r="I1625">
        <v>97291</v>
      </c>
      <c r="J1625">
        <v>1</v>
      </c>
      <c r="K1625">
        <v>0</v>
      </c>
      <c r="L1625">
        <v>0</v>
      </c>
      <c r="M1625">
        <v>0</v>
      </c>
      <c r="N1625">
        <v>1</v>
      </c>
      <c r="O1625">
        <v>1</v>
      </c>
      <c r="P1625">
        <v>348</v>
      </c>
      <c r="Q1625">
        <v>27</v>
      </c>
      <c r="R1625">
        <v>3</v>
      </c>
      <c r="S1625" t="s">
        <v>1478</v>
      </c>
      <c r="T1625">
        <v>1</v>
      </c>
      <c r="U1625">
        <v>1.912471E-2</v>
      </c>
      <c r="V1625">
        <v>13</v>
      </c>
    </row>
    <row r="1626" spans="1:22">
      <c r="A1626">
        <v>80251</v>
      </c>
      <c r="B1626" t="s">
        <v>2866</v>
      </c>
      <c r="C1626">
        <v>-2.9999999999999997E-8</v>
      </c>
      <c r="D1626">
        <v>3.1999899999999998E-2</v>
      </c>
      <c r="E1626">
        <v>682</v>
      </c>
      <c r="F1626">
        <v>0</v>
      </c>
      <c r="G1626">
        <v>0</v>
      </c>
      <c r="H1626">
        <v>7</v>
      </c>
      <c r="I1626">
        <v>97291</v>
      </c>
      <c r="J1626">
        <v>1</v>
      </c>
      <c r="K1626">
        <v>0</v>
      </c>
      <c r="L1626">
        <v>0</v>
      </c>
      <c r="M1626">
        <v>0</v>
      </c>
      <c r="N1626">
        <v>1</v>
      </c>
      <c r="O1626">
        <v>1</v>
      </c>
      <c r="P1626">
        <v>348</v>
      </c>
      <c r="Q1626">
        <v>27</v>
      </c>
      <c r="R1626">
        <v>3</v>
      </c>
      <c r="S1626" t="s">
        <v>1478</v>
      </c>
      <c r="T1626">
        <v>1</v>
      </c>
      <c r="U1626">
        <v>3.1999930000000003E-2</v>
      </c>
      <c r="V1626">
        <v>22</v>
      </c>
    </row>
    <row r="1627" spans="1:22">
      <c r="A1627">
        <v>80280</v>
      </c>
      <c r="B1627" t="s">
        <v>2867</v>
      </c>
      <c r="C1627">
        <v>-2.9999999999999997E-8</v>
      </c>
      <c r="D1627">
        <v>0.16737801999999999</v>
      </c>
      <c r="E1627">
        <v>682</v>
      </c>
      <c r="F1627">
        <v>2</v>
      </c>
      <c r="G1627">
        <v>0</v>
      </c>
      <c r="H1627">
        <v>7</v>
      </c>
      <c r="I1627">
        <v>97291</v>
      </c>
      <c r="J1627">
        <v>1</v>
      </c>
      <c r="K1627">
        <v>0</v>
      </c>
      <c r="L1627">
        <v>0</v>
      </c>
      <c r="M1627">
        <v>0</v>
      </c>
      <c r="N1627">
        <v>1</v>
      </c>
      <c r="O1627">
        <v>1</v>
      </c>
      <c r="P1627">
        <v>348</v>
      </c>
      <c r="Q1627">
        <v>27</v>
      </c>
      <c r="R1627">
        <v>3</v>
      </c>
      <c r="S1627" t="s">
        <v>1478</v>
      </c>
      <c r="T1627">
        <v>1</v>
      </c>
      <c r="U1627">
        <v>0.16737805</v>
      </c>
      <c r="V1627">
        <v>114</v>
      </c>
    </row>
    <row r="1628" spans="1:22">
      <c r="A1628">
        <v>80283</v>
      </c>
      <c r="B1628" t="s">
        <v>2868</v>
      </c>
      <c r="C1628">
        <v>4.5900139999999999E-2</v>
      </c>
      <c r="D1628">
        <v>0.11722104</v>
      </c>
      <c r="E1628">
        <v>682</v>
      </c>
      <c r="F1628">
        <v>0</v>
      </c>
      <c r="G1628">
        <v>0</v>
      </c>
      <c r="H1628">
        <v>7</v>
      </c>
      <c r="I1628">
        <v>97291</v>
      </c>
      <c r="J1628">
        <v>1</v>
      </c>
      <c r="K1628">
        <v>0</v>
      </c>
      <c r="L1628">
        <v>0</v>
      </c>
      <c r="M1628">
        <v>0</v>
      </c>
      <c r="N1628">
        <v>1</v>
      </c>
      <c r="O1628">
        <v>1</v>
      </c>
      <c r="P1628">
        <v>348</v>
      </c>
      <c r="Q1628">
        <v>27</v>
      </c>
      <c r="R1628">
        <v>3</v>
      </c>
      <c r="S1628" t="s">
        <v>1478</v>
      </c>
      <c r="T1628">
        <v>1</v>
      </c>
      <c r="U1628">
        <v>7.1320900000000007E-2</v>
      </c>
      <c r="V1628">
        <v>49</v>
      </c>
    </row>
    <row r="1629" spans="1:22">
      <c r="A1629">
        <v>80284</v>
      </c>
      <c r="B1629" t="s">
        <v>2868</v>
      </c>
      <c r="C1629">
        <v>0.11722104</v>
      </c>
      <c r="D1629">
        <v>0.40545903</v>
      </c>
      <c r="E1629">
        <v>682</v>
      </c>
      <c r="F1629">
        <v>2</v>
      </c>
      <c r="G1629">
        <v>0</v>
      </c>
      <c r="H1629">
        <v>7</v>
      </c>
      <c r="I1629">
        <v>97291</v>
      </c>
      <c r="J1629">
        <v>1</v>
      </c>
      <c r="K1629">
        <v>0</v>
      </c>
      <c r="L1629">
        <v>0</v>
      </c>
      <c r="M1629">
        <v>0</v>
      </c>
      <c r="N1629">
        <v>1</v>
      </c>
      <c r="O1629">
        <v>1</v>
      </c>
      <c r="P1629">
        <v>348</v>
      </c>
      <c r="Q1629">
        <v>27</v>
      </c>
      <c r="R1629">
        <v>3</v>
      </c>
      <c r="S1629" t="s">
        <v>1478</v>
      </c>
      <c r="T1629">
        <v>1</v>
      </c>
      <c r="U1629">
        <v>0.28823799</v>
      </c>
      <c r="V1629">
        <v>197</v>
      </c>
    </row>
    <row r="1630" spans="1:22">
      <c r="A1630">
        <v>80290</v>
      </c>
      <c r="B1630" t="s">
        <v>2869</v>
      </c>
      <c r="C1630">
        <v>-2.9999999999999997E-8</v>
      </c>
      <c r="D1630">
        <v>0.30009164999999999</v>
      </c>
      <c r="E1630">
        <v>682</v>
      </c>
      <c r="F1630">
        <v>2</v>
      </c>
      <c r="G1630">
        <v>0</v>
      </c>
      <c r="H1630">
        <v>7</v>
      </c>
      <c r="I1630">
        <v>97291</v>
      </c>
      <c r="J1630">
        <v>1</v>
      </c>
      <c r="K1630">
        <v>0</v>
      </c>
      <c r="L1630">
        <v>0</v>
      </c>
      <c r="M1630">
        <v>0</v>
      </c>
      <c r="N1630">
        <v>1</v>
      </c>
      <c r="O1630">
        <v>1</v>
      </c>
      <c r="P1630">
        <v>348</v>
      </c>
      <c r="Q1630">
        <v>27</v>
      </c>
      <c r="R1630">
        <v>3</v>
      </c>
      <c r="S1630" t="s">
        <v>1478</v>
      </c>
      <c r="T1630">
        <v>1</v>
      </c>
      <c r="U1630">
        <v>0.30009168000000003</v>
      </c>
      <c r="V1630">
        <v>205</v>
      </c>
    </row>
    <row r="1631" spans="1:22">
      <c r="A1631">
        <v>80352</v>
      </c>
      <c r="B1631" t="s">
        <v>2870</v>
      </c>
      <c r="C1631">
        <v>-2.9999999999999997E-8</v>
      </c>
      <c r="D1631">
        <v>0.22984546</v>
      </c>
      <c r="E1631">
        <v>682</v>
      </c>
      <c r="F1631">
        <v>2</v>
      </c>
      <c r="G1631">
        <v>0</v>
      </c>
      <c r="H1631">
        <v>7</v>
      </c>
      <c r="I1631">
        <v>97291</v>
      </c>
      <c r="J1631">
        <v>1</v>
      </c>
      <c r="K1631">
        <v>0</v>
      </c>
      <c r="L1631">
        <v>0</v>
      </c>
      <c r="M1631">
        <v>0</v>
      </c>
      <c r="N1631">
        <v>1</v>
      </c>
      <c r="O1631">
        <v>1</v>
      </c>
      <c r="P1631">
        <v>348</v>
      </c>
      <c r="Q1631">
        <v>27</v>
      </c>
      <c r="R1631">
        <v>3</v>
      </c>
      <c r="S1631" t="s">
        <v>1478</v>
      </c>
      <c r="T1631">
        <v>1</v>
      </c>
      <c r="U1631">
        <v>0.22984549000000001</v>
      </c>
      <c r="V1631">
        <v>157</v>
      </c>
    </row>
    <row r="1632" spans="1:22">
      <c r="A1632">
        <v>80367</v>
      </c>
      <c r="B1632" t="s">
        <v>2871</v>
      </c>
      <c r="C1632">
        <v>-2.9999999999999997E-8</v>
      </c>
      <c r="D1632">
        <v>7.0632589999999995E-2</v>
      </c>
      <c r="E1632">
        <v>682</v>
      </c>
      <c r="F1632">
        <v>2</v>
      </c>
      <c r="G1632">
        <v>0</v>
      </c>
      <c r="H1632">
        <v>7</v>
      </c>
      <c r="I1632">
        <v>97291</v>
      </c>
      <c r="J1632">
        <v>1</v>
      </c>
      <c r="K1632">
        <v>0</v>
      </c>
      <c r="L1632">
        <v>0</v>
      </c>
      <c r="M1632">
        <v>0</v>
      </c>
      <c r="N1632">
        <v>1</v>
      </c>
      <c r="O1632">
        <v>1</v>
      </c>
      <c r="P1632">
        <v>348</v>
      </c>
      <c r="Q1632">
        <v>27</v>
      </c>
      <c r="R1632">
        <v>3</v>
      </c>
      <c r="S1632" t="s">
        <v>1478</v>
      </c>
      <c r="T1632">
        <v>1</v>
      </c>
      <c r="U1632">
        <v>7.0632619999999993E-2</v>
      </c>
      <c r="V1632">
        <v>48</v>
      </c>
    </row>
    <row r="1633" spans="1:22">
      <c r="A1633">
        <v>80374</v>
      </c>
      <c r="B1633" t="s">
        <v>2872</v>
      </c>
      <c r="C1633">
        <v>-2.9999999999999997E-8</v>
      </c>
      <c r="D1633">
        <v>0.53448872999999997</v>
      </c>
      <c r="E1633">
        <v>682</v>
      </c>
      <c r="F1633">
        <v>2</v>
      </c>
      <c r="G1633">
        <v>0</v>
      </c>
      <c r="H1633">
        <v>7</v>
      </c>
      <c r="I1633">
        <v>97291</v>
      </c>
      <c r="J1633">
        <v>1</v>
      </c>
      <c r="K1633">
        <v>0</v>
      </c>
      <c r="L1633">
        <v>0</v>
      </c>
      <c r="M1633">
        <v>0</v>
      </c>
      <c r="N1633">
        <v>1</v>
      </c>
      <c r="O1633">
        <v>1</v>
      </c>
      <c r="P1633">
        <v>348</v>
      </c>
      <c r="Q1633">
        <v>27</v>
      </c>
      <c r="R1633">
        <v>3</v>
      </c>
      <c r="S1633" t="s">
        <v>1478</v>
      </c>
      <c r="T1633">
        <v>1</v>
      </c>
      <c r="U1633">
        <v>0.53448876000000001</v>
      </c>
      <c r="V1633">
        <v>365</v>
      </c>
    </row>
    <row r="1634" spans="1:22">
      <c r="A1634">
        <v>80375</v>
      </c>
      <c r="B1634" t="s">
        <v>2873</v>
      </c>
      <c r="C1634">
        <v>-2.9999999999999997E-8</v>
      </c>
      <c r="D1634">
        <v>6.3426250000000003E-2</v>
      </c>
      <c r="E1634">
        <v>682</v>
      </c>
      <c r="F1634">
        <v>2</v>
      </c>
      <c r="G1634">
        <v>0</v>
      </c>
      <c r="H1634">
        <v>7</v>
      </c>
      <c r="I1634">
        <v>97291</v>
      </c>
      <c r="J1634">
        <v>1</v>
      </c>
      <c r="K1634">
        <v>0</v>
      </c>
      <c r="L1634">
        <v>0</v>
      </c>
      <c r="M1634">
        <v>0</v>
      </c>
      <c r="N1634">
        <v>1</v>
      </c>
      <c r="O1634">
        <v>1</v>
      </c>
      <c r="P1634">
        <v>348</v>
      </c>
      <c r="Q1634">
        <v>27</v>
      </c>
      <c r="R1634">
        <v>3</v>
      </c>
      <c r="S1634" t="s">
        <v>1478</v>
      </c>
      <c r="T1634">
        <v>1</v>
      </c>
      <c r="U1634">
        <v>6.3426280000000002E-2</v>
      </c>
      <c r="V1634">
        <v>43</v>
      </c>
    </row>
    <row r="1635" spans="1:22">
      <c r="A1635">
        <v>80402</v>
      </c>
      <c r="B1635" t="s">
        <v>2874</v>
      </c>
      <c r="C1635">
        <v>-2.9999999999999997E-8</v>
      </c>
      <c r="D1635">
        <v>1.351893E-2</v>
      </c>
      <c r="E1635">
        <v>682</v>
      </c>
      <c r="F1635">
        <v>2</v>
      </c>
      <c r="G1635">
        <v>0</v>
      </c>
      <c r="H1635">
        <v>7</v>
      </c>
      <c r="I1635">
        <v>97291</v>
      </c>
      <c r="J1635">
        <v>1</v>
      </c>
      <c r="K1635">
        <v>0</v>
      </c>
      <c r="L1635">
        <v>0</v>
      </c>
      <c r="M1635">
        <v>0</v>
      </c>
      <c r="N1635">
        <v>1</v>
      </c>
      <c r="O1635">
        <v>1</v>
      </c>
      <c r="P1635">
        <v>348</v>
      </c>
      <c r="Q1635">
        <v>27</v>
      </c>
      <c r="R1635">
        <v>3</v>
      </c>
      <c r="S1635" t="s">
        <v>1478</v>
      </c>
      <c r="T1635">
        <v>1</v>
      </c>
      <c r="U1635">
        <v>1.351896E-2</v>
      </c>
      <c r="V1635">
        <v>9</v>
      </c>
    </row>
    <row r="1636" spans="1:22">
      <c r="A1636">
        <v>80403</v>
      </c>
      <c r="B1636" t="s">
        <v>2875</v>
      </c>
      <c r="C1636">
        <v>-2.9999999999999997E-8</v>
      </c>
      <c r="D1636">
        <v>8.0855990000000003E-2</v>
      </c>
      <c r="E1636">
        <v>682</v>
      </c>
      <c r="F1636">
        <v>2</v>
      </c>
      <c r="G1636">
        <v>0</v>
      </c>
      <c r="H1636">
        <v>7</v>
      </c>
      <c r="I1636">
        <v>97291</v>
      </c>
      <c r="J1636">
        <v>1</v>
      </c>
      <c r="K1636">
        <v>0</v>
      </c>
      <c r="L1636">
        <v>0</v>
      </c>
      <c r="M1636">
        <v>0</v>
      </c>
      <c r="N1636">
        <v>1</v>
      </c>
      <c r="O1636">
        <v>1</v>
      </c>
      <c r="P1636">
        <v>348</v>
      </c>
      <c r="Q1636">
        <v>27</v>
      </c>
      <c r="R1636">
        <v>3</v>
      </c>
      <c r="S1636" t="s">
        <v>1478</v>
      </c>
      <c r="T1636">
        <v>1</v>
      </c>
      <c r="U1636">
        <v>8.0856020000000001E-2</v>
      </c>
      <c r="V1636">
        <v>55</v>
      </c>
    </row>
    <row r="1637" spans="1:22">
      <c r="A1637">
        <v>80411</v>
      </c>
      <c r="B1637" t="s">
        <v>2876</v>
      </c>
      <c r="C1637">
        <v>-2.9999999999999997E-8</v>
      </c>
      <c r="D1637">
        <v>3.6886170000000003E-2</v>
      </c>
      <c r="E1637">
        <v>682</v>
      </c>
      <c r="F1637">
        <v>0</v>
      </c>
      <c r="G1637">
        <v>0</v>
      </c>
      <c r="H1637">
        <v>7</v>
      </c>
      <c r="I1637">
        <v>97291</v>
      </c>
      <c r="J1637">
        <v>1</v>
      </c>
      <c r="K1637">
        <v>0</v>
      </c>
      <c r="L1637">
        <v>0</v>
      </c>
      <c r="M1637">
        <v>0</v>
      </c>
      <c r="N1637">
        <v>1</v>
      </c>
      <c r="O1637">
        <v>1</v>
      </c>
      <c r="P1637">
        <v>348</v>
      </c>
      <c r="Q1637">
        <v>27</v>
      </c>
      <c r="R1637">
        <v>3</v>
      </c>
      <c r="S1637" t="s">
        <v>1478</v>
      </c>
      <c r="T1637">
        <v>1</v>
      </c>
      <c r="U1637">
        <v>3.6886200000000001E-2</v>
      </c>
      <c r="V1637">
        <v>25</v>
      </c>
    </row>
    <row r="1638" spans="1:22">
      <c r="A1638">
        <v>80466</v>
      </c>
      <c r="B1638" t="s">
        <v>2877</v>
      </c>
      <c r="C1638">
        <v>-2.9999999999999997E-8</v>
      </c>
      <c r="D1638">
        <v>5.9186639999999999E-2</v>
      </c>
      <c r="E1638">
        <v>682</v>
      </c>
      <c r="F1638">
        <v>0</v>
      </c>
      <c r="G1638">
        <v>0</v>
      </c>
      <c r="H1638">
        <v>7</v>
      </c>
      <c r="I1638">
        <v>97291</v>
      </c>
      <c r="J1638">
        <v>1</v>
      </c>
      <c r="K1638">
        <v>0</v>
      </c>
      <c r="L1638">
        <v>0</v>
      </c>
      <c r="M1638">
        <v>0</v>
      </c>
      <c r="N1638">
        <v>1</v>
      </c>
      <c r="O1638">
        <v>1</v>
      </c>
      <c r="P1638">
        <v>348</v>
      </c>
      <c r="Q1638">
        <v>27</v>
      </c>
      <c r="R1638">
        <v>3</v>
      </c>
      <c r="S1638" t="s">
        <v>1478</v>
      </c>
      <c r="T1638">
        <v>1</v>
      </c>
      <c r="U1638">
        <v>5.9186669999999997E-2</v>
      </c>
      <c r="V1638">
        <v>40</v>
      </c>
    </row>
    <row r="1639" spans="1:22">
      <c r="A1639">
        <v>80475</v>
      </c>
      <c r="B1639" t="s">
        <v>2878</v>
      </c>
      <c r="C1639">
        <v>-2.9999999999999997E-8</v>
      </c>
      <c r="D1639">
        <v>9.0024300000000002E-2</v>
      </c>
      <c r="E1639">
        <v>682</v>
      </c>
      <c r="F1639">
        <v>2</v>
      </c>
      <c r="G1639">
        <v>0</v>
      </c>
      <c r="H1639">
        <v>7</v>
      </c>
      <c r="I1639">
        <v>97291</v>
      </c>
      <c r="J1639">
        <v>1</v>
      </c>
      <c r="K1639">
        <v>0</v>
      </c>
      <c r="L1639">
        <v>0</v>
      </c>
      <c r="M1639">
        <v>0</v>
      </c>
      <c r="N1639">
        <v>1</v>
      </c>
      <c r="O1639">
        <v>1</v>
      </c>
      <c r="P1639">
        <v>348</v>
      </c>
      <c r="Q1639">
        <v>27</v>
      </c>
      <c r="R1639">
        <v>3</v>
      </c>
      <c r="S1639" t="s">
        <v>1478</v>
      </c>
      <c r="T1639">
        <v>1</v>
      </c>
      <c r="U1639">
        <v>9.002433E-2</v>
      </c>
      <c r="V1639">
        <v>61</v>
      </c>
    </row>
    <row r="1640" spans="1:22">
      <c r="A1640">
        <v>80510</v>
      </c>
      <c r="B1640" t="s">
        <v>2879</v>
      </c>
      <c r="C1640">
        <v>-2.9999999999999997E-8</v>
      </c>
      <c r="D1640">
        <v>3.3897379999999998E-2</v>
      </c>
      <c r="E1640">
        <v>682</v>
      </c>
      <c r="F1640">
        <v>0</v>
      </c>
      <c r="G1640">
        <v>0</v>
      </c>
      <c r="H1640">
        <v>7</v>
      </c>
      <c r="I1640">
        <v>97291</v>
      </c>
      <c r="J1640">
        <v>1</v>
      </c>
      <c r="K1640">
        <v>0</v>
      </c>
      <c r="L1640">
        <v>0</v>
      </c>
      <c r="M1640">
        <v>0</v>
      </c>
      <c r="N1640">
        <v>1</v>
      </c>
      <c r="O1640">
        <v>1</v>
      </c>
      <c r="P1640">
        <v>348</v>
      </c>
      <c r="Q1640">
        <v>27</v>
      </c>
      <c r="R1640">
        <v>3</v>
      </c>
      <c r="S1640" t="s">
        <v>1478</v>
      </c>
      <c r="T1640">
        <v>1</v>
      </c>
      <c r="U1640">
        <v>3.3897410000000003E-2</v>
      </c>
      <c r="V1640">
        <v>23</v>
      </c>
    </row>
    <row r="1641" spans="1:22">
      <c r="A1641">
        <v>80596</v>
      </c>
      <c r="B1641" t="s">
        <v>2880</v>
      </c>
      <c r="C1641">
        <v>-2.9999999999999997E-8</v>
      </c>
      <c r="D1641">
        <v>7.0818870000000006E-2</v>
      </c>
      <c r="E1641">
        <v>682</v>
      </c>
      <c r="F1641">
        <v>0</v>
      </c>
      <c r="G1641">
        <v>0</v>
      </c>
      <c r="H1641">
        <v>7</v>
      </c>
      <c r="I1641">
        <v>97291</v>
      </c>
      <c r="J1641">
        <v>1</v>
      </c>
      <c r="K1641">
        <v>0</v>
      </c>
      <c r="L1641">
        <v>0</v>
      </c>
      <c r="M1641">
        <v>0</v>
      </c>
      <c r="N1641">
        <v>1</v>
      </c>
      <c r="O1641">
        <v>1</v>
      </c>
      <c r="P1641">
        <v>348</v>
      </c>
      <c r="Q1641">
        <v>27</v>
      </c>
      <c r="R1641">
        <v>3</v>
      </c>
      <c r="S1641" t="s">
        <v>1478</v>
      </c>
      <c r="T1641">
        <v>1</v>
      </c>
      <c r="U1641">
        <v>7.0818900000000004E-2</v>
      </c>
      <c r="V1641">
        <v>48</v>
      </c>
    </row>
    <row r="1642" spans="1:22">
      <c r="A1642">
        <v>80692</v>
      </c>
      <c r="B1642" t="s">
        <v>2881</v>
      </c>
      <c r="C1642">
        <v>4.8776269999999997E-2</v>
      </c>
      <c r="D1642">
        <v>0.11373242</v>
      </c>
      <c r="E1642">
        <v>682</v>
      </c>
      <c r="F1642">
        <v>0</v>
      </c>
      <c r="G1642">
        <v>0</v>
      </c>
      <c r="H1642">
        <v>7</v>
      </c>
      <c r="I1642">
        <v>97291</v>
      </c>
      <c r="J1642">
        <v>1</v>
      </c>
      <c r="K1642">
        <v>0</v>
      </c>
      <c r="L1642">
        <v>0</v>
      </c>
      <c r="M1642">
        <v>0</v>
      </c>
      <c r="N1642">
        <v>1</v>
      </c>
      <c r="O1642">
        <v>1</v>
      </c>
      <c r="P1642">
        <v>348</v>
      </c>
      <c r="Q1642">
        <v>27</v>
      </c>
      <c r="R1642">
        <v>3</v>
      </c>
      <c r="S1642" t="s">
        <v>1478</v>
      </c>
      <c r="T1642">
        <v>1</v>
      </c>
      <c r="U1642">
        <v>6.4956150000000004E-2</v>
      </c>
      <c r="V1642">
        <v>44</v>
      </c>
    </row>
    <row r="1643" spans="1:22">
      <c r="A1643">
        <v>80712</v>
      </c>
      <c r="B1643" t="s">
        <v>2882</v>
      </c>
      <c r="C1643">
        <v>-2.9999999999999997E-8</v>
      </c>
      <c r="D1643">
        <v>8.6858539999999998E-2</v>
      </c>
      <c r="E1643">
        <v>682</v>
      </c>
      <c r="F1643">
        <v>0</v>
      </c>
      <c r="G1643">
        <v>0</v>
      </c>
      <c r="H1643">
        <v>7</v>
      </c>
      <c r="I1643">
        <v>97291</v>
      </c>
      <c r="J1643">
        <v>1</v>
      </c>
      <c r="K1643">
        <v>0</v>
      </c>
      <c r="L1643">
        <v>0</v>
      </c>
      <c r="M1643">
        <v>0</v>
      </c>
      <c r="N1643">
        <v>1</v>
      </c>
      <c r="O1643">
        <v>1</v>
      </c>
      <c r="P1643">
        <v>348</v>
      </c>
      <c r="Q1643">
        <v>27</v>
      </c>
      <c r="R1643">
        <v>3</v>
      </c>
      <c r="S1643" t="s">
        <v>1478</v>
      </c>
      <c r="T1643">
        <v>1</v>
      </c>
      <c r="U1643">
        <v>8.6858569999999996E-2</v>
      </c>
      <c r="V1643">
        <v>59</v>
      </c>
    </row>
    <row r="1644" spans="1:22">
      <c r="A1644">
        <v>80774</v>
      </c>
      <c r="B1644" t="s">
        <v>2883</v>
      </c>
      <c r="C1644">
        <v>-2.9999999999999997E-8</v>
      </c>
      <c r="D1644">
        <v>0.22739160999999999</v>
      </c>
      <c r="E1644">
        <v>682</v>
      </c>
      <c r="F1644">
        <v>2</v>
      </c>
      <c r="G1644">
        <v>0</v>
      </c>
      <c r="H1644">
        <v>7</v>
      </c>
      <c r="I1644">
        <v>97291</v>
      </c>
      <c r="J1644">
        <v>1</v>
      </c>
      <c r="K1644">
        <v>0</v>
      </c>
      <c r="L1644">
        <v>0</v>
      </c>
      <c r="M1644">
        <v>0</v>
      </c>
      <c r="N1644">
        <v>1</v>
      </c>
      <c r="O1644">
        <v>1</v>
      </c>
      <c r="P1644">
        <v>348</v>
      </c>
      <c r="Q1644">
        <v>27</v>
      </c>
      <c r="R1644">
        <v>3</v>
      </c>
      <c r="S1644" t="s">
        <v>1478</v>
      </c>
      <c r="T1644">
        <v>1</v>
      </c>
      <c r="U1644">
        <v>0.22739164000000001</v>
      </c>
      <c r="V1644">
        <v>155</v>
      </c>
    </row>
    <row r="1645" spans="1:22">
      <c r="A1645">
        <v>81017</v>
      </c>
      <c r="B1645" t="s">
        <v>2884</v>
      </c>
      <c r="C1645">
        <v>-2.9999999999999997E-8</v>
      </c>
      <c r="D1645">
        <v>8.0962610000000004E-2</v>
      </c>
      <c r="E1645">
        <v>682</v>
      </c>
      <c r="F1645">
        <v>0</v>
      </c>
      <c r="G1645">
        <v>0</v>
      </c>
      <c r="H1645">
        <v>7</v>
      </c>
      <c r="I1645">
        <v>97291</v>
      </c>
      <c r="J1645">
        <v>1</v>
      </c>
      <c r="K1645">
        <v>0</v>
      </c>
      <c r="L1645">
        <v>0</v>
      </c>
      <c r="M1645">
        <v>0</v>
      </c>
      <c r="N1645">
        <v>1</v>
      </c>
      <c r="O1645">
        <v>1</v>
      </c>
      <c r="P1645">
        <v>348</v>
      </c>
      <c r="Q1645">
        <v>27</v>
      </c>
      <c r="R1645">
        <v>3</v>
      </c>
      <c r="S1645" t="s">
        <v>1478</v>
      </c>
      <c r="T1645">
        <v>1</v>
      </c>
      <c r="U1645">
        <v>8.0962640000000002E-2</v>
      </c>
      <c r="V1645">
        <v>55</v>
      </c>
    </row>
    <row r="1646" spans="1:22">
      <c r="A1646">
        <v>81052</v>
      </c>
      <c r="B1646" t="s">
        <v>2885</v>
      </c>
      <c r="C1646">
        <v>-2.9999999999999997E-8</v>
      </c>
      <c r="D1646">
        <v>0.20223141</v>
      </c>
      <c r="E1646">
        <v>682</v>
      </c>
      <c r="F1646">
        <v>2</v>
      </c>
      <c r="G1646">
        <v>0</v>
      </c>
      <c r="H1646">
        <v>7</v>
      </c>
      <c r="I1646">
        <v>97291</v>
      </c>
      <c r="J1646">
        <v>1</v>
      </c>
      <c r="K1646">
        <v>0</v>
      </c>
      <c r="L1646">
        <v>0</v>
      </c>
      <c r="M1646">
        <v>0</v>
      </c>
      <c r="N1646">
        <v>1</v>
      </c>
      <c r="O1646">
        <v>1</v>
      </c>
      <c r="P1646">
        <v>348</v>
      </c>
      <c r="Q1646">
        <v>27</v>
      </c>
      <c r="R1646">
        <v>3</v>
      </c>
      <c r="S1646" t="s">
        <v>1478</v>
      </c>
      <c r="T1646">
        <v>1</v>
      </c>
      <c r="U1646">
        <v>0.20223144000000001</v>
      </c>
      <c r="V1646">
        <v>138</v>
      </c>
    </row>
    <row r="1647" spans="1:22">
      <c r="A1647">
        <v>81077</v>
      </c>
      <c r="B1647" t="s">
        <v>2886</v>
      </c>
      <c r="C1647">
        <v>-2.9999999999999997E-8</v>
      </c>
      <c r="D1647">
        <v>5.9323029999999999E-2</v>
      </c>
      <c r="E1647">
        <v>682</v>
      </c>
      <c r="F1647">
        <v>0</v>
      </c>
      <c r="G1647">
        <v>0</v>
      </c>
      <c r="H1647">
        <v>7</v>
      </c>
      <c r="I1647">
        <v>97291</v>
      </c>
      <c r="J1647">
        <v>1</v>
      </c>
      <c r="K1647">
        <v>0</v>
      </c>
      <c r="L1647">
        <v>0</v>
      </c>
      <c r="M1647">
        <v>0</v>
      </c>
      <c r="N1647">
        <v>1</v>
      </c>
      <c r="O1647">
        <v>1</v>
      </c>
      <c r="P1647">
        <v>348</v>
      </c>
      <c r="Q1647">
        <v>27</v>
      </c>
      <c r="R1647">
        <v>3</v>
      </c>
      <c r="S1647" t="s">
        <v>1478</v>
      </c>
      <c r="T1647">
        <v>1</v>
      </c>
      <c r="U1647">
        <v>5.9323059999999997E-2</v>
      </c>
      <c r="V1647">
        <v>40</v>
      </c>
    </row>
    <row r="1648" spans="1:22">
      <c r="A1648">
        <v>81168</v>
      </c>
      <c r="B1648" t="s">
        <v>2887</v>
      </c>
      <c r="C1648">
        <v>-2.9999999999999997E-8</v>
      </c>
      <c r="D1648">
        <v>0.15958182000000001</v>
      </c>
      <c r="E1648">
        <v>682</v>
      </c>
      <c r="F1648">
        <v>2</v>
      </c>
      <c r="G1648">
        <v>0</v>
      </c>
      <c r="H1648">
        <v>7</v>
      </c>
      <c r="I1648">
        <v>97291</v>
      </c>
      <c r="J1648">
        <v>1</v>
      </c>
      <c r="K1648">
        <v>0</v>
      </c>
      <c r="L1648">
        <v>0</v>
      </c>
      <c r="M1648">
        <v>0</v>
      </c>
      <c r="N1648">
        <v>1</v>
      </c>
      <c r="O1648">
        <v>1</v>
      </c>
      <c r="P1648">
        <v>348</v>
      </c>
      <c r="Q1648">
        <v>27</v>
      </c>
      <c r="R1648">
        <v>3</v>
      </c>
      <c r="S1648" t="s">
        <v>1478</v>
      </c>
      <c r="T1648">
        <v>1</v>
      </c>
      <c r="U1648">
        <v>0.15958185</v>
      </c>
      <c r="V1648">
        <v>109</v>
      </c>
    </row>
    <row r="1649" spans="1:22">
      <c r="A1649">
        <v>81169</v>
      </c>
      <c r="B1649" t="s">
        <v>2888</v>
      </c>
      <c r="C1649">
        <v>-2.9999999999999997E-8</v>
      </c>
      <c r="D1649">
        <v>4.789703E-2</v>
      </c>
      <c r="E1649">
        <v>682</v>
      </c>
      <c r="F1649">
        <v>0</v>
      </c>
      <c r="G1649">
        <v>0</v>
      </c>
      <c r="H1649">
        <v>7</v>
      </c>
      <c r="I1649">
        <v>97291</v>
      </c>
      <c r="J1649">
        <v>1</v>
      </c>
      <c r="K1649">
        <v>0</v>
      </c>
      <c r="L1649">
        <v>0</v>
      </c>
      <c r="M1649">
        <v>0</v>
      </c>
      <c r="N1649">
        <v>1</v>
      </c>
      <c r="O1649">
        <v>1</v>
      </c>
      <c r="P1649">
        <v>348</v>
      </c>
      <c r="Q1649">
        <v>27</v>
      </c>
      <c r="R1649">
        <v>3</v>
      </c>
      <c r="S1649" t="s">
        <v>1478</v>
      </c>
      <c r="T1649">
        <v>1</v>
      </c>
      <c r="U1649">
        <v>4.7897059999999998E-2</v>
      </c>
      <c r="V1649">
        <v>33</v>
      </c>
    </row>
    <row r="1650" spans="1:22">
      <c r="A1650">
        <v>81217</v>
      </c>
      <c r="B1650" t="s">
        <v>2889</v>
      </c>
      <c r="C1650">
        <v>-2.9999999999999997E-8</v>
      </c>
      <c r="D1650">
        <v>3.1647769999999999E-2</v>
      </c>
      <c r="E1650">
        <v>682</v>
      </c>
      <c r="F1650">
        <v>0</v>
      </c>
      <c r="G1650">
        <v>0</v>
      </c>
      <c r="H1650">
        <v>7</v>
      </c>
      <c r="I1650">
        <v>97291</v>
      </c>
      <c r="J1650">
        <v>1</v>
      </c>
      <c r="K1650">
        <v>0</v>
      </c>
      <c r="L1650">
        <v>0</v>
      </c>
      <c r="M1650">
        <v>0</v>
      </c>
      <c r="N1650">
        <v>1</v>
      </c>
      <c r="O1650">
        <v>1</v>
      </c>
      <c r="P1650">
        <v>348</v>
      </c>
      <c r="Q1650">
        <v>27</v>
      </c>
      <c r="R1650">
        <v>3</v>
      </c>
      <c r="S1650" t="s">
        <v>1478</v>
      </c>
      <c r="T1650">
        <v>1</v>
      </c>
      <c r="U1650">
        <v>3.1647799999999997E-2</v>
      </c>
      <c r="V1650">
        <v>22</v>
      </c>
    </row>
    <row r="1651" spans="1:22">
      <c r="A1651">
        <v>81235</v>
      </c>
      <c r="B1651" t="s">
        <v>2890</v>
      </c>
      <c r="C1651">
        <v>-2.9999999999999997E-8</v>
      </c>
      <c r="D1651">
        <v>0.38056352999999998</v>
      </c>
      <c r="E1651">
        <v>682</v>
      </c>
      <c r="F1651">
        <v>2</v>
      </c>
      <c r="G1651">
        <v>0</v>
      </c>
      <c r="H1651">
        <v>7</v>
      </c>
      <c r="I1651">
        <v>97291</v>
      </c>
      <c r="J1651">
        <v>1</v>
      </c>
      <c r="K1651">
        <v>0</v>
      </c>
      <c r="L1651">
        <v>0</v>
      </c>
      <c r="M1651">
        <v>0</v>
      </c>
      <c r="N1651">
        <v>1</v>
      </c>
      <c r="O1651">
        <v>1</v>
      </c>
      <c r="P1651">
        <v>348</v>
      </c>
      <c r="Q1651">
        <v>27</v>
      </c>
      <c r="R1651">
        <v>3</v>
      </c>
      <c r="S1651" t="s">
        <v>1478</v>
      </c>
      <c r="T1651">
        <v>1</v>
      </c>
      <c r="U1651">
        <v>0.38056356000000002</v>
      </c>
      <c r="V1651">
        <v>260</v>
      </c>
    </row>
    <row r="1652" spans="1:22">
      <c r="A1652">
        <v>81274</v>
      </c>
      <c r="B1652" t="s">
        <v>2891</v>
      </c>
      <c r="C1652">
        <v>-2.9999999999999997E-8</v>
      </c>
      <c r="D1652">
        <v>0.12294616</v>
      </c>
      <c r="E1652">
        <v>682</v>
      </c>
      <c r="F1652">
        <v>2</v>
      </c>
      <c r="G1652">
        <v>0</v>
      </c>
      <c r="H1652">
        <v>7</v>
      </c>
      <c r="I1652">
        <v>97291</v>
      </c>
      <c r="J1652">
        <v>1</v>
      </c>
      <c r="K1652">
        <v>0</v>
      </c>
      <c r="L1652">
        <v>0</v>
      </c>
      <c r="M1652">
        <v>0</v>
      </c>
      <c r="N1652">
        <v>1</v>
      </c>
      <c r="O1652">
        <v>1</v>
      </c>
      <c r="P1652">
        <v>348</v>
      </c>
      <c r="Q1652">
        <v>27</v>
      </c>
      <c r="R1652">
        <v>3</v>
      </c>
      <c r="S1652" t="s">
        <v>1478</v>
      </c>
      <c r="T1652">
        <v>1</v>
      </c>
      <c r="U1652">
        <v>0.12294619</v>
      </c>
      <c r="V1652">
        <v>84</v>
      </c>
    </row>
    <row r="1653" spans="1:22">
      <c r="A1653">
        <v>81279</v>
      </c>
      <c r="B1653" t="s">
        <v>2892</v>
      </c>
      <c r="C1653">
        <v>-2.9999999999999997E-8</v>
      </c>
      <c r="D1653">
        <v>0.18804863999999999</v>
      </c>
      <c r="E1653">
        <v>682</v>
      </c>
      <c r="F1653">
        <v>2</v>
      </c>
      <c r="G1653">
        <v>0</v>
      </c>
      <c r="H1653">
        <v>7</v>
      </c>
      <c r="I1653">
        <v>97291</v>
      </c>
      <c r="J1653">
        <v>1</v>
      </c>
      <c r="K1653">
        <v>0</v>
      </c>
      <c r="L1653">
        <v>0</v>
      </c>
      <c r="M1653">
        <v>0</v>
      </c>
      <c r="N1653">
        <v>1</v>
      </c>
      <c r="O1653">
        <v>1</v>
      </c>
      <c r="P1653">
        <v>348</v>
      </c>
      <c r="Q1653">
        <v>27</v>
      </c>
      <c r="R1653">
        <v>3</v>
      </c>
      <c r="S1653" t="s">
        <v>1478</v>
      </c>
      <c r="T1653">
        <v>1</v>
      </c>
      <c r="U1653">
        <v>0.18804867</v>
      </c>
      <c r="V1653">
        <v>128</v>
      </c>
    </row>
    <row r="1654" spans="1:22">
      <c r="A1654">
        <v>81293</v>
      </c>
      <c r="B1654" t="s">
        <v>2893</v>
      </c>
      <c r="C1654">
        <v>-2.9999999999999997E-8</v>
      </c>
      <c r="D1654">
        <v>0.14002265</v>
      </c>
      <c r="E1654">
        <v>682</v>
      </c>
      <c r="F1654">
        <v>2</v>
      </c>
      <c r="G1654">
        <v>0</v>
      </c>
      <c r="H1654">
        <v>7</v>
      </c>
      <c r="I1654">
        <v>97291</v>
      </c>
      <c r="J1654">
        <v>1</v>
      </c>
      <c r="K1654">
        <v>0</v>
      </c>
      <c r="L1654">
        <v>0</v>
      </c>
      <c r="M1654">
        <v>0</v>
      </c>
      <c r="N1654">
        <v>1</v>
      </c>
      <c r="O1654">
        <v>1</v>
      </c>
      <c r="P1654">
        <v>348</v>
      </c>
      <c r="Q1654">
        <v>27</v>
      </c>
      <c r="R1654">
        <v>3</v>
      </c>
      <c r="S1654" t="s">
        <v>1478</v>
      </c>
      <c r="T1654">
        <v>1</v>
      </c>
      <c r="U1654">
        <v>0.14002268000000001</v>
      </c>
      <c r="V1654">
        <v>95</v>
      </c>
    </row>
    <row r="1655" spans="1:22">
      <c r="A1655">
        <v>81318</v>
      </c>
      <c r="B1655" t="s">
        <v>2894</v>
      </c>
      <c r="C1655">
        <v>-2.9999999999999997E-8</v>
      </c>
      <c r="D1655">
        <v>0.50242679000000001</v>
      </c>
      <c r="E1655">
        <v>682</v>
      </c>
      <c r="F1655">
        <v>2</v>
      </c>
      <c r="G1655">
        <v>0</v>
      </c>
      <c r="H1655">
        <v>7</v>
      </c>
      <c r="I1655">
        <v>97291</v>
      </c>
      <c r="J1655">
        <v>1</v>
      </c>
      <c r="K1655">
        <v>0</v>
      </c>
      <c r="L1655">
        <v>0</v>
      </c>
      <c r="M1655">
        <v>0</v>
      </c>
      <c r="N1655">
        <v>1</v>
      </c>
      <c r="O1655">
        <v>1</v>
      </c>
      <c r="P1655">
        <v>348</v>
      </c>
      <c r="Q1655">
        <v>27</v>
      </c>
      <c r="R1655">
        <v>3</v>
      </c>
      <c r="S1655" t="s">
        <v>1478</v>
      </c>
      <c r="T1655">
        <v>1</v>
      </c>
      <c r="U1655">
        <v>0.50242682000000005</v>
      </c>
      <c r="V1655">
        <v>343</v>
      </c>
    </row>
    <row r="1656" spans="1:22">
      <c r="A1656">
        <v>81319</v>
      </c>
      <c r="B1656" t="s">
        <v>2894</v>
      </c>
      <c r="C1656">
        <v>0.50242679000000001</v>
      </c>
      <c r="D1656">
        <v>0.60037085000000001</v>
      </c>
      <c r="E1656">
        <v>682</v>
      </c>
      <c r="F1656">
        <v>0</v>
      </c>
      <c r="G1656">
        <v>0</v>
      </c>
      <c r="H1656">
        <v>7</v>
      </c>
      <c r="I1656">
        <v>97291</v>
      </c>
      <c r="J1656">
        <v>1</v>
      </c>
      <c r="K1656">
        <v>0</v>
      </c>
      <c r="L1656">
        <v>0</v>
      </c>
      <c r="M1656">
        <v>0</v>
      </c>
      <c r="N1656">
        <v>1</v>
      </c>
      <c r="O1656">
        <v>1</v>
      </c>
      <c r="P1656">
        <v>348</v>
      </c>
      <c r="Q1656">
        <v>27</v>
      </c>
      <c r="R1656">
        <v>3</v>
      </c>
      <c r="S1656" t="s">
        <v>1478</v>
      </c>
      <c r="T1656">
        <v>1</v>
      </c>
      <c r="U1656">
        <v>9.7944059999999999E-2</v>
      </c>
      <c r="V1656">
        <v>67</v>
      </c>
    </row>
    <row r="1657" spans="1:22">
      <c r="A1657">
        <v>81398</v>
      </c>
      <c r="B1657" t="s">
        <v>2895</v>
      </c>
      <c r="C1657">
        <v>-2.9999999999999997E-8</v>
      </c>
      <c r="D1657">
        <v>0.16618748</v>
      </c>
      <c r="E1657">
        <v>682</v>
      </c>
      <c r="F1657">
        <v>0</v>
      </c>
      <c r="G1657">
        <v>0</v>
      </c>
      <c r="H1657">
        <v>7</v>
      </c>
      <c r="I1657">
        <v>97291</v>
      </c>
      <c r="J1657">
        <v>1</v>
      </c>
      <c r="K1657">
        <v>0</v>
      </c>
      <c r="L1657">
        <v>0</v>
      </c>
      <c r="M1657">
        <v>0</v>
      </c>
      <c r="N1657">
        <v>1</v>
      </c>
      <c r="O1657">
        <v>1</v>
      </c>
      <c r="P1657">
        <v>348</v>
      </c>
      <c r="Q1657">
        <v>27</v>
      </c>
      <c r="R1657">
        <v>3</v>
      </c>
      <c r="S1657" t="s">
        <v>1478</v>
      </c>
      <c r="T1657">
        <v>1</v>
      </c>
      <c r="U1657">
        <v>0.16618751000000001</v>
      </c>
      <c r="V1657">
        <v>113</v>
      </c>
    </row>
    <row r="1658" spans="1:22">
      <c r="A1658">
        <v>81429</v>
      </c>
      <c r="B1658" t="s">
        <v>2896</v>
      </c>
      <c r="C1658">
        <v>-2.9999999999999997E-8</v>
      </c>
      <c r="D1658">
        <v>7.6137360000000001E-2</v>
      </c>
      <c r="E1658">
        <v>682</v>
      </c>
      <c r="F1658">
        <v>2</v>
      </c>
      <c r="G1658">
        <v>0</v>
      </c>
      <c r="H1658">
        <v>7</v>
      </c>
      <c r="I1658">
        <v>97291</v>
      </c>
      <c r="J1658">
        <v>1</v>
      </c>
      <c r="K1658">
        <v>0</v>
      </c>
      <c r="L1658">
        <v>0</v>
      </c>
      <c r="M1658">
        <v>0</v>
      </c>
      <c r="N1658">
        <v>1</v>
      </c>
      <c r="O1658">
        <v>1</v>
      </c>
      <c r="P1658">
        <v>348</v>
      </c>
      <c r="Q1658">
        <v>27</v>
      </c>
      <c r="R1658">
        <v>3</v>
      </c>
      <c r="S1658" t="s">
        <v>1478</v>
      </c>
      <c r="T1658">
        <v>1</v>
      </c>
      <c r="U1658">
        <v>7.6137389999999999E-2</v>
      </c>
      <c r="V1658">
        <v>52</v>
      </c>
    </row>
    <row r="1659" spans="1:22">
      <c r="A1659">
        <v>81445</v>
      </c>
      <c r="B1659" t="s">
        <v>2897</v>
      </c>
      <c r="C1659">
        <v>-2.9999999999999997E-8</v>
      </c>
      <c r="D1659">
        <v>0.23341797</v>
      </c>
      <c r="E1659">
        <v>682</v>
      </c>
      <c r="F1659">
        <v>2</v>
      </c>
      <c r="G1659">
        <v>0</v>
      </c>
      <c r="H1659">
        <v>7</v>
      </c>
      <c r="I1659">
        <v>97291</v>
      </c>
      <c r="J1659">
        <v>1</v>
      </c>
      <c r="K1659">
        <v>0</v>
      </c>
      <c r="L1659">
        <v>0</v>
      </c>
      <c r="M1659">
        <v>0</v>
      </c>
      <c r="N1659">
        <v>1</v>
      </c>
      <c r="O1659">
        <v>1</v>
      </c>
      <c r="P1659">
        <v>348</v>
      </c>
      <c r="Q1659">
        <v>27</v>
      </c>
      <c r="R1659">
        <v>3</v>
      </c>
      <c r="S1659" t="s">
        <v>1478</v>
      </c>
      <c r="T1659">
        <v>1</v>
      </c>
      <c r="U1659">
        <v>0.23341799999999999</v>
      </c>
      <c r="V1659">
        <v>159</v>
      </c>
    </row>
    <row r="1660" spans="1:22">
      <c r="A1660">
        <v>81459</v>
      </c>
      <c r="B1660" t="s">
        <v>2898</v>
      </c>
      <c r="C1660">
        <v>-2.9999999999999997E-8</v>
      </c>
      <c r="D1660">
        <v>0.62844639000000002</v>
      </c>
      <c r="E1660">
        <v>682</v>
      </c>
      <c r="F1660">
        <v>2</v>
      </c>
      <c r="G1660">
        <v>0</v>
      </c>
      <c r="H1660">
        <v>7</v>
      </c>
      <c r="I1660">
        <v>97291</v>
      </c>
      <c r="J1660">
        <v>1</v>
      </c>
      <c r="K1660">
        <v>0</v>
      </c>
      <c r="L1660">
        <v>0</v>
      </c>
      <c r="M1660">
        <v>0</v>
      </c>
      <c r="N1660">
        <v>1</v>
      </c>
      <c r="O1660">
        <v>1</v>
      </c>
      <c r="P1660">
        <v>348</v>
      </c>
      <c r="Q1660">
        <v>27</v>
      </c>
      <c r="R1660">
        <v>3</v>
      </c>
      <c r="S1660" t="s">
        <v>1478</v>
      </c>
      <c r="T1660">
        <v>1</v>
      </c>
      <c r="U1660">
        <v>0.62844641999999995</v>
      </c>
      <c r="V1660">
        <v>429</v>
      </c>
    </row>
    <row r="1661" spans="1:22">
      <c r="A1661">
        <v>81460</v>
      </c>
      <c r="B1661" t="s">
        <v>2899</v>
      </c>
      <c r="C1661">
        <v>-2.9999999999999997E-8</v>
      </c>
      <c r="D1661">
        <v>3.8833729999999997E-2</v>
      </c>
      <c r="E1661">
        <v>682</v>
      </c>
      <c r="F1661">
        <v>0</v>
      </c>
      <c r="G1661">
        <v>0</v>
      </c>
      <c r="H1661">
        <v>7</v>
      </c>
      <c r="I1661">
        <v>97291</v>
      </c>
      <c r="J1661">
        <v>1</v>
      </c>
      <c r="K1661">
        <v>0</v>
      </c>
      <c r="L1661">
        <v>0</v>
      </c>
      <c r="M1661">
        <v>0</v>
      </c>
      <c r="N1661">
        <v>1</v>
      </c>
      <c r="O1661">
        <v>1</v>
      </c>
      <c r="P1661">
        <v>348</v>
      </c>
      <c r="Q1661">
        <v>27</v>
      </c>
      <c r="R1661">
        <v>3</v>
      </c>
      <c r="S1661" t="s">
        <v>1478</v>
      </c>
      <c r="T1661">
        <v>1</v>
      </c>
      <c r="U1661">
        <v>3.8833760000000002E-2</v>
      </c>
      <c r="V1661">
        <v>26</v>
      </c>
    </row>
    <row r="1662" spans="1:22">
      <c r="A1662">
        <v>81475</v>
      </c>
      <c r="B1662" t="s">
        <v>2900</v>
      </c>
      <c r="C1662">
        <v>-2.9999999999999997E-8</v>
      </c>
      <c r="D1662">
        <v>2.2529540000000001E-2</v>
      </c>
      <c r="E1662">
        <v>682</v>
      </c>
      <c r="F1662">
        <v>0</v>
      </c>
      <c r="G1662">
        <v>0</v>
      </c>
      <c r="H1662">
        <v>7</v>
      </c>
      <c r="I1662">
        <v>97291</v>
      </c>
      <c r="J1662">
        <v>1</v>
      </c>
      <c r="K1662">
        <v>0</v>
      </c>
      <c r="L1662">
        <v>0</v>
      </c>
      <c r="M1662">
        <v>0</v>
      </c>
      <c r="N1662">
        <v>1</v>
      </c>
      <c r="O1662">
        <v>1</v>
      </c>
      <c r="P1662">
        <v>348</v>
      </c>
      <c r="Q1662">
        <v>27</v>
      </c>
      <c r="R1662">
        <v>3</v>
      </c>
      <c r="S1662" t="s">
        <v>1478</v>
      </c>
      <c r="T1662">
        <v>1</v>
      </c>
      <c r="U1662">
        <v>2.2529569999999999E-2</v>
      </c>
      <c r="V1662">
        <v>15</v>
      </c>
    </row>
    <row r="1663" spans="1:22">
      <c r="A1663">
        <v>81503</v>
      </c>
      <c r="B1663" t="s">
        <v>2901</v>
      </c>
      <c r="C1663">
        <v>-2.9999999999999997E-8</v>
      </c>
      <c r="D1663">
        <v>8.2281409999999999E-2</v>
      </c>
      <c r="E1663">
        <v>682</v>
      </c>
      <c r="F1663">
        <v>0</v>
      </c>
      <c r="G1663">
        <v>0</v>
      </c>
      <c r="H1663">
        <v>7</v>
      </c>
      <c r="I1663">
        <v>97291</v>
      </c>
      <c r="J1663">
        <v>1</v>
      </c>
      <c r="K1663">
        <v>0</v>
      </c>
      <c r="L1663">
        <v>0</v>
      </c>
      <c r="M1663">
        <v>0</v>
      </c>
      <c r="N1663">
        <v>1</v>
      </c>
      <c r="O1663">
        <v>1</v>
      </c>
      <c r="P1663">
        <v>348</v>
      </c>
      <c r="Q1663">
        <v>27</v>
      </c>
      <c r="R1663">
        <v>3</v>
      </c>
      <c r="S1663" t="s">
        <v>1478</v>
      </c>
      <c r="T1663">
        <v>1</v>
      </c>
      <c r="U1663">
        <v>8.2281439999999997E-2</v>
      </c>
      <c r="V1663">
        <v>56</v>
      </c>
    </row>
    <row r="1664" spans="1:22">
      <c r="A1664">
        <v>81507</v>
      </c>
      <c r="B1664" t="s">
        <v>2902</v>
      </c>
      <c r="C1664">
        <v>-2.9999999999999997E-8</v>
      </c>
      <c r="D1664">
        <v>0.30082429999999999</v>
      </c>
      <c r="E1664">
        <v>682</v>
      </c>
      <c r="F1664">
        <v>2</v>
      </c>
      <c r="G1664">
        <v>0</v>
      </c>
      <c r="H1664">
        <v>7</v>
      </c>
      <c r="I1664">
        <v>97291</v>
      </c>
      <c r="J1664">
        <v>1</v>
      </c>
      <c r="K1664">
        <v>0</v>
      </c>
      <c r="L1664">
        <v>0</v>
      </c>
      <c r="M1664">
        <v>0</v>
      </c>
      <c r="N1664">
        <v>1</v>
      </c>
      <c r="O1664">
        <v>1</v>
      </c>
      <c r="P1664">
        <v>348</v>
      </c>
      <c r="Q1664">
        <v>27</v>
      </c>
      <c r="R1664">
        <v>3</v>
      </c>
      <c r="S1664" t="s">
        <v>1478</v>
      </c>
      <c r="T1664">
        <v>1</v>
      </c>
      <c r="U1664">
        <v>0.30082432999999997</v>
      </c>
      <c r="V1664">
        <v>205</v>
      </c>
    </row>
    <row r="1665" spans="1:22">
      <c r="A1665">
        <v>81508</v>
      </c>
      <c r="B1665" t="s">
        <v>2902</v>
      </c>
      <c r="C1665">
        <v>0.30082429999999999</v>
      </c>
      <c r="D1665">
        <v>0.32812171000000001</v>
      </c>
      <c r="E1665">
        <v>682</v>
      </c>
      <c r="F1665">
        <v>0</v>
      </c>
      <c r="G1665">
        <v>0</v>
      </c>
      <c r="H1665">
        <v>7</v>
      </c>
      <c r="I1665">
        <v>97291</v>
      </c>
      <c r="J1665">
        <v>1</v>
      </c>
      <c r="K1665">
        <v>0</v>
      </c>
      <c r="L1665">
        <v>0</v>
      </c>
      <c r="M1665">
        <v>0</v>
      </c>
      <c r="N1665">
        <v>1</v>
      </c>
      <c r="O1665">
        <v>1</v>
      </c>
      <c r="P1665">
        <v>348</v>
      </c>
      <c r="Q1665">
        <v>27</v>
      </c>
      <c r="R1665">
        <v>3</v>
      </c>
      <c r="S1665" t="s">
        <v>1478</v>
      </c>
      <c r="T1665">
        <v>1</v>
      </c>
      <c r="U1665">
        <v>2.7297410000000001E-2</v>
      </c>
      <c r="V1665">
        <v>19</v>
      </c>
    </row>
    <row r="1666" spans="1:22">
      <c r="A1666">
        <v>81512</v>
      </c>
      <c r="B1666" t="s">
        <v>2903</v>
      </c>
      <c r="C1666">
        <v>-2.9999999999999997E-8</v>
      </c>
      <c r="D1666">
        <v>5.4402220000000001E-2</v>
      </c>
      <c r="E1666">
        <v>682</v>
      </c>
      <c r="F1666">
        <v>2</v>
      </c>
      <c r="G1666">
        <v>0</v>
      </c>
      <c r="H1666">
        <v>7</v>
      </c>
      <c r="I1666">
        <v>97291</v>
      </c>
      <c r="J1666">
        <v>1</v>
      </c>
      <c r="K1666">
        <v>0</v>
      </c>
      <c r="L1666">
        <v>0</v>
      </c>
      <c r="M1666">
        <v>0</v>
      </c>
      <c r="N1666">
        <v>1</v>
      </c>
      <c r="O1666">
        <v>1</v>
      </c>
      <c r="P1666">
        <v>348</v>
      </c>
      <c r="Q1666">
        <v>27</v>
      </c>
      <c r="R1666">
        <v>3</v>
      </c>
      <c r="S1666" t="s">
        <v>1478</v>
      </c>
      <c r="T1666">
        <v>1</v>
      </c>
      <c r="U1666">
        <v>5.4402249999999999E-2</v>
      </c>
      <c r="V1666">
        <v>37</v>
      </c>
    </row>
    <row r="1667" spans="1:22">
      <c r="A1667">
        <v>81634</v>
      </c>
      <c r="B1667" t="s">
        <v>2904</v>
      </c>
      <c r="C1667">
        <v>-2.9999999999999997E-8</v>
      </c>
      <c r="D1667">
        <v>0.14815352000000001</v>
      </c>
      <c r="E1667">
        <v>682</v>
      </c>
      <c r="F1667">
        <v>2</v>
      </c>
      <c r="G1667">
        <v>0</v>
      </c>
      <c r="H1667">
        <v>7</v>
      </c>
      <c r="I1667">
        <v>97291</v>
      </c>
      <c r="J1667">
        <v>1</v>
      </c>
      <c r="K1667">
        <v>0</v>
      </c>
      <c r="L1667">
        <v>0</v>
      </c>
      <c r="M1667">
        <v>0</v>
      </c>
      <c r="N1667">
        <v>1</v>
      </c>
      <c r="O1667">
        <v>1</v>
      </c>
      <c r="P1667">
        <v>348</v>
      </c>
      <c r="Q1667">
        <v>27</v>
      </c>
      <c r="R1667">
        <v>3</v>
      </c>
      <c r="S1667" t="s">
        <v>1478</v>
      </c>
      <c r="T1667">
        <v>1</v>
      </c>
      <c r="U1667">
        <v>0.14815354999999999</v>
      </c>
      <c r="V1667">
        <v>101</v>
      </c>
    </row>
    <row r="1668" spans="1:22">
      <c r="A1668">
        <v>81931</v>
      </c>
      <c r="B1668" t="s">
        <v>2905</v>
      </c>
      <c r="C1668">
        <v>-2.9999999999999997E-8</v>
      </c>
      <c r="D1668">
        <v>0.12444291</v>
      </c>
      <c r="E1668">
        <v>682</v>
      </c>
      <c r="F1668">
        <v>2</v>
      </c>
      <c r="G1668">
        <v>0</v>
      </c>
      <c r="H1668">
        <v>7</v>
      </c>
      <c r="I1668">
        <v>97291</v>
      </c>
      <c r="J1668">
        <v>1</v>
      </c>
      <c r="K1668">
        <v>0</v>
      </c>
      <c r="L1668">
        <v>0</v>
      </c>
      <c r="M1668">
        <v>0</v>
      </c>
      <c r="N1668">
        <v>1</v>
      </c>
      <c r="O1668">
        <v>1</v>
      </c>
      <c r="P1668">
        <v>348</v>
      </c>
      <c r="Q1668">
        <v>27</v>
      </c>
      <c r="R1668">
        <v>3</v>
      </c>
      <c r="S1668" t="s">
        <v>1478</v>
      </c>
      <c r="T1668">
        <v>1</v>
      </c>
      <c r="U1668">
        <v>0.12444294</v>
      </c>
      <c r="V1668">
        <v>85</v>
      </c>
    </row>
    <row r="1669" spans="1:22">
      <c r="A1669">
        <v>81963</v>
      </c>
      <c r="B1669" t="s">
        <v>2906</v>
      </c>
      <c r="C1669">
        <v>-2.9999999999999997E-8</v>
      </c>
      <c r="D1669">
        <v>3.34922E-3</v>
      </c>
      <c r="E1669">
        <v>682</v>
      </c>
      <c r="F1669">
        <v>2</v>
      </c>
      <c r="G1669">
        <v>0</v>
      </c>
      <c r="H1669">
        <v>7</v>
      </c>
      <c r="I1669">
        <v>97291</v>
      </c>
      <c r="J1669">
        <v>1</v>
      </c>
      <c r="K1669">
        <v>0</v>
      </c>
      <c r="L1669">
        <v>0</v>
      </c>
      <c r="M1669">
        <v>0</v>
      </c>
      <c r="N1669">
        <v>1</v>
      </c>
      <c r="O1669">
        <v>1</v>
      </c>
      <c r="P1669">
        <v>348</v>
      </c>
      <c r="Q1669">
        <v>27</v>
      </c>
      <c r="R1669">
        <v>3</v>
      </c>
      <c r="S1669" t="s">
        <v>1478</v>
      </c>
      <c r="T1669">
        <v>1</v>
      </c>
      <c r="U1669">
        <v>3.3492499999999998E-3</v>
      </c>
      <c r="V1669">
        <v>2</v>
      </c>
    </row>
    <row r="1670" spans="1:22">
      <c r="A1670">
        <v>82022</v>
      </c>
      <c r="B1670" t="s">
        <v>2907</v>
      </c>
      <c r="C1670">
        <v>-2.9999999999999997E-8</v>
      </c>
      <c r="D1670">
        <v>9.1713000000000003E-2</v>
      </c>
      <c r="E1670">
        <v>682</v>
      </c>
      <c r="F1670">
        <v>2</v>
      </c>
      <c r="G1670">
        <v>0</v>
      </c>
      <c r="H1670">
        <v>7</v>
      </c>
      <c r="I1670">
        <v>97291</v>
      </c>
      <c r="J1670">
        <v>1</v>
      </c>
      <c r="K1670">
        <v>0</v>
      </c>
      <c r="L1670">
        <v>0</v>
      </c>
      <c r="M1670">
        <v>0</v>
      </c>
      <c r="N1670">
        <v>1</v>
      </c>
      <c r="O1670">
        <v>1</v>
      </c>
      <c r="P1670">
        <v>348</v>
      </c>
      <c r="Q1670">
        <v>27</v>
      </c>
      <c r="R1670">
        <v>3</v>
      </c>
      <c r="S1670" t="s">
        <v>1478</v>
      </c>
      <c r="T1670">
        <v>1</v>
      </c>
      <c r="U1670">
        <v>9.1713030000000001E-2</v>
      </c>
      <c r="V1670">
        <v>63</v>
      </c>
    </row>
    <row r="1671" spans="1:22">
      <c r="A1671">
        <v>82023</v>
      </c>
      <c r="B1671" t="s">
        <v>2907</v>
      </c>
      <c r="C1671">
        <v>9.1713000000000003E-2</v>
      </c>
      <c r="D1671">
        <v>0.14404787999999999</v>
      </c>
      <c r="E1671">
        <v>682</v>
      </c>
      <c r="F1671">
        <v>0</v>
      </c>
      <c r="G1671">
        <v>0</v>
      </c>
      <c r="H1671">
        <v>7</v>
      </c>
      <c r="I1671">
        <v>97291</v>
      </c>
      <c r="J1671">
        <v>1</v>
      </c>
      <c r="K1671">
        <v>0</v>
      </c>
      <c r="L1671">
        <v>0</v>
      </c>
      <c r="M1671">
        <v>0</v>
      </c>
      <c r="N1671">
        <v>1</v>
      </c>
      <c r="O1671">
        <v>1</v>
      </c>
      <c r="P1671">
        <v>348</v>
      </c>
      <c r="Q1671">
        <v>27</v>
      </c>
      <c r="R1671">
        <v>3</v>
      </c>
      <c r="S1671" t="s">
        <v>1478</v>
      </c>
      <c r="T1671">
        <v>1</v>
      </c>
      <c r="U1671">
        <v>5.233488E-2</v>
      </c>
      <c r="V1671">
        <v>36</v>
      </c>
    </row>
    <row r="1672" spans="1:22">
      <c r="A1672">
        <v>82098</v>
      </c>
      <c r="B1672" t="s">
        <v>2908</v>
      </c>
      <c r="C1672">
        <v>-2.9999999999999997E-8</v>
      </c>
      <c r="D1672">
        <v>0.23501923999999999</v>
      </c>
      <c r="E1672">
        <v>682</v>
      </c>
      <c r="F1672">
        <v>2</v>
      </c>
      <c r="G1672">
        <v>0</v>
      </c>
      <c r="H1672">
        <v>7</v>
      </c>
      <c r="I1672">
        <v>97291</v>
      </c>
      <c r="J1672">
        <v>1</v>
      </c>
      <c r="K1672">
        <v>0</v>
      </c>
      <c r="L1672">
        <v>0</v>
      </c>
      <c r="M1672">
        <v>0</v>
      </c>
      <c r="N1672">
        <v>1</v>
      </c>
      <c r="O1672">
        <v>1</v>
      </c>
      <c r="P1672">
        <v>348</v>
      </c>
      <c r="Q1672">
        <v>27</v>
      </c>
      <c r="R1672">
        <v>3</v>
      </c>
      <c r="S1672" t="s">
        <v>1478</v>
      </c>
      <c r="T1672">
        <v>1</v>
      </c>
      <c r="U1672">
        <v>0.23501927</v>
      </c>
      <c r="V1672">
        <v>160</v>
      </c>
    </row>
    <row r="1673" spans="1:22">
      <c r="A1673">
        <v>82130</v>
      </c>
      <c r="B1673" t="s">
        <v>2909</v>
      </c>
      <c r="C1673">
        <v>-2.9999999999999997E-8</v>
      </c>
      <c r="D1673">
        <v>1.5647189999999998E-2</v>
      </c>
      <c r="E1673">
        <v>682</v>
      </c>
      <c r="F1673">
        <v>2</v>
      </c>
      <c r="G1673">
        <v>0</v>
      </c>
      <c r="H1673">
        <v>7</v>
      </c>
      <c r="I1673">
        <v>97291</v>
      </c>
      <c r="J1673">
        <v>1</v>
      </c>
      <c r="K1673">
        <v>0</v>
      </c>
      <c r="L1673">
        <v>0</v>
      </c>
      <c r="M1673">
        <v>0</v>
      </c>
      <c r="N1673">
        <v>1</v>
      </c>
      <c r="O1673">
        <v>1</v>
      </c>
      <c r="P1673">
        <v>348</v>
      </c>
      <c r="Q1673">
        <v>27</v>
      </c>
      <c r="R1673">
        <v>3</v>
      </c>
      <c r="S1673" t="s">
        <v>1478</v>
      </c>
      <c r="T1673">
        <v>1</v>
      </c>
      <c r="U1673">
        <v>1.564722E-2</v>
      </c>
      <c r="V1673">
        <v>11</v>
      </c>
    </row>
    <row r="1674" spans="1:22">
      <c r="A1674">
        <v>82131</v>
      </c>
      <c r="B1674" t="s">
        <v>2909</v>
      </c>
      <c r="C1674">
        <v>1.5647189999999998E-2</v>
      </c>
      <c r="D1674">
        <v>0.11657879</v>
      </c>
      <c r="E1674">
        <v>682</v>
      </c>
      <c r="F1674">
        <v>2</v>
      </c>
      <c r="G1674">
        <v>0</v>
      </c>
      <c r="H1674">
        <v>7</v>
      </c>
      <c r="I1674">
        <v>97291</v>
      </c>
      <c r="J1674">
        <v>1</v>
      </c>
      <c r="K1674">
        <v>0</v>
      </c>
      <c r="L1674">
        <v>0</v>
      </c>
      <c r="M1674">
        <v>0</v>
      </c>
      <c r="N1674">
        <v>1</v>
      </c>
      <c r="O1674">
        <v>1</v>
      </c>
      <c r="P1674">
        <v>348</v>
      </c>
      <c r="Q1674">
        <v>27</v>
      </c>
      <c r="R1674">
        <v>3</v>
      </c>
      <c r="S1674" t="s">
        <v>1478</v>
      </c>
      <c r="T1674">
        <v>1</v>
      </c>
      <c r="U1674">
        <v>0.1009316</v>
      </c>
      <c r="V1674">
        <v>69</v>
      </c>
    </row>
    <row r="1675" spans="1:22">
      <c r="A1675">
        <v>82132</v>
      </c>
      <c r="B1675" t="s">
        <v>2909</v>
      </c>
      <c r="C1675">
        <v>0.11657879</v>
      </c>
      <c r="D1675">
        <v>0.13222593999999999</v>
      </c>
      <c r="E1675">
        <v>682</v>
      </c>
      <c r="F1675">
        <v>2</v>
      </c>
      <c r="G1675">
        <v>0</v>
      </c>
      <c r="H1675">
        <v>7</v>
      </c>
      <c r="I1675">
        <v>97291</v>
      </c>
      <c r="J1675">
        <v>1</v>
      </c>
      <c r="K1675">
        <v>0</v>
      </c>
      <c r="L1675">
        <v>0</v>
      </c>
      <c r="M1675">
        <v>0</v>
      </c>
      <c r="N1675">
        <v>1</v>
      </c>
      <c r="O1675">
        <v>1</v>
      </c>
      <c r="P1675">
        <v>348</v>
      </c>
      <c r="Q1675">
        <v>27</v>
      </c>
      <c r="R1675">
        <v>3</v>
      </c>
      <c r="S1675" t="s">
        <v>1478</v>
      </c>
      <c r="T1675">
        <v>1</v>
      </c>
      <c r="U1675">
        <v>1.5647149999999999E-2</v>
      </c>
      <c r="V1675">
        <v>11</v>
      </c>
    </row>
    <row r="1676" spans="1:22">
      <c r="A1676">
        <v>82133</v>
      </c>
      <c r="B1676" t="s">
        <v>2909</v>
      </c>
      <c r="C1676">
        <v>0.13222593999999999</v>
      </c>
      <c r="D1676">
        <v>0.27468532000000001</v>
      </c>
      <c r="E1676">
        <v>682</v>
      </c>
      <c r="F1676">
        <v>2</v>
      </c>
      <c r="G1676">
        <v>0</v>
      </c>
      <c r="H1676">
        <v>7</v>
      </c>
      <c r="I1676">
        <v>97291</v>
      </c>
      <c r="J1676">
        <v>1</v>
      </c>
      <c r="K1676">
        <v>0</v>
      </c>
      <c r="L1676">
        <v>0</v>
      </c>
      <c r="M1676">
        <v>0</v>
      </c>
      <c r="N1676">
        <v>1</v>
      </c>
      <c r="O1676">
        <v>1</v>
      </c>
      <c r="P1676">
        <v>348</v>
      </c>
      <c r="Q1676">
        <v>27</v>
      </c>
      <c r="R1676">
        <v>3</v>
      </c>
      <c r="S1676" t="s">
        <v>1478</v>
      </c>
      <c r="T1676">
        <v>1</v>
      </c>
      <c r="U1676">
        <v>0.14245938</v>
      </c>
      <c r="V1676">
        <v>97</v>
      </c>
    </row>
    <row r="1677" spans="1:22">
      <c r="A1677">
        <v>82143</v>
      </c>
      <c r="B1677" t="s">
        <v>2910</v>
      </c>
      <c r="C1677">
        <v>-2.9999999999999997E-8</v>
      </c>
      <c r="D1677">
        <v>6.1489189999999999E-2</v>
      </c>
      <c r="E1677">
        <v>682</v>
      </c>
      <c r="F1677">
        <v>0</v>
      </c>
      <c r="G1677">
        <v>0</v>
      </c>
      <c r="H1677">
        <v>7</v>
      </c>
      <c r="I1677">
        <v>97291</v>
      </c>
      <c r="J1677">
        <v>1</v>
      </c>
      <c r="K1677">
        <v>0</v>
      </c>
      <c r="L1677">
        <v>0</v>
      </c>
      <c r="M1677">
        <v>0</v>
      </c>
      <c r="N1677">
        <v>1</v>
      </c>
      <c r="O1677">
        <v>1</v>
      </c>
      <c r="P1677">
        <v>348</v>
      </c>
      <c r="Q1677">
        <v>27</v>
      </c>
      <c r="R1677">
        <v>3</v>
      </c>
      <c r="S1677" t="s">
        <v>1478</v>
      </c>
      <c r="T1677">
        <v>1</v>
      </c>
      <c r="U1677">
        <v>6.1489219999999997E-2</v>
      </c>
      <c r="V1677">
        <v>42</v>
      </c>
    </row>
    <row r="1678" spans="1:22">
      <c r="A1678">
        <v>82145</v>
      </c>
      <c r="B1678" t="s">
        <v>2911</v>
      </c>
      <c r="C1678">
        <v>-2.9999999999999997E-8</v>
      </c>
      <c r="D1678">
        <v>9.3600470000000005E-2</v>
      </c>
      <c r="E1678">
        <v>682</v>
      </c>
      <c r="F1678">
        <v>0</v>
      </c>
      <c r="G1678">
        <v>0</v>
      </c>
      <c r="H1678">
        <v>7</v>
      </c>
      <c r="I1678">
        <v>97291</v>
      </c>
      <c r="J1678">
        <v>1</v>
      </c>
      <c r="K1678">
        <v>0</v>
      </c>
      <c r="L1678">
        <v>0</v>
      </c>
      <c r="M1678">
        <v>0</v>
      </c>
      <c r="N1678">
        <v>1</v>
      </c>
      <c r="O1678">
        <v>1</v>
      </c>
      <c r="P1678">
        <v>348</v>
      </c>
      <c r="Q1678">
        <v>27</v>
      </c>
      <c r="R1678">
        <v>3</v>
      </c>
      <c r="S1678" t="s">
        <v>1478</v>
      </c>
      <c r="T1678">
        <v>1</v>
      </c>
      <c r="U1678">
        <v>9.3600500000000003E-2</v>
      </c>
      <c r="V1678">
        <v>64</v>
      </c>
    </row>
    <row r="1679" spans="1:22">
      <c r="A1679">
        <v>82146</v>
      </c>
      <c r="B1679" t="s">
        <v>2911</v>
      </c>
      <c r="C1679">
        <v>9.3600470000000005E-2</v>
      </c>
      <c r="D1679">
        <v>0.19215503</v>
      </c>
      <c r="E1679">
        <v>682</v>
      </c>
      <c r="F1679">
        <v>2</v>
      </c>
      <c r="G1679">
        <v>0</v>
      </c>
      <c r="H1679">
        <v>7</v>
      </c>
      <c r="I1679">
        <v>97291</v>
      </c>
      <c r="J1679">
        <v>1</v>
      </c>
      <c r="K1679">
        <v>0</v>
      </c>
      <c r="L1679">
        <v>0</v>
      </c>
      <c r="M1679">
        <v>0</v>
      </c>
      <c r="N1679">
        <v>1</v>
      </c>
      <c r="O1679">
        <v>1</v>
      </c>
      <c r="P1679">
        <v>348</v>
      </c>
      <c r="Q1679">
        <v>27</v>
      </c>
      <c r="R1679">
        <v>3</v>
      </c>
      <c r="S1679" t="s">
        <v>1478</v>
      </c>
      <c r="T1679">
        <v>1</v>
      </c>
      <c r="U1679">
        <v>9.8554559999999999E-2</v>
      </c>
      <c r="V1679">
        <v>67</v>
      </c>
    </row>
    <row r="1680" spans="1:22">
      <c r="A1680">
        <v>82188</v>
      </c>
      <c r="B1680" t="s">
        <v>2912</v>
      </c>
      <c r="C1680">
        <v>-2.9999999999999997E-8</v>
      </c>
      <c r="D1680">
        <v>0.11353793</v>
      </c>
      <c r="E1680">
        <v>682</v>
      </c>
      <c r="F1680">
        <v>2</v>
      </c>
      <c r="G1680">
        <v>0</v>
      </c>
      <c r="H1680">
        <v>7</v>
      </c>
      <c r="I1680">
        <v>97291</v>
      </c>
      <c r="J1680">
        <v>1</v>
      </c>
      <c r="K1680">
        <v>0</v>
      </c>
      <c r="L1680">
        <v>0</v>
      </c>
      <c r="M1680">
        <v>0</v>
      </c>
      <c r="N1680">
        <v>1</v>
      </c>
      <c r="O1680">
        <v>1</v>
      </c>
      <c r="P1680">
        <v>348</v>
      </c>
      <c r="Q1680">
        <v>27</v>
      </c>
      <c r="R1680">
        <v>3</v>
      </c>
      <c r="S1680" t="s">
        <v>1478</v>
      </c>
      <c r="T1680">
        <v>1</v>
      </c>
      <c r="U1680">
        <v>0.11353795999999999</v>
      </c>
      <c r="V1680">
        <v>77</v>
      </c>
    </row>
    <row r="1681" spans="1:22">
      <c r="A1681">
        <v>82189</v>
      </c>
      <c r="B1681" t="s">
        <v>2912</v>
      </c>
      <c r="C1681">
        <v>0.1145379</v>
      </c>
      <c r="D1681">
        <v>0.16876039000000001</v>
      </c>
      <c r="E1681">
        <v>682</v>
      </c>
      <c r="F1681">
        <v>2</v>
      </c>
      <c r="G1681">
        <v>0</v>
      </c>
      <c r="H1681">
        <v>7</v>
      </c>
      <c r="I1681">
        <v>97291</v>
      </c>
      <c r="J1681">
        <v>1</v>
      </c>
      <c r="K1681">
        <v>0</v>
      </c>
      <c r="L1681">
        <v>0</v>
      </c>
      <c r="M1681">
        <v>0</v>
      </c>
      <c r="N1681">
        <v>1</v>
      </c>
      <c r="O1681">
        <v>1</v>
      </c>
      <c r="P1681">
        <v>348</v>
      </c>
      <c r="Q1681">
        <v>27</v>
      </c>
      <c r="R1681">
        <v>3</v>
      </c>
      <c r="S1681" t="s">
        <v>1478</v>
      </c>
      <c r="T1681">
        <v>1</v>
      </c>
      <c r="U1681">
        <v>5.4222489999999998E-2</v>
      </c>
      <c r="V1681">
        <v>37</v>
      </c>
    </row>
    <row r="1682" spans="1:22">
      <c r="A1682">
        <v>82274</v>
      </c>
      <c r="B1682" t="s">
        <v>2913</v>
      </c>
      <c r="C1682">
        <v>-2.9999999999999997E-8</v>
      </c>
      <c r="D1682">
        <v>3.2936809999999997E-2</v>
      </c>
      <c r="E1682">
        <v>682</v>
      </c>
      <c r="F1682">
        <v>0</v>
      </c>
      <c r="G1682">
        <v>0</v>
      </c>
      <c r="H1682">
        <v>7</v>
      </c>
      <c r="I1682">
        <v>97291</v>
      </c>
      <c r="J1682">
        <v>1</v>
      </c>
      <c r="K1682">
        <v>0</v>
      </c>
      <c r="L1682">
        <v>0</v>
      </c>
      <c r="M1682">
        <v>0</v>
      </c>
      <c r="N1682">
        <v>1</v>
      </c>
      <c r="O1682">
        <v>1</v>
      </c>
      <c r="P1682">
        <v>348</v>
      </c>
      <c r="Q1682">
        <v>27</v>
      </c>
      <c r="R1682">
        <v>3</v>
      </c>
      <c r="S1682" t="s">
        <v>1478</v>
      </c>
      <c r="T1682">
        <v>1</v>
      </c>
      <c r="U1682">
        <v>3.2936840000000002E-2</v>
      </c>
      <c r="V1682">
        <v>22</v>
      </c>
    </row>
    <row r="1683" spans="1:22">
      <c r="A1683">
        <v>82275</v>
      </c>
      <c r="B1683" t="s">
        <v>2913</v>
      </c>
      <c r="C1683">
        <v>3.2936809999999997E-2</v>
      </c>
      <c r="D1683">
        <v>0.17145440000000001</v>
      </c>
      <c r="E1683">
        <v>682</v>
      </c>
      <c r="F1683">
        <v>2</v>
      </c>
      <c r="G1683">
        <v>0</v>
      </c>
      <c r="H1683">
        <v>7</v>
      </c>
      <c r="I1683">
        <v>97291</v>
      </c>
      <c r="J1683">
        <v>1</v>
      </c>
      <c r="K1683">
        <v>0</v>
      </c>
      <c r="L1683">
        <v>0</v>
      </c>
      <c r="M1683">
        <v>0</v>
      </c>
      <c r="N1683">
        <v>1</v>
      </c>
      <c r="O1683">
        <v>1</v>
      </c>
      <c r="P1683">
        <v>348</v>
      </c>
      <c r="Q1683">
        <v>27</v>
      </c>
      <c r="R1683">
        <v>3</v>
      </c>
      <c r="S1683" t="s">
        <v>1478</v>
      </c>
      <c r="T1683">
        <v>1</v>
      </c>
      <c r="U1683">
        <v>0.13851759</v>
      </c>
      <c r="V1683">
        <v>94</v>
      </c>
    </row>
    <row r="1684" spans="1:22">
      <c r="A1684">
        <v>82300</v>
      </c>
      <c r="B1684" t="s">
        <v>2914</v>
      </c>
      <c r="C1684">
        <v>-2.9999999999999997E-8</v>
      </c>
      <c r="D1684">
        <v>0.1426808</v>
      </c>
      <c r="E1684">
        <v>682</v>
      </c>
      <c r="F1684">
        <v>2</v>
      </c>
      <c r="G1684">
        <v>0</v>
      </c>
      <c r="H1684">
        <v>7</v>
      </c>
      <c r="I1684">
        <v>97291</v>
      </c>
      <c r="J1684">
        <v>1</v>
      </c>
      <c r="K1684">
        <v>0</v>
      </c>
      <c r="L1684">
        <v>0</v>
      </c>
      <c r="M1684">
        <v>0</v>
      </c>
      <c r="N1684">
        <v>1</v>
      </c>
      <c r="O1684">
        <v>1</v>
      </c>
      <c r="P1684">
        <v>348</v>
      </c>
      <c r="Q1684">
        <v>27</v>
      </c>
      <c r="R1684">
        <v>3</v>
      </c>
      <c r="S1684" t="s">
        <v>1478</v>
      </c>
      <c r="T1684">
        <v>1</v>
      </c>
      <c r="U1684">
        <v>0.14268083000000001</v>
      </c>
      <c r="V1684">
        <v>97</v>
      </c>
    </row>
    <row r="1685" spans="1:22">
      <c r="A1685">
        <v>82445</v>
      </c>
      <c r="B1685" t="s">
        <v>2915</v>
      </c>
      <c r="C1685">
        <v>-2.9999999999999997E-8</v>
      </c>
      <c r="D1685">
        <v>0.14654180999999999</v>
      </c>
      <c r="E1685">
        <v>682</v>
      </c>
      <c r="F1685">
        <v>2</v>
      </c>
      <c r="G1685">
        <v>0</v>
      </c>
      <c r="H1685">
        <v>7</v>
      </c>
      <c r="I1685">
        <v>97291</v>
      </c>
      <c r="J1685">
        <v>1</v>
      </c>
      <c r="K1685">
        <v>0</v>
      </c>
      <c r="L1685">
        <v>0</v>
      </c>
      <c r="M1685">
        <v>0</v>
      </c>
      <c r="N1685">
        <v>1</v>
      </c>
      <c r="O1685">
        <v>1</v>
      </c>
      <c r="P1685">
        <v>348</v>
      </c>
      <c r="Q1685">
        <v>27</v>
      </c>
      <c r="R1685">
        <v>3</v>
      </c>
      <c r="S1685" t="s">
        <v>1478</v>
      </c>
      <c r="T1685">
        <v>1</v>
      </c>
      <c r="U1685">
        <v>0.14654184000000001</v>
      </c>
      <c r="V1685">
        <v>100</v>
      </c>
    </row>
    <row r="1686" spans="1:22">
      <c r="A1686">
        <v>82506</v>
      </c>
      <c r="B1686" t="s">
        <v>2916</v>
      </c>
      <c r="C1686">
        <v>-2.9999999999999997E-8</v>
      </c>
      <c r="D1686">
        <v>0.10228443</v>
      </c>
      <c r="E1686">
        <v>682</v>
      </c>
      <c r="F1686">
        <v>2</v>
      </c>
      <c r="G1686">
        <v>0</v>
      </c>
      <c r="H1686">
        <v>7</v>
      </c>
      <c r="I1686">
        <v>97291</v>
      </c>
      <c r="J1686">
        <v>1</v>
      </c>
      <c r="K1686">
        <v>0</v>
      </c>
      <c r="L1686">
        <v>0</v>
      </c>
      <c r="M1686">
        <v>0</v>
      </c>
      <c r="N1686">
        <v>1</v>
      </c>
      <c r="O1686">
        <v>1</v>
      </c>
      <c r="P1686">
        <v>348</v>
      </c>
      <c r="Q1686">
        <v>27</v>
      </c>
      <c r="R1686">
        <v>3</v>
      </c>
      <c r="S1686" t="s">
        <v>1478</v>
      </c>
      <c r="T1686">
        <v>1</v>
      </c>
      <c r="U1686">
        <v>0.10228445999999999</v>
      </c>
      <c r="V1686">
        <v>70</v>
      </c>
    </row>
    <row r="1687" spans="1:22">
      <c r="A1687">
        <v>82539</v>
      </c>
      <c r="B1687" t="s">
        <v>2917</v>
      </c>
      <c r="C1687">
        <v>-2.9999999999999997E-8</v>
      </c>
      <c r="D1687">
        <v>7.3906399999999997E-2</v>
      </c>
      <c r="E1687">
        <v>682</v>
      </c>
      <c r="F1687">
        <v>2</v>
      </c>
      <c r="G1687">
        <v>0</v>
      </c>
      <c r="H1687">
        <v>7</v>
      </c>
      <c r="I1687">
        <v>97291</v>
      </c>
      <c r="J1687">
        <v>1</v>
      </c>
      <c r="K1687">
        <v>0</v>
      </c>
      <c r="L1687">
        <v>0</v>
      </c>
      <c r="M1687">
        <v>0</v>
      </c>
      <c r="N1687">
        <v>1</v>
      </c>
      <c r="O1687">
        <v>1</v>
      </c>
      <c r="P1687">
        <v>348</v>
      </c>
      <c r="Q1687">
        <v>27</v>
      </c>
      <c r="R1687">
        <v>3</v>
      </c>
      <c r="S1687" t="s">
        <v>1478</v>
      </c>
      <c r="T1687">
        <v>1</v>
      </c>
      <c r="U1687">
        <v>7.3906429999999995E-2</v>
      </c>
      <c r="V1687">
        <v>50</v>
      </c>
    </row>
    <row r="1688" spans="1:22">
      <c r="A1688">
        <v>82609</v>
      </c>
      <c r="B1688" t="s">
        <v>2918</v>
      </c>
      <c r="C1688">
        <v>-2.9999999999999997E-8</v>
      </c>
      <c r="D1688">
        <v>0.10621725999999999</v>
      </c>
      <c r="E1688">
        <v>682</v>
      </c>
      <c r="F1688">
        <v>0</v>
      </c>
      <c r="G1688">
        <v>0</v>
      </c>
      <c r="H1688">
        <v>7</v>
      </c>
      <c r="I1688">
        <v>97291</v>
      </c>
      <c r="J1688">
        <v>1</v>
      </c>
      <c r="K1688">
        <v>0</v>
      </c>
      <c r="L1688">
        <v>0</v>
      </c>
      <c r="M1688">
        <v>0</v>
      </c>
      <c r="N1688">
        <v>1</v>
      </c>
      <c r="O1688">
        <v>1</v>
      </c>
      <c r="P1688">
        <v>348</v>
      </c>
      <c r="Q1688">
        <v>27</v>
      </c>
      <c r="R1688">
        <v>3</v>
      </c>
      <c r="S1688" t="s">
        <v>1478</v>
      </c>
      <c r="T1688">
        <v>1</v>
      </c>
      <c r="U1688">
        <v>0.10621729000000001</v>
      </c>
      <c r="V1688">
        <v>72</v>
      </c>
    </row>
    <row r="1689" spans="1:22">
      <c r="A1689">
        <v>82633</v>
      </c>
      <c r="B1689" t="s">
        <v>2919</v>
      </c>
      <c r="C1689">
        <v>-2.9999999999999997E-8</v>
      </c>
      <c r="D1689">
        <v>0.5099901</v>
      </c>
      <c r="E1689">
        <v>682</v>
      </c>
      <c r="F1689">
        <v>2</v>
      </c>
      <c r="G1689">
        <v>0</v>
      </c>
      <c r="H1689">
        <v>7</v>
      </c>
      <c r="I1689">
        <v>97291</v>
      </c>
      <c r="J1689">
        <v>1</v>
      </c>
      <c r="K1689">
        <v>0</v>
      </c>
      <c r="L1689">
        <v>0</v>
      </c>
      <c r="M1689">
        <v>0</v>
      </c>
      <c r="N1689">
        <v>1</v>
      </c>
      <c r="O1689">
        <v>1</v>
      </c>
      <c r="P1689">
        <v>348</v>
      </c>
      <c r="Q1689">
        <v>27</v>
      </c>
      <c r="R1689">
        <v>3</v>
      </c>
      <c r="S1689" t="s">
        <v>1478</v>
      </c>
      <c r="T1689">
        <v>1</v>
      </c>
      <c r="U1689">
        <v>0.50999013000000004</v>
      </c>
      <c r="V1689">
        <v>348</v>
      </c>
    </row>
    <row r="1690" spans="1:22">
      <c r="A1690">
        <v>82730</v>
      </c>
      <c r="B1690" t="s">
        <v>2920</v>
      </c>
      <c r="C1690">
        <v>-2.9999999999999997E-8</v>
      </c>
      <c r="D1690">
        <v>0.17428796999999999</v>
      </c>
      <c r="E1690">
        <v>682</v>
      </c>
      <c r="F1690">
        <v>2</v>
      </c>
      <c r="G1690">
        <v>0</v>
      </c>
      <c r="H1690">
        <v>7</v>
      </c>
      <c r="I1690">
        <v>97291</v>
      </c>
      <c r="J1690">
        <v>1</v>
      </c>
      <c r="K1690">
        <v>0</v>
      </c>
      <c r="L1690">
        <v>0</v>
      </c>
      <c r="M1690">
        <v>0</v>
      </c>
      <c r="N1690">
        <v>1</v>
      </c>
      <c r="O1690">
        <v>1</v>
      </c>
      <c r="P1690">
        <v>348</v>
      </c>
      <c r="Q1690">
        <v>27</v>
      </c>
      <c r="R1690">
        <v>3</v>
      </c>
      <c r="S1690" t="s">
        <v>1478</v>
      </c>
      <c r="T1690">
        <v>1</v>
      </c>
      <c r="U1690">
        <v>0.174288</v>
      </c>
      <c r="V1690">
        <v>119</v>
      </c>
    </row>
    <row r="1691" spans="1:22">
      <c r="A1691">
        <v>82844</v>
      </c>
      <c r="B1691" t="s">
        <v>2921</v>
      </c>
      <c r="C1691">
        <v>9.4444200000000002E-3</v>
      </c>
      <c r="D1691">
        <v>0.25284622000000001</v>
      </c>
      <c r="E1691">
        <v>682</v>
      </c>
      <c r="F1691">
        <v>2</v>
      </c>
      <c r="G1691">
        <v>0</v>
      </c>
      <c r="H1691">
        <v>7</v>
      </c>
      <c r="I1691">
        <v>97291</v>
      </c>
      <c r="J1691">
        <v>1</v>
      </c>
      <c r="K1691">
        <v>0</v>
      </c>
      <c r="L1691">
        <v>0</v>
      </c>
      <c r="M1691">
        <v>0</v>
      </c>
      <c r="N1691">
        <v>1</v>
      </c>
      <c r="O1691">
        <v>1</v>
      </c>
      <c r="P1691">
        <v>348</v>
      </c>
      <c r="Q1691">
        <v>27</v>
      </c>
      <c r="R1691">
        <v>3</v>
      </c>
      <c r="S1691" t="s">
        <v>1478</v>
      </c>
      <c r="T1691">
        <v>1</v>
      </c>
      <c r="U1691">
        <v>0.2434018</v>
      </c>
      <c r="V1691">
        <v>166</v>
      </c>
    </row>
    <row r="1692" spans="1:22">
      <c r="A1692">
        <v>82886</v>
      </c>
      <c r="B1692" t="s">
        <v>2922</v>
      </c>
      <c r="C1692">
        <v>-2.9999999999999997E-8</v>
      </c>
      <c r="D1692">
        <v>0.18864627</v>
      </c>
      <c r="E1692">
        <v>682</v>
      </c>
      <c r="F1692">
        <v>2</v>
      </c>
      <c r="G1692">
        <v>0</v>
      </c>
      <c r="H1692">
        <v>7</v>
      </c>
      <c r="I1692">
        <v>97291</v>
      </c>
      <c r="J1692">
        <v>1</v>
      </c>
      <c r="K1692">
        <v>0</v>
      </c>
      <c r="L1692">
        <v>0</v>
      </c>
      <c r="M1692">
        <v>0</v>
      </c>
      <c r="N1692">
        <v>1</v>
      </c>
      <c r="O1692">
        <v>1</v>
      </c>
      <c r="P1692">
        <v>348</v>
      </c>
      <c r="Q1692">
        <v>27</v>
      </c>
      <c r="R1692">
        <v>3</v>
      </c>
      <c r="S1692" t="s">
        <v>1478</v>
      </c>
      <c r="T1692">
        <v>1</v>
      </c>
      <c r="U1692">
        <v>0.18864629999999999</v>
      </c>
      <c r="V1692">
        <v>129</v>
      </c>
    </row>
    <row r="1693" spans="1:22">
      <c r="A1693">
        <v>82918</v>
      </c>
      <c r="B1693" t="s">
        <v>2923</v>
      </c>
      <c r="C1693">
        <v>-2.9999999999999997E-8</v>
      </c>
      <c r="D1693">
        <v>5.4905710000000003E-2</v>
      </c>
      <c r="E1693">
        <v>682</v>
      </c>
      <c r="F1693">
        <v>0</v>
      </c>
      <c r="G1693">
        <v>0</v>
      </c>
      <c r="H1693">
        <v>7</v>
      </c>
      <c r="I1693">
        <v>97291</v>
      </c>
      <c r="J1693">
        <v>1</v>
      </c>
      <c r="K1693">
        <v>0</v>
      </c>
      <c r="L1693">
        <v>0</v>
      </c>
      <c r="M1693">
        <v>0</v>
      </c>
      <c r="N1693">
        <v>1</v>
      </c>
      <c r="O1693">
        <v>1</v>
      </c>
      <c r="P1693">
        <v>348</v>
      </c>
      <c r="Q1693">
        <v>27</v>
      </c>
      <c r="R1693">
        <v>3</v>
      </c>
      <c r="S1693" t="s">
        <v>1478</v>
      </c>
      <c r="T1693">
        <v>1</v>
      </c>
      <c r="U1693">
        <v>5.4905740000000001E-2</v>
      </c>
      <c r="V1693">
        <v>37</v>
      </c>
    </row>
    <row r="1694" spans="1:22">
      <c r="A1694">
        <v>82919</v>
      </c>
      <c r="B1694" t="s">
        <v>2923</v>
      </c>
      <c r="C1694">
        <v>5.4905710000000003E-2</v>
      </c>
      <c r="D1694">
        <v>0.26621529999999999</v>
      </c>
      <c r="E1694">
        <v>682</v>
      </c>
      <c r="F1694">
        <v>2</v>
      </c>
      <c r="G1694">
        <v>0</v>
      </c>
      <c r="H1694">
        <v>7</v>
      </c>
      <c r="I1694">
        <v>97291</v>
      </c>
      <c r="J1694">
        <v>1</v>
      </c>
      <c r="K1694">
        <v>0</v>
      </c>
      <c r="L1694">
        <v>0</v>
      </c>
      <c r="M1694">
        <v>0</v>
      </c>
      <c r="N1694">
        <v>1</v>
      </c>
      <c r="O1694">
        <v>1</v>
      </c>
      <c r="P1694">
        <v>348</v>
      </c>
      <c r="Q1694">
        <v>27</v>
      </c>
      <c r="R1694">
        <v>3</v>
      </c>
      <c r="S1694" t="s">
        <v>1478</v>
      </c>
      <c r="T1694">
        <v>1</v>
      </c>
      <c r="U1694">
        <v>0.21130958999999999</v>
      </c>
      <c r="V1694">
        <v>144</v>
      </c>
    </row>
    <row r="1695" spans="1:22">
      <c r="A1695">
        <v>82975</v>
      </c>
      <c r="B1695" t="s">
        <v>2924</v>
      </c>
      <c r="C1695">
        <v>-2.9999999999999997E-8</v>
      </c>
      <c r="D1695">
        <v>0.13786567999999999</v>
      </c>
      <c r="E1695">
        <v>682</v>
      </c>
      <c r="F1695">
        <v>2</v>
      </c>
      <c r="G1695">
        <v>0</v>
      </c>
      <c r="H1695">
        <v>7</v>
      </c>
      <c r="I1695">
        <v>97291</v>
      </c>
      <c r="J1695">
        <v>1</v>
      </c>
      <c r="K1695">
        <v>0</v>
      </c>
      <c r="L1695">
        <v>0</v>
      </c>
      <c r="M1695">
        <v>0</v>
      </c>
      <c r="N1695">
        <v>1</v>
      </c>
      <c r="O1695">
        <v>1</v>
      </c>
      <c r="P1695">
        <v>348</v>
      </c>
      <c r="Q1695">
        <v>27</v>
      </c>
      <c r="R1695">
        <v>3</v>
      </c>
      <c r="S1695" t="s">
        <v>1478</v>
      </c>
      <c r="T1695">
        <v>1</v>
      </c>
      <c r="U1695">
        <v>0.13786571</v>
      </c>
      <c r="V1695">
        <v>94</v>
      </c>
    </row>
    <row r="1696" spans="1:22">
      <c r="A1696">
        <v>83081</v>
      </c>
      <c r="B1696" t="s">
        <v>2925</v>
      </c>
      <c r="C1696">
        <v>-2.9999999999999997E-8</v>
      </c>
      <c r="D1696">
        <v>0.10907003</v>
      </c>
      <c r="E1696">
        <v>682</v>
      </c>
      <c r="F1696">
        <v>0</v>
      </c>
      <c r="G1696">
        <v>0</v>
      </c>
      <c r="H1696">
        <v>7</v>
      </c>
      <c r="I1696">
        <v>97291</v>
      </c>
      <c r="J1696">
        <v>1</v>
      </c>
      <c r="K1696">
        <v>0</v>
      </c>
      <c r="L1696">
        <v>0</v>
      </c>
      <c r="M1696">
        <v>0</v>
      </c>
      <c r="N1696">
        <v>1</v>
      </c>
      <c r="O1696">
        <v>1</v>
      </c>
      <c r="P1696">
        <v>348</v>
      </c>
      <c r="Q1696">
        <v>27</v>
      </c>
      <c r="R1696">
        <v>3</v>
      </c>
      <c r="S1696" t="s">
        <v>1478</v>
      </c>
      <c r="T1696">
        <v>1</v>
      </c>
      <c r="U1696">
        <v>0.10907006</v>
      </c>
      <c r="V1696">
        <v>74</v>
      </c>
    </row>
    <row r="1697" spans="1:22">
      <c r="A1697">
        <v>83082</v>
      </c>
      <c r="B1697" t="s">
        <v>2925</v>
      </c>
      <c r="C1697">
        <v>0.10907003</v>
      </c>
      <c r="D1697">
        <v>0.15970061999999999</v>
      </c>
      <c r="E1697">
        <v>682</v>
      </c>
      <c r="F1697">
        <v>2</v>
      </c>
      <c r="G1697">
        <v>0</v>
      </c>
      <c r="H1697">
        <v>7</v>
      </c>
      <c r="I1697">
        <v>97291</v>
      </c>
      <c r="J1697">
        <v>1</v>
      </c>
      <c r="K1697">
        <v>0</v>
      </c>
      <c r="L1697">
        <v>0</v>
      </c>
      <c r="M1697">
        <v>0</v>
      </c>
      <c r="N1697">
        <v>1</v>
      </c>
      <c r="O1697">
        <v>1</v>
      </c>
      <c r="P1697">
        <v>348</v>
      </c>
      <c r="Q1697">
        <v>27</v>
      </c>
      <c r="R1697">
        <v>3</v>
      </c>
      <c r="S1697" t="s">
        <v>1478</v>
      </c>
      <c r="T1697">
        <v>1</v>
      </c>
      <c r="U1697">
        <v>5.0630590000000003E-2</v>
      </c>
      <c r="V1697">
        <v>35</v>
      </c>
    </row>
    <row r="1698" spans="1:22">
      <c r="A1698">
        <v>83149</v>
      </c>
      <c r="B1698" t="s">
        <v>2926</v>
      </c>
      <c r="C1698">
        <v>-2.9999999999999997E-8</v>
      </c>
      <c r="D1698">
        <v>0.15962736999999999</v>
      </c>
      <c r="E1698">
        <v>682</v>
      </c>
      <c r="F1698">
        <v>2</v>
      </c>
      <c r="G1698">
        <v>0</v>
      </c>
      <c r="H1698">
        <v>7</v>
      </c>
      <c r="I1698">
        <v>97291</v>
      </c>
      <c r="J1698">
        <v>1</v>
      </c>
      <c r="K1698">
        <v>0</v>
      </c>
      <c r="L1698">
        <v>0</v>
      </c>
      <c r="M1698">
        <v>0</v>
      </c>
      <c r="N1698">
        <v>1</v>
      </c>
      <c r="O1698">
        <v>1</v>
      </c>
      <c r="P1698">
        <v>348</v>
      </c>
      <c r="Q1698">
        <v>27</v>
      </c>
      <c r="R1698">
        <v>3</v>
      </c>
      <c r="S1698" t="s">
        <v>1478</v>
      </c>
      <c r="T1698">
        <v>1</v>
      </c>
      <c r="U1698">
        <v>0.1596274</v>
      </c>
      <c r="V1698">
        <v>109</v>
      </c>
    </row>
    <row r="1699" spans="1:22">
      <c r="A1699">
        <v>83204</v>
      </c>
      <c r="B1699" t="s">
        <v>2927</v>
      </c>
      <c r="C1699">
        <v>-2.9999999999999997E-8</v>
      </c>
      <c r="D1699">
        <v>7.2058380000000005E-2</v>
      </c>
      <c r="E1699">
        <v>682</v>
      </c>
      <c r="F1699">
        <v>0</v>
      </c>
      <c r="G1699">
        <v>0</v>
      </c>
      <c r="H1699">
        <v>7</v>
      </c>
      <c r="I1699">
        <v>97291</v>
      </c>
      <c r="J1699">
        <v>1</v>
      </c>
      <c r="K1699">
        <v>0</v>
      </c>
      <c r="L1699">
        <v>0</v>
      </c>
      <c r="M1699">
        <v>0</v>
      </c>
      <c r="N1699">
        <v>1</v>
      </c>
      <c r="O1699">
        <v>1</v>
      </c>
      <c r="P1699">
        <v>348</v>
      </c>
      <c r="Q1699">
        <v>27</v>
      </c>
      <c r="R1699">
        <v>3</v>
      </c>
      <c r="S1699" t="s">
        <v>1478</v>
      </c>
      <c r="T1699">
        <v>1</v>
      </c>
      <c r="U1699">
        <v>7.2058410000000003E-2</v>
      </c>
      <c r="V1699">
        <v>49</v>
      </c>
    </row>
    <row r="1700" spans="1:22">
      <c r="A1700">
        <v>83275</v>
      </c>
      <c r="B1700" t="s">
        <v>2928</v>
      </c>
      <c r="C1700">
        <v>-2.9999999999999997E-8</v>
      </c>
      <c r="D1700">
        <v>0.12666499000000001</v>
      </c>
      <c r="E1700">
        <v>682</v>
      </c>
      <c r="F1700">
        <v>0</v>
      </c>
      <c r="G1700">
        <v>0</v>
      </c>
      <c r="H1700">
        <v>7</v>
      </c>
      <c r="I1700">
        <v>97291</v>
      </c>
      <c r="J1700">
        <v>1</v>
      </c>
      <c r="K1700">
        <v>0</v>
      </c>
      <c r="L1700">
        <v>0</v>
      </c>
      <c r="M1700">
        <v>0</v>
      </c>
      <c r="N1700">
        <v>1</v>
      </c>
      <c r="O1700">
        <v>1</v>
      </c>
      <c r="P1700">
        <v>348</v>
      </c>
      <c r="Q1700">
        <v>27</v>
      </c>
      <c r="R1700">
        <v>3</v>
      </c>
      <c r="S1700" t="s">
        <v>1478</v>
      </c>
      <c r="T1700">
        <v>1</v>
      </c>
      <c r="U1700">
        <v>0.12666501999999999</v>
      </c>
      <c r="V1700">
        <v>86</v>
      </c>
    </row>
    <row r="1701" spans="1:22">
      <c r="A1701">
        <v>83278</v>
      </c>
      <c r="B1701" t="s">
        <v>2929</v>
      </c>
      <c r="C1701">
        <v>-2.9999999999999997E-8</v>
      </c>
      <c r="D1701">
        <v>6.5610740000000001E-2</v>
      </c>
      <c r="E1701">
        <v>682</v>
      </c>
      <c r="F1701">
        <v>0</v>
      </c>
      <c r="G1701">
        <v>0</v>
      </c>
      <c r="H1701">
        <v>7</v>
      </c>
      <c r="I1701">
        <v>97291</v>
      </c>
      <c r="J1701">
        <v>1</v>
      </c>
      <c r="K1701">
        <v>0</v>
      </c>
      <c r="L1701">
        <v>0</v>
      </c>
      <c r="M1701">
        <v>0</v>
      </c>
      <c r="N1701">
        <v>1</v>
      </c>
      <c r="O1701">
        <v>1</v>
      </c>
      <c r="P1701">
        <v>348</v>
      </c>
      <c r="Q1701">
        <v>27</v>
      </c>
      <c r="R1701">
        <v>3</v>
      </c>
      <c r="S1701" t="s">
        <v>1478</v>
      </c>
      <c r="T1701">
        <v>1</v>
      </c>
      <c r="U1701">
        <v>6.5610769999999999E-2</v>
      </c>
      <c r="V1701">
        <v>45</v>
      </c>
    </row>
    <row r="1702" spans="1:22">
      <c r="A1702">
        <v>83286</v>
      </c>
      <c r="B1702" t="s">
        <v>2930</v>
      </c>
      <c r="C1702">
        <v>-2.9999999999999997E-8</v>
      </c>
      <c r="D1702">
        <v>0.21220396</v>
      </c>
      <c r="E1702">
        <v>682</v>
      </c>
      <c r="F1702">
        <v>2</v>
      </c>
      <c r="G1702">
        <v>0</v>
      </c>
      <c r="H1702">
        <v>7</v>
      </c>
      <c r="I1702">
        <v>97291</v>
      </c>
      <c r="J1702">
        <v>1</v>
      </c>
      <c r="K1702">
        <v>0</v>
      </c>
      <c r="L1702">
        <v>0</v>
      </c>
      <c r="M1702">
        <v>0</v>
      </c>
      <c r="N1702">
        <v>1</v>
      </c>
      <c r="O1702">
        <v>1</v>
      </c>
      <c r="P1702">
        <v>348</v>
      </c>
      <c r="Q1702">
        <v>27</v>
      </c>
      <c r="R1702">
        <v>3</v>
      </c>
      <c r="S1702" t="s">
        <v>1478</v>
      </c>
      <c r="T1702">
        <v>1</v>
      </c>
      <c r="U1702">
        <v>0.21220399000000001</v>
      </c>
      <c r="V1702">
        <v>145</v>
      </c>
    </row>
    <row r="1703" spans="1:22">
      <c r="A1703">
        <v>83315</v>
      </c>
      <c r="B1703" t="s">
        <v>2931</v>
      </c>
      <c r="C1703">
        <v>-2.9999999999999997E-8</v>
      </c>
      <c r="D1703">
        <v>0.14110798999999999</v>
      </c>
      <c r="E1703">
        <v>682</v>
      </c>
      <c r="F1703">
        <v>0</v>
      </c>
      <c r="G1703">
        <v>0</v>
      </c>
      <c r="H1703">
        <v>7</v>
      </c>
      <c r="I1703">
        <v>97291</v>
      </c>
      <c r="J1703">
        <v>1</v>
      </c>
      <c r="K1703">
        <v>0</v>
      </c>
      <c r="L1703">
        <v>0</v>
      </c>
      <c r="M1703">
        <v>0</v>
      </c>
      <c r="N1703">
        <v>1</v>
      </c>
      <c r="O1703">
        <v>1</v>
      </c>
      <c r="P1703">
        <v>348</v>
      </c>
      <c r="Q1703">
        <v>27</v>
      </c>
      <c r="R1703">
        <v>3</v>
      </c>
      <c r="S1703" t="s">
        <v>1478</v>
      </c>
      <c r="T1703">
        <v>1</v>
      </c>
      <c r="U1703">
        <v>0.14110802</v>
      </c>
      <c r="V1703">
        <v>96</v>
      </c>
    </row>
    <row r="1704" spans="1:22">
      <c r="A1704">
        <v>83482</v>
      </c>
      <c r="B1704" t="s">
        <v>2932</v>
      </c>
      <c r="C1704">
        <v>-2.9999999999999997E-8</v>
      </c>
      <c r="D1704">
        <v>4.2081380000000002E-2</v>
      </c>
      <c r="E1704">
        <v>682</v>
      </c>
      <c r="F1704">
        <v>0</v>
      </c>
      <c r="G1704">
        <v>0</v>
      </c>
      <c r="H1704">
        <v>7</v>
      </c>
      <c r="I1704">
        <v>97291</v>
      </c>
      <c r="J1704">
        <v>1</v>
      </c>
      <c r="K1704">
        <v>0</v>
      </c>
      <c r="L1704">
        <v>0</v>
      </c>
      <c r="M1704">
        <v>0</v>
      </c>
      <c r="N1704">
        <v>1</v>
      </c>
      <c r="O1704">
        <v>1</v>
      </c>
      <c r="P1704">
        <v>348</v>
      </c>
      <c r="Q1704">
        <v>27</v>
      </c>
      <c r="R1704">
        <v>3</v>
      </c>
      <c r="S1704" t="s">
        <v>1478</v>
      </c>
      <c r="T1704">
        <v>1</v>
      </c>
      <c r="U1704">
        <v>4.208141E-2</v>
      </c>
      <c r="V1704">
        <v>29</v>
      </c>
    </row>
    <row r="1705" spans="1:22">
      <c r="A1705">
        <v>83518</v>
      </c>
      <c r="B1705" t="s">
        <v>2933</v>
      </c>
      <c r="C1705">
        <v>-2.9999999999999997E-8</v>
      </c>
      <c r="D1705">
        <v>0.1740913</v>
      </c>
      <c r="E1705">
        <v>682</v>
      </c>
      <c r="F1705">
        <v>0</v>
      </c>
      <c r="G1705">
        <v>0</v>
      </c>
      <c r="H1705">
        <v>7</v>
      </c>
      <c r="I1705">
        <v>97291</v>
      </c>
      <c r="J1705">
        <v>1</v>
      </c>
      <c r="K1705">
        <v>0</v>
      </c>
      <c r="L1705">
        <v>0</v>
      </c>
      <c r="M1705">
        <v>0</v>
      </c>
      <c r="N1705">
        <v>1</v>
      </c>
      <c r="O1705">
        <v>1</v>
      </c>
      <c r="P1705">
        <v>348</v>
      </c>
      <c r="Q1705">
        <v>27</v>
      </c>
      <c r="R1705">
        <v>3</v>
      </c>
      <c r="S1705" t="s">
        <v>1478</v>
      </c>
      <c r="T1705">
        <v>1</v>
      </c>
      <c r="U1705">
        <v>0.17409132999999999</v>
      </c>
      <c r="V1705">
        <v>119</v>
      </c>
    </row>
    <row r="1706" spans="1:22">
      <c r="A1706">
        <v>83555</v>
      </c>
      <c r="B1706" t="s">
        <v>2934</v>
      </c>
      <c r="C1706">
        <v>-2.9999999999999997E-8</v>
      </c>
      <c r="D1706">
        <v>5.6375630000000003E-2</v>
      </c>
      <c r="E1706">
        <v>682</v>
      </c>
      <c r="F1706">
        <v>2</v>
      </c>
      <c r="G1706">
        <v>0</v>
      </c>
      <c r="H1706">
        <v>7</v>
      </c>
      <c r="I1706">
        <v>97291</v>
      </c>
      <c r="J1706">
        <v>1</v>
      </c>
      <c r="K1706">
        <v>0</v>
      </c>
      <c r="L1706">
        <v>0</v>
      </c>
      <c r="M1706">
        <v>0</v>
      </c>
      <c r="N1706">
        <v>1</v>
      </c>
      <c r="O1706">
        <v>1</v>
      </c>
      <c r="P1706">
        <v>348</v>
      </c>
      <c r="Q1706">
        <v>27</v>
      </c>
      <c r="R1706">
        <v>3</v>
      </c>
      <c r="S1706" t="s">
        <v>1478</v>
      </c>
      <c r="T1706">
        <v>1</v>
      </c>
      <c r="U1706">
        <v>5.6375660000000001E-2</v>
      </c>
      <c r="V1706">
        <v>38</v>
      </c>
    </row>
    <row r="1707" spans="1:22">
      <c r="A1707">
        <v>83556</v>
      </c>
      <c r="B1707" t="s">
        <v>2934</v>
      </c>
      <c r="C1707">
        <v>5.6375630000000003E-2</v>
      </c>
      <c r="D1707">
        <v>9.6189659999999996E-2</v>
      </c>
      <c r="E1707">
        <v>682</v>
      </c>
      <c r="F1707">
        <v>2</v>
      </c>
      <c r="G1707">
        <v>0</v>
      </c>
      <c r="H1707">
        <v>7</v>
      </c>
      <c r="I1707">
        <v>97291</v>
      </c>
      <c r="J1707">
        <v>1</v>
      </c>
      <c r="K1707">
        <v>0</v>
      </c>
      <c r="L1707">
        <v>0</v>
      </c>
      <c r="M1707">
        <v>0</v>
      </c>
      <c r="N1707">
        <v>1</v>
      </c>
      <c r="O1707">
        <v>1</v>
      </c>
      <c r="P1707">
        <v>348</v>
      </c>
      <c r="Q1707">
        <v>27</v>
      </c>
      <c r="R1707">
        <v>3</v>
      </c>
      <c r="S1707" t="s">
        <v>1478</v>
      </c>
      <c r="T1707">
        <v>1</v>
      </c>
      <c r="U1707">
        <v>3.981403E-2</v>
      </c>
      <c r="V1707">
        <v>27</v>
      </c>
    </row>
    <row r="1708" spans="1:22">
      <c r="A1708">
        <v>83597</v>
      </c>
      <c r="B1708" t="s">
        <v>2935</v>
      </c>
      <c r="C1708">
        <v>-2.9999999999999997E-8</v>
      </c>
      <c r="D1708">
        <v>0.23645131</v>
      </c>
      <c r="E1708">
        <v>682</v>
      </c>
      <c r="F1708">
        <v>0</v>
      </c>
      <c r="G1708">
        <v>0</v>
      </c>
      <c r="H1708">
        <v>7</v>
      </c>
      <c r="I1708">
        <v>97291</v>
      </c>
      <c r="J1708">
        <v>1</v>
      </c>
      <c r="K1708">
        <v>0</v>
      </c>
      <c r="L1708">
        <v>0</v>
      </c>
      <c r="M1708">
        <v>0</v>
      </c>
      <c r="N1708">
        <v>1</v>
      </c>
      <c r="O1708">
        <v>1</v>
      </c>
      <c r="P1708">
        <v>348</v>
      </c>
      <c r="Q1708">
        <v>27</v>
      </c>
      <c r="R1708">
        <v>3</v>
      </c>
      <c r="S1708" t="s">
        <v>1478</v>
      </c>
      <c r="T1708">
        <v>1</v>
      </c>
      <c r="U1708">
        <v>0.23645134000000001</v>
      </c>
      <c r="V1708">
        <v>161</v>
      </c>
    </row>
    <row r="1709" spans="1:22">
      <c r="A1709">
        <v>83602</v>
      </c>
      <c r="B1709" t="s">
        <v>2936</v>
      </c>
      <c r="C1709">
        <v>-2.9999999999999997E-8</v>
      </c>
      <c r="D1709">
        <v>6.1174590000000001E-2</v>
      </c>
      <c r="E1709">
        <v>682</v>
      </c>
      <c r="F1709">
        <v>0</v>
      </c>
      <c r="G1709">
        <v>0</v>
      </c>
      <c r="H1709">
        <v>7</v>
      </c>
      <c r="I1709">
        <v>97291</v>
      </c>
      <c r="J1709">
        <v>1</v>
      </c>
      <c r="K1709">
        <v>0</v>
      </c>
      <c r="L1709">
        <v>0</v>
      </c>
      <c r="M1709">
        <v>0</v>
      </c>
      <c r="N1709">
        <v>1</v>
      </c>
      <c r="O1709">
        <v>1</v>
      </c>
      <c r="P1709">
        <v>348</v>
      </c>
      <c r="Q1709">
        <v>27</v>
      </c>
      <c r="R1709">
        <v>3</v>
      </c>
      <c r="S1709" t="s">
        <v>1478</v>
      </c>
      <c r="T1709">
        <v>1</v>
      </c>
      <c r="U1709">
        <v>6.1174619999999999E-2</v>
      </c>
      <c r="V1709">
        <v>42</v>
      </c>
    </row>
    <row r="1710" spans="1:22">
      <c r="A1710">
        <v>83789</v>
      </c>
      <c r="B1710" t="s">
        <v>2937</v>
      </c>
      <c r="C1710">
        <v>-2.9999999999999997E-8</v>
      </c>
      <c r="D1710">
        <v>8.411333E-2</v>
      </c>
      <c r="E1710">
        <v>682</v>
      </c>
      <c r="F1710">
        <v>0</v>
      </c>
      <c r="G1710">
        <v>0</v>
      </c>
      <c r="H1710">
        <v>7</v>
      </c>
      <c r="I1710">
        <v>97291</v>
      </c>
      <c r="J1710">
        <v>1</v>
      </c>
      <c r="K1710">
        <v>0</v>
      </c>
      <c r="L1710">
        <v>0</v>
      </c>
      <c r="M1710">
        <v>0</v>
      </c>
      <c r="N1710">
        <v>1</v>
      </c>
      <c r="O1710">
        <v>1</v>
      </c>
      <c r="P1710">
        <v>348</v>
      </c>
      <c r="Q1710">
        <v>27</v>
      </c>
      <c r="R1710">
        <v>3</v>
      </c>
      <c r="S1710" t="s">
        <v>1478</v>
      </c>
      <c r="T1710">
        <v>1</v>
      </c>
      <c r="U1710">
        <v>8.4113359999999998E-2</v>
      </c>
      <c r="V1710">
        <v>57</v>
      </c>
    </row>
    <row r="1711" spans="1:22">
      <c r="A1711">
        <v>83792</v>
      </c>
      <c r="B1711" t="s">
        <v>2938</v>
      </c>
      <c r="C1711">
        <v>-2.9999999999999997E-8</v>
      </c>
      <c r="D1711">
        <v>0.10261257</v>
      </c>
      <c r="E1711">
        <v>682</v>
      </c>
      <c r="F1711">
        <v>0</v>
      </c>
      <c r="G1711">
        <v>0</v>
      </c>
      <c r="H1711">
        <v>7</v>
      </c>
      <c r="I1711">
        <v>97291</v>
      </c>
      <c r="J1711">
        <v>1</v>
      </c>
      <c r="K1711">
        <v>0</v>
      </c>
      <c r="L1711">
        <v>0</v>
      </c>
      <c r="M1711">
        <v>0</v>
      </c>
      <c r="N1711">
        <v>1</v>
      </c>
      <c r="O1711">
        <v>1</v>
      </c>
      <c r="P1711">
        <v>348</v>
      </c>
      <c r="Q1711">
        <v>27</v>
      </c>
      <c r="R1711">
        <v>3</v>
      </c>
      <c r="S1711" t="s">
        <v>1478</v>
      </c>
      <c r="T1711">
        <v>1</v>
      </c>
      <c r="U1711">
        <v>0.1026126</v>
      </c>
      <c r="V1711">
        <v>70</v>
      </c>
    </row>
    <row r="1712" spans="1:22">
      <c r="A1712">
        <v>83793</v>
      </c>
      <c r="B1712" t="s">
        <v>2938</v>
      </c>
      <c r="C1712">
        <v>0.10261257</v>
      </c>
      <c r="D1712">
        <v>0.33625276999999998</v>
      </c>
      <c r="E1712">
        <v>682</v>
      </c>
      <c r="F1712">
        <v>2</v>
      </c>
      <c r="G1712">
        <v>0</v>
      </c>
      <c r="H1712">
        <v>7</v>
      </c>
      <c r="I1712">
        <v>97291</v>
      </c>
      <c r="J1712">
        <v>1</v>
      </c>
      <c r="K1712">
        <v>0</v>
      </c>
      <c r="L1712">
        <v>0</v>
      </c>
      <c r="M1712">
        <v>0</v>
      </c>
      <c r="N1712">
        <v>1</v>
      </c>
      <c r="O1712">
        <v>1</v>
      </c>
      <c r="P1712">
        <v>348</v>
      </c>
      <c r="Q1712">
        <v>27</v>
      </c>
      <c r="R1712">
        <v>3</v>
      </c>
      <c r="S1712" t="s">
        <v>1478</v>
      </c>
      <c r="T1712">
        <v>1</v>
      </c>
      <c r="U1712">
        <v>0.23364019999999999</v>
      </c>
      <c r="V1712">
        <v>159</v>
      </c>
    </row>
    <row r="1713" spans="1:22">
      <c r="A1713">
        <v>83834</v>
      </c>
      <c r="B1713" t="s">
        <v>2939</v>
      </c>
      <c r="C1713">
        <v>-2.9999999999999997E-8</v>
      </c>
      <c r="D1713">
        <v>0.30001665</v>
      </c>
      <c r="E1713">
        <v>682</v>
      </c>
      <c r="F1713">
        <v>2</v>
      </c>
      <c r="G1713">
        <v>0</v>
      </c>
      <c r="H1713">
        <v>7</v>
      </c>
      <c r="I1713">
        <v>97291</v>
      </c>
      <c r="J1713">
        <v>1</v>
      </c>
      <c r="K1713">
        <v>0</v>
      </c>
      <c r="L1713">
        <v>0</v>
      </c>
      <c r="M1713">
        <v>0</v>
      </c>
      <c r="N1713">
        <v>1</v>
      </c>
      <c r="O1713">
        <v>1</v>
      </c>
      <c r="P1713">
        <v>348</v>
      </c>
      <c r="Q1713">
        <v>27</v>
      </c>
      <c r="R1713">
        <v>3</v>
      </c>
      <c r="S1713" t="s">
        <v>1478</v>
      </c>
      <c r="T1713">
        <v>1</v>
      </c>
      <c r="U1713">
        <v>0.30001667999999998</v>
      </c>
      <c r="V1713">
        <v>205</v>
      </c>
    </row>
    <row r="1714" spans="1:22">
      <c r="A1714">
        <v>83920</v>
      </c>
      <c r="B1714" t="s">
        <v>2940</v>
      </c>
      <c r="C1714">
        <v>-2.9999999999999997E-8</v>
      </c>
      <c r="D1714">
        <v>4.646919E-2</v>
      </c>
      <c r="E1714">
        <v>682</v>
      </c>
      <c r="F1714">
        <v>0</v>
      </c>
      <c r="G1714">
        <v>0</v>
      </c>
      <c r="H1714">
        <v>7</v>
      </c>
      <c r="I1714">
        <v>97291</v>
      </c>
      <c r="J1714">
        <v>1</v>
      </c>
      <c r="K1714">
        <v>0</v>
      </c>
      <c r="L1714">
        <v>0</v>
      </c>
      <c r="M1714">
        <v>0</v>
      </c>
      <c r="N1714">
        <v>1</v>
      </c>
      <c r="O1714">
        <v>1</v>
      </c>
      <c r="P1714">
        <v>348</v>
      </c>
      <c r="Q1714">
        <v>27</v>
      </c>
      <c r="R1714">
        <v>3</v>
      </c>
      <c r="S1714" t="s">
        <v>1478</v>
      </c>
      <c r="T1714">
        <v>1</v>
      </c>
      <c r="U1714">
        <v>4.6469219999999999E-2</v>
      </c>
      <c r="V1714">
        <v>32</v>
      </c>
    </row>
    <row r="1715" spans="1:22">
      <c r="A1715">
        <v>83921</v>
      </c>
      <c r="B1715" t="s">
        <v>2941</v>
      </c>
      <c r="C1715">
        <v>-2.9999999999999997E-8</v>
      </c>
      <c r="D1715">
        <v>3.8810619999999997E-2</v>
      </c>
      <c r="E1715">
        <v>682</v>
      </c>
      <c r="F1715">
        <v>0</v>
      </c>
      <c r="G1715">
        <v>0</v>
      </c>
      <c r="H1715">
        <v>7</v>
      </c>
      <c r="I1715">
        <v>97291</v>
      </c>
      <c r="J1715">
        <v>1</v>
      </c>
      <c r="K1715">
        <v>0</v>
      </c>
      <c r="L1715">
        <v>0</v>
      </c>
      <c r="M1715">
        <v>0</v>
      </c>
      <c r="N1715">
        <v>1</v>
      </c>
      <c r="O1715">
        <v>1</v>
      </c>
      <c r="P1715">
        <v>348</v>
      </c>
      <c r="Q1715">
        <v>27</v>
      </c>
      <c r="R1715">
        <v>3</v>
      </c>
      <c r="S1715" t="s">
        <v>1478</v>
      </c>
      <c r="T1715">
        <v>1</v>
      </c>
      <c r="U1715">
        <v>3.8810650000000002E-2</v>
      </c>
      <c r="V1715">
        <v>26</v>
      </c>
    </row>
    <row r="1716" spans="1:22">
      <c r="A1716">
        <v>84035</v>
      </c>
      <c r="B1716" t="s">
        <v>2942</v>
      </c>
      <c r="C1716">
        <v>-2.9999999999999997E-8</v>
      </c>
      <c r="D1716">
        <v>0.13940706</v>
      </c>
      <c r="E1716">
        <v>682</v>
      </c>
      <c r="F1716">
        <v>0</v>
      </c>
      <c r="G1716">
        <v>0</v>
      </c>
      <c r="H1716">
        <v>7</v>
      </c>
      <c r="I1716">
        <v>97291</v>
      </c>
      <c r="J1716">
        <v>1</v>
      </c>
      <c r="K1716">
        <v>0</v>
      </c>
      <c r="L1716">
        <v>0</v>
      </c>
      <c r="M1716">
        <v>0</v>
      </c>
      <c r="N1716">
        <v>1</v>
      </c>
      <c r="O1716">
        <v>1</v>
      </c>
      <c r="P1716">
        <v>348</v>
      </c>
      <c r="Q1716">
        <v>27</v>
      </c>
      <c r="R1716">
        <v>3</v>
      </c>
      <c r="S1716" t="s">
        <v>1478</v>
      </c>
      <c r="T1716">
        <v>1</v>
      </c>
      <c r="U1716">
        <v>0.13940709000000001</v>
      </c>
      <c r="V1716">
        <v>95</v>
      </c>
    </row>
    <row r="1717" spans="1:22">
      <c r="A1717">
        <v>84130</v>
      </c>
      <c r="B1717" t="s">
        <v>2943</v>
      </c>
      <c r="C1717">
        <v>-2.9999999999999997E-8</v>
      </c>
      <c r="D1717">
        <v>0.25064681999999999</v>
      </c>
      <c r="E1717">
        <v>682</v>
      </c>
      <c r="F1717">
        <v>2</v>
      </c>
      <c r="G1717">
        <v>0</v>
      </c>
      <c r="H1717">
        <v>7</v>
      </c>
      <c r="I1717">
        <v>97291</v>
      </c>
      <c r="J1717">
        <v>1</v>
      </c>
      <c r="K1717">
        <v>0</v>
      </c>
      <c r="L1717">
        <v>0</v>
      </c>
      <c r="M1717">
        <v>0</v>
      </c>
      <c r="N1717">
        <v>1</v>
      </c>
      <c r="O1717">
        <v>1</v>
      </c>
      <c r="P1717">
        <v>348</v>
      </c>
      <c r="Q1717">
        <v>27</v>
      </c>
      <c r="R1717">
        <v>3</v>
      </c>
      <c r="S1717" t="s">
        <v>1478</v>
      </c>
      <c r="T1717">
        <v>1</v>
      </c>
      <c r="U1717">
        <v>0.25064684999999998</v>
      </c>
      <c r="V1717">
        <v>171</v>
      </c>
    </row>
    <row r="1718" spans="1:22">
      <c r="A1718">
        <v>84136</v>
      </c>
      <c r="B1718" t="s">
        <v>2944</v>
      </c>
      <c r="C1718">
        <v>-2.9999999999999997E-8</v>
      </c>
      <c r="D1718">
        <v>7.3148019999999994E-2</v>
      </c>
      <c r="E1718">
        <v>682</v>
      </c>
      <c r="F1718">
        <v>0</v>
      </c>
      <c r="G1718">
        <v>0</v>
      </c>
      <c r="H1718">
        <v>7</v>
      </c>
      <c r="I1718">
        <v>97291</v>
      </c>
      <c r="J1718">
        <v>1</v>
      </c>
      <c r="K1718">
        <v>0</v>
      </c>
      <c r="L1718">
        <v>0</v>
      </c>
      <c r="M1718">
        <v>0</v>
      </c>
      <c r="N1718">
        <v>1</v>
      </c>
      <c r="O1718">
        <v>1</v>
      </c>
      <c r="P1718">
        <v>348</v>
      </c>
      <c r="Q1718">
        <v>27</v>
      </c>
      <c r="R1718">
        <v>3</v>
      </c>
      <c r="S1718" t="s">
        <v>1478</v>
      </c>
      <c r="T1718">
        <v>1</v>
      </c>
      <c r="U1718">
        <v>7.3148050000000006E-2</v>
      </c>
      <c r="V1718">
        <v>50</v>
      </c>
    </row>
    <row r="1719" spans="1:22">
      <c r="A1719">
        <v>84374</v>
      </c>
      <c r="B1719" t="s">
        <v>2945</v>
      </c>
      <c r="C1719">
        <v>-2.9999999999999997E-8</v>
      </c>
      <c r="D1719">
        <v>0.26519377</v>
      </c>
      <c r="E1719">
        <v>682</v>
      </c>
      <c r="F1719">
        <v>2</v>
      </c>
      <c r="G1719">
        <v>0</v>
      </c>
      <c r="H1719">
        <v>7</v>
      </c>
      <c r="I1719">
        <v>97291</v>
      </c>
      <c r="J1719">
        <v>1</v>
      </c>
      <c r="K1719">
        <v>0</v>
      </c>
      <c r="L1719">
        <v>0</v>
      </c>
      <c r="M1719">
        <v>0</v>
      </c>
      <c r="N1719">
        <v>1</v>
      </c>
      <c r="O1719">
        <v>1</v>
      </c>
      <c r="P1719">
        <v>348</v>
      </c>
      <c r="Q1719">
        <v>27</v>
      </c>
      <c r="R1719">
        <v>3</v>
      </c>
      <c r="S1719" t="s">
        <v>1478</v>
      </c>
      <c r="T1719">
        <v>1</v>
      </c>
      <c r="U1719">
        <v>0.26519379999999998</v>
      </c>
      <c r="V1719">
        <v>181</v>
      </c>
    </row>
    <row r="1720" spans="1:22">
      <c r="A1720">
        <v>84384</v>
      </c>
      <c r="B1720" t="s">
        <v>2946</v>
      </c>
      <c r="C1720">
        <v>-2.9999999999999997E-8</v>
      </c>
      <c r="D1720">
        <v>0.24058858</v>
      </c>
      <c r="E1720">
        <v>682</v>
      </c>
      <c r="F1720">
        <v>2</v>
      </c>
      <c r="G1720">
        <v>0</v>
      </c>
      <c r="H1720">
        <v>7</v>
      </c>
      <c r="I1720">
        <v>97291</v>
      </c>
      <c r="J1720">
        <v>1</v>
      </c>
      <c r="K1720">
        <v>0</v>
      </c>
      <c r="L1720">
        <v>0</v>
      </c>
      <c r="M1720">
        <v>0</v>
      </c>
      <c r="N1720">
        <v>1</v>
      </c>
      <c r="O1720">
        <v>1</v>
      </c>
      <c r="P1720">
        <v>348</v>
      </c>
      <c r="Q1720">
        <v>27</v>
      </c>
      <c r="R1720">
        <v>3</v>
      </c>
      <c r="S1720" t="s">
        <v>1478</v>
      </c>
      <c r="T1720">
        <v>1</v>
      </c>
      <c r="U1720">
        <v>0.24058861000000001</v>
      </c>
      <c r="V1720">
        <v>164</v>
      </c>
    </row>
    <row r="1721" spans="1:22">
      <c r="A1721">
        <v>84393</v>
      </c>
      <c r="B1721" t="s">
        <v>2947</v>
      </c>
      <c r="C1721">
        <v>-2.9999999999999997E-8</v>
      </c>
      <c r="D1721">
        <v>0.20988108999999999</v>
      </c>
      <c r="E1721">
        <v>682</v>
      </c>
      <c r="F1721">
        <v>0</v>
      </c>
      <c r="G1721">
        <v>0</v>
      </c>
      <c r="H1721">
        <v>7</v>
      </c>
      <c r="I1721">
        <v>97291</v>
      </c>
      <c r="J1721">
        <v>1</v>
      </c>
      <c r="K1721">
        <v>0</v>
      </c>
      <c r="L1721">
        <v>0</v>
      </c>
      <c r="M1721">
        <v>0</v>
      </c>
      <c r="N1721">
        <v>1</v>
      </c>
      <c r="O1721">
        <v>1</v>
      </c>
      <c r="P1721">
        <v>348</v>
      </c>
      <c r="Q1721">
        <v>27</v>
      </c>
      <c r="R1721">
        <v>3</v>
      </c>
      <c r="S1721" t="s">
        <v>1478</v>
      </c>
      <c r="T1721">
        <v>1</v>
      </c>
      <c r="U1721">
        <v>0.20988112</v>
      </c>
      <c r="V1721">
        <v>143</v>
      </c>
    </row>
    <row r="1722" spans="1:22">
      <c r="A1722">
        <v>84394</v>
      </c>
      <c r="B1722" t="s">
        <v>2947</v>
      </c>
      <c r="C1722">
        <v>0.20988108999999999</v>
      </c>
      <c r="D1722">
        <v>0.35630904000000002</v>
      </c>
      <c r="E1722">
        <v>682</v>
      </c>
      <c r="F1722">
        <v>2</v>
      </c>
      <c r="G1722">
        <v>0</v>
      </c>
      <c r="H1722">
        <v>7</v>
      </c>
      <c r="I1722">
        <v>97291</v>
      </c>
      <c r="J1722">
        <v>1</v>
      </c>
      <c r="K1722">
        <v>0</v>
      </c>
      <c r="L1722">
        <v>0</v>
      </c>
      <c r="M1722">
        <v>0</v>
      </c>
      <c r="N1722">
        <v>1</v>
      </c>
      <c r="O1722">
        <v>1</v>
      </c>
      <c r="P1722">
        <v>348</v>
      </c>
      <c r="Q1722">
        <v>27</v>
      </c>
      <c r="R1722">
        <v>3</v>
      </c>
      <c r="S1722" t="s">
        <v>1478</v>
      </c>
      <c r="T1722">
        <v>1</v>
      </c>
      <c r="U1722">
        <v>0.14642795</v>
      </c>
      <c r="V1722">
        <v>100</v>
      </c>
    </row>
    <row r="1723" spans="1:22">
      <c r="A1723">
        <v>84401</v>
      </c>
      <c r="B1723" t="s">
        <v>2948</v>
      </c>
      <c r="C1723">
        <v>-2.9999999999999997E-8</v>
      </c>
      <c r="D1723">
        <v>0.58526602999999999</v>
      </c>
      <c r="E1723">
        <v>682</v>
      </c>
      <c r="F1723">
        <v>2</v>
      </c>
      <c r="G1723">
        <v>0</v>
      </c>
      <c r="H1723">
        <v>7</v>
      </c>
      <c r="I1723">
        <v>97291</v>
      </c>
      <c r="J1723">
        <v>1</v>
      </c>
      <c r="K1723">
        <v>0</v>
      </c>
      <c r="L1723">
        <v>0</v>
      </c>
      <c r="M1723">
        <v>0</v>
      </c>
      <c r="N1723">
        <v>1</v>
      </c>
      <c r="O1723">
        <v>1</v>
      </c>
      <c r="P1723">
        <v>348</v>
      </c>
      <c r="Q1723">
        <v>27</v>
      </c>
      <c r="R1723">
        <v>3</v>
      </c>
      <c r="S1723" t="s">
        <v>1478</v>
      </c>
      <c r="T1723">
        <v>1</v>
      </c>
      <c r="U1723">
        <v>0.58526606000000003</v>
      </c>
      <c r="V1723">
        <v>399</v>
      </c>
    </row>
    <row r="1724" spans="1:22">
      <c r="A1724">
        <v>84418</v>
      </c>
      <c r="B1724" t="s">
        <v>2949</v>
      </c>
      <c r="C1724">
        <v>-2.9999999999999997E-8</v>
      </c>
      <c r="D1724">
        <v>0.15982987000000001</v>
      </c>
      <c r="E1724">
        <v>682</v>
      </c>
      <c r="F1724">
        <v>2</v>
      </c>
      <c r="G1724">
        <v>0</v>
      </c>
      <c r="H1724">
        <v>7</v>
      </c>
      <c r="I1724">
        <v>97291</v>
      </c>
      <c r="J1724">
        <v>1</v>
      </c>
      <c r="K1724">
        <v>0</v>
      </c>
      <c r="L1724">
        <v>0</v>
      </c>
      <c r="M1724">
        <v>0</v>
      </c>
      <c r="N1724">
        <v>1</v>
      </c>
      <c r="O1724">
        <v>1</v>
      </c>
      <c r="P1724">
        <v>348</v>
      </c>
      <c r="Q1724">
        <v>27</v>
      </c>
      <c r="R1724">
        <v>3</v>
      </c>
      <c r="S1724" t="s">
        <v>1478</v>
      </c>
      <c r="T1724">
        <v>1</v>
      </c>
      <c r="U1724">
        <v>0.1598299</v>
      </c>
      <c r="V1724">
        <v>109</v>
      </c>
    </row>
    <row r="1725" spans="1:22">
      <c r="A1725">
        <v>84488</v>
      </c>
      <c r="B1725" t="s">
        <v>2950</v>
      </c>
      <c r="C1725">
        <v>-2.9999999999999997E-8</v>
      </c>
      <c r="D1725">
        <v>0.18202488999999999</v>
      </c>
      <c r="E1725">
        <v>682</v>
      </c>
      <c r="F1725">
        <v>2</v>
      </c>
      <c r="G1725">
        <v>0</v>
      </c>
      <c r="H1725">
        <v>7</v>
      </c>
      <c r="I1725">
        <v>97291</v>
      </c>
      <c r="J1725">
        <v>1</v>
      </c>
      <c r="K1725">
        <v>0</v>
      </c>
      <c r="L1725">
        <v>0</v>
      </c>
      <c r="M1725">
        <v>0</v>
      </c>
      <c r="N1725">
        <v>1</v>
      </c>
      <c r="O1725">
        <v>1</v>
      </c>
      <c r="P1725">
        <v>348</v>
      </c>
      <c r="Q1725">
        <v>27</v>
      </c>
      <c r="R1725">
        <v>3</v>
      </c>
      <c r="S1725" t="s">
        <v>1478</v>
      </c>
      <c r="T1725">
        <v>1</v>
      </c>
      <c r="U1725">
        <v>0.18202492000000001</v>
      </c>
      <c r="V1725">
        <v>124</v>
      </c>
    </row>
    <row r="1726" spans="1:22">
      <c r="A1726">
        <v>84492</v>
      </c>
      <c r="B1726" t="s">
        <v>2951</v>
      </c>
      <c r="C1726">
        <v>-2.9999999999999997E-8</v>
      </c>
      <c r="D1726">
        <v>0.22747761</v>
      </c>
      <c r="E1726">
        <v>682</v>
      </c>
      <c r="F1726">
        <v>2</v>
      </c>
      <c r="G1726">
        <v>0</v>
      </c>
      <c r="H1726">
        <v>7</v>
      </c>
      <c r="I1726">
        <v>97291</v>
      </c>
      <c r="J1726">
        <v>1</v>
      </c>
      <c r="K1726">
        <v>0</v>
      </c>
      <c r="L1726">
        <v>0</v>
      </c>
      <c r="M1726">
        <v>0</v>
      </c>
      <c r="N1726">
        <v>1</v>
      </c>
      <c r="O1726">
        <v>1</v>
      </c>
      <c r="P1726">
        <v>348</v>
      </c>
      <c r="Q1726">
        <v>27</v>
      </c>
      <c r="R1726">
        <v>3</v>
      </c>
      <c r="S1726" t="s">
        <v>1478</v>
      </c>
      <c r="T1726">
        <v>1</v>
      </c>
      <c r="U1726">
        <v>0.22747764000000001</v>
      </c>
      <c r="V1726">
        <v>155</v>
      </c>
    </row>
    <row r="1727" spans="1:22">
      <c r="A1727">
        <v>84493</v>
      </c>
      <c r="B1727" t="s">
        <v>2952</v>
      </c>
      <c r="C1727">
        <v>-2.9999999999999997E-8</v>
      </c>
      <c r="D1727">
        <v>0.33156260999999998</v>
      </c>
      <c r="E1727">
        <v>682</v>
      </c>
      <c r="F1727">
        <v>2</v>
      </c>
      <c r="G1727">
        <v>0</v>
      </c>
      <c r="H1727">
        <v>7</v>
      </c>
      <c r="I1727">
        <v>97291</v>
      </c>
      <c r="J1727">
        <v>1</v>
      </c>
      <c r="K1727">
        <v>0</v>
      </c>
      <c r="L1727">
        <v>0</v>
      </c>
      <c r="M1727">
        <v>0</v>
      </c>
      <c r="N1727">
        <v>1</v>
      </c>
      <c r="O1727">
        <v>1</v>
      </c>
      <c r="P1727">
        <v>348</v>
      </c>
      <c r="Q1727">
        <v>27</v>
      </c>
      <c r="R1727">
        <v>3</v>
      </c>
      <c r="S1727" t="s">
        <v>1478</v>
      </c>
      <c r="T1727">
        <v>1</v>
      </c>
      <c r="U1727">
        <v>0.33156264000000002</v>
      </c>
      <c r="V1727">
        <v>226</v>
      </c>
    </row>
    <row r="1728" spans="1:22">
      <c r="A1728">
        <v>84494</v>
      </c>
      <c r="B1728" t="s">
        <v>2952</v>
      </c>
      <c r="C1728">
        <v>0.33156260999999998</v>
      </c>
      <c r="D1728">
        <v>0.35419924000000003</v>
      </c>
      <c r="E1728">
        <v>682</v>
      </c>
      <c r="F1728">
        <v>0</v>
      </c>
      <c r="G1728">
        <v>0</v>
      </c>
      <c r="H1728">
        <v>7</v>
      </c>
      <c r="I1728">
        <v>97291</v>
      </c>
      <c r="J1728">
        <v>1</v>
      </c>
      <c r="K1728">
        <v>0</v>
      </c>
      <c r="L1728">
        <v>0</v>
      </c>
      <c r="M1728">
        <v>0</v>
      </c>
      <c r="N1728">
        <v>1</v>
      </c>
      <c r="O1728">
        <v>1</v>
      </c>
      <c r="P1728">
        <v>348</v>
      </c>
      <c r="Q1728">
        <v>27</v>
      </c>
      <c r="R1728">
        <v>3</v>
      </c>
      <c r="S1728" t="s">
        <v>1478</v>
      </c>
      <c r="T1728">
        <v>1</v>
      </c>
      <c r="U1728">
        <v>2.2636630000000001E-2</v>
      </c>
      <c r="V1728">
        <v>15</v>
      </c>
    </row>
    <row r="1729" spans="1:22">
      <c r="A1729">
        <v>84501</v>
      </c>
      <c r="B1729" t="s">
        <v>2953</v>
      </c>
      <c r="C1729">
        <v>-2.9999999999999997E-8</v>
      </c>
      <c r="D1729">
        <v>0.14730436</v>
      </c>
      <c r="E1729">
        <v>682</v>
      </c>
      <c r="F1729">
        <v>2</v>
      </c>
      <c r="G1729">
        <v>0</v>
      </c>
      <c r="H1729">
        <v>7</v>
      </c>
      <c r="I1729">
        <v>97291</v>
      </c>
      <c r="J1729">
        <v>1</v>
      </c>
      <c r="K1729">
        <v>0</v>
      </c>
      <c r="L1729">
        <v>0</v>
      </c>
      <c r="M1729">
        <v>0</v>
      </c>
      <c r="N1729">
        <v>1</v>
      </c>
      <c r="O1729">
        <v>1</v>
      </c>
      <c r="P1729">
        <v>348</v>
      </c>
      <c r="Q1729">
        <v>27</v>
      </c>
      <c r="R1729">
        <v>3</v>
      </c>
      <c r="S1729" t="s">
        <v>1478</v>
      </c>
      <c r="T1729">
        <v>1</v>
      </c>
      <c r="U1729">
        <v>0.14730439000000001</v>
      </c>
      <c r="V1729">
        <v>100</v>
      </c>
    </row>
    <row r="1730" spans="1:22">
      <c r="A1730">
        <v>84507</v>
      </c>
      <c r="B1730" t="s">
        <v>2954</v>
      </c>
      <c r="C1730">
        <v>-2.9999999999999997E-8</v>
      </c>
      <c r="D1730">
        <v>0.58558690000000002</v>
      </c>
      <c r="E1730">
        <v>682</v>
      </c>
      <c r="F1730">
        <v>2</v>
      </c>
      <c r="G1730">
        <v>0</v>
      </c>
      <c r="H1730">
        <v>7</v>
      </c>
      <c r="I1730">
        <v>97291</v>
      </c>
      <c r="J1730">
        <v>1</v>
      </c>
      <c r="K1730">
        <v>0</v>
      </c>
      <c r="L1730">
        <v>0</v>
      </c>
      <c r="M1730">
        <v>0</v>
      </c>
      <c r="N1730">
        <v>1</v>
      </c>
      <c r="O1730">
        <v>1</v>
      </c>
      <c r="P1730">
        <v>348</v>
      </c>
      <c r="Q1730">
        <v>27</v>
      </c>
      <c r="R1730">
        <v>3</v>
      </c>
      <c r="S1730" t="s">
        <v>1478</v>
      </c>
      <c r="T1730">
        <v>1</v>
      </c>
      <c r="U1730">
        <v>0.58558692999999995</v>
      </c>
      <c r="V1730">
        <v>399</v>
      </c>
    </row>
    <row r="1731" spans="1:22">
      <c r="A1731">
        <v>84514</v>
      </c>
      <c r="B1731" t="s">
        <v>2955</v>
      </c>
      <c r="C1731">
        <v>-2.9999999999999997E-8</v>
      </c>
      <c r="D1731">
        <v>7.9298900000000005E-2</v>
      </c>
      <c r="E1731">
        <v>682</v>
      </c>
      <c r="F1731">
        <v>0</v>
      </c>
      <c r="G1731">
        <v>0</v>
      </c>
      <c r="H1731">
        <v>7</v>
      </c>
      <c r="I1731">
        <v>97291</v>
      </c>
      <c r="J1731">
        <v>1</v>
      </c>
      <c r="K1731">
        <v>0</v>
      </c>
      <c r="L1731">
        <v>0</v>
      </c>
      <c r="M1731">
        <v>0</v>
      </c>
      <c r="N1731">
        <v>1</v>
      </c>
      <c r="O1731">
        <v>1</v>
      </c>
      <c r="P1731">
        <v>348</v>
      </c>
      <c r="Q1731">
        <v>27</v>
      </c>
      <c r="R1731">
        <v>3</v>
      </c>
      <c r="S1731" t="s">
        <v>1478</v>
      </c>
      <c r="T1731">
        <v>1</v>
      </c>
      <c r="U1731">
        <v>7.9298930000000004E-2</v>
      </c>
      <c r="V1731">
        <v>54</v>
      </c>
    </row>
    <row r="1732" spans="1:22">
      <c r="A1732">
        <v>84537</v>
      </c>
      <c r="B1732" t="s">
        <v>2956</v>
      </c>
      <c r="C1732">
        <v>-2.9999999999999997E-8</v>
      </c>
      <c r="D1732">
        <v>2.3047640000000001E-2</v>
      </c>
      <c r="E1732">
        <v>682</v>
      </c>
      <c r="F1732">
        <v>0</v>
      </c>
      <c r="G1732">
        <v>0</v>
      </c>
      <c r="H1732">
        <v>7</v>
      </c>
      <c r="I1732">
        <v>97291</v>
      </c>
      <c r="J1732">
        <v>1</v>
      </c>
      <c r="K1732">
        <v>0</v>
      </c>
      <c r="L1732">
        <v>0</v>
      </c>
      <c r="M1732">
        <v>0</v>
      </c>
      <c r="N1732">
        <v>1</v>
      </c>
      <c r="O1732">
        <v>1</v>
      </c>
      <c r="P1732">
        <v>348</v>
      </c>
      <c r="Q1732">
        <v>27</v>
      </c>
      <c r="R1732">
        <v>3</v>
      </c>
      <c r="S1732" t="s">
        <v>1478</v>
      </c>
      <c r="T1732">
        <v>1</v>
      </c>
      <c r="U1732">
        <v>2.3047669999999999E-2</v>
      </c>
      <c r="V1732">
        <v>16</v>
      </c>
    </row>
    <row r="1733" spans="1:22">
      <c r="A1733">
        <v>84542</v>
      </c>
      <c r="B1733" t="s">
        <v>2957</v>
      </c>
      <c r="C1733">
        <v>-2.9999999999999997E-8</v>
      </c>
      <c r="D1733">
        <v>0.10462444</v>
      </c>
      <c r="E1733">
        <v>682</v>
      </c>
      <c r="F1733">
        <v>0</v>
      </c>
      <c r="G1733">
        <v>0</v>
      </c>
      <c r="H1733">
        <v>7</v>
      </c>
      <c r="I1733">
        <v>97291</v>
      </c>
      <c r="J1733">
        <v>1</v>
      </c>
      <c r="K1733">
        <v>0</v>
      </c>
      <c r="L1733">
        <v>0</v>
      </c>
      <c r="M1733">
        <v>0</v>
      </c>
      <c r="N1733">
        <v>1</v>
      </c>
      <c r="O1733">
        <v>1</v>
      </c>
      <c r="P1733">
        <v>348</v>
      </c>
      <c r="Q1733">
        <v>27</v>
      </c>
      <c r="R1733">
        <v>3</v>
      </c>
      <c r="S1733" t="s">
        <v>1478</v>
      </c>
      <c r="T1733">
        <v>1</v>
      </c>
      <c r="U1733">
        <v>0.10462447</v>
      </c>
      <c r="V1733">
        <v>71</v>
      </c>
    </row>
    <row r="1734" spans="1:22">
      <c r="A1734">
        <v>84606</v>
      </c>
      <c r="B1734" t="s">
        <v>2958</v>
      </c>
      <c r="C1734">
        <v>-2.9999999999999997E-8</v>
      </c>
      <c r="D1734">
        <v>9.6856700000000004E-2</v>
      </c>
      <c r="E1734">
        <v>682</v>
      </c>
      <c r="F1734">
        <v>2</v>
      </c>
      <c r="G1734">
        <v>0</v>
      </c>
      <c r="H1734">
        <v>7</v>
      </c>
      <c r="I1734">
        <v>97291</v>
      </c>
      <c r="J1734">
        <v>1</v>
      </c>
      <c r="K1734">
        <v>0</v>
      </c>
      <c r="L1734">
        <v>0</v>
      </c>
      <c r="M1734">
        <v>0</v>
      </c>
      <c r="N1734">
        <v>1</v>
      </c>
      <c r="O1734">
        <v>1</v>
      </c>
      <c r="P1734">
        <v>348</v>
      </c>
      <c r="Q1734">
        <v>27</v>
      </c>
      <c r="R1734">
        <v>3</v>
      </c>
      <c r="S1734" t="s">
        <v>1478</v>
      </c>
      <c r="T1734">
        <v>1</v>
      </c>
      <c r="U1734">
        <v>9.6856730000000002E-2</v>
      </c>
      <c r="V1734">
        <v>66</v>
      </c>
    </row>
    <row r="1735" spans="1:22">
      <c r="A1735">
        <v>84649</v>
      </c>
      <c r="B1735" t="s">
        <v>2959</v>
      </c>
      <c r="C1735">
        <v>-2.9999999999999997E-8</v>
      </c>
      <c r="D1735">
        <v>0.16327449999999999</v>
      </c>
      <c r="E1735">
        <v>682</v>
      </c>
      <c r="F1735">
        <v>0</v>
      </c>
      <c r="G1735">
        <v>0</v>
      </c>
      <c r="H1735">
        <v>7</v>
      </c>
      <c r="I1735">
        <v>97291</v>
      </c>
      <c r="J1735">
        <v>1</v>
      </c>
      <c r="K1735">
        <v>0</v>
      </c>
      <c r="L1735">
        <v>0</v>
      </c>
      <c r="M1735">
        <v>0</v>
      </c>
      <c r="N1735">
        <v>1</v>
      </c>
      <c r="O1735">
        <v>1</v>
      </c>
      <c r="P1735">
        <v>348</v>
      </c>
      <c r="Q1735">
        <v>27</v>
      </c>
      <c r="R1735">
        <v>3</v>
      </c>
      <c r="S1735" t="s">
        <v>1478</v>
      </c>
      <c r="T1735">
        <v>1</v>
      </c>
      <c r="U1735">
        <v>0.16327453</v>
      </c>
      <c r="V1735">
        <v>111</v>
      </c>
    </row>
    <row r="1736" spans="1:22">
      <c r="A1736">
        <v>84653</v>
      </c>
      <c r="B1736" t="s">
        <v>2960</v>
      </c>
      <c r="C1736">
        <v>-2.9999999999999997E-8</v>
      </c>
      <c r="D1736">
        <v>0.123797</v>
      </c>
      <c r="E1736">
        <v>682</v>
      </c>
      <c r="F1736">
        <v>0</v>
      </c>
      <c r="G1736">
        <v>0</v>
      </c>
      <c r="H1736">
        <v>7</v>
      </c>
      <c r="I1736">
        <v>97291</v>
      </c>
      <c r="J1736">
        <v>1</v>
      </c>
      <c r="K1736">
        <v>0</v>
      </c>
      <c r="L1736">
        <v>0</v>
      </c>
      <c r="M1736">
        <v>0</v>
      </c>
      <c r="N1736">
        <v>1</v>
      </c>
      <c r="O1736">
        <v>1</v>
      </c>
      <c r="P1736">
        <v>348</v>
      </c>
      <c r="Q1736">
        <v>27</v>
      </c>
      <c r="R1736">
        <v>3</v>
      </c>
      <c r="S1736" t="s">
        <v>1478</v>
      </c>
      <c r="T1736">
        <v>1</v>
      </c>
      <c r="U1736">
        <v>0.12379703</v>
      </c>
      <c r="V1736">
        <v>84</v>
      </c>
    </row>
    <row r="1737" spans="1:22">
      <c r="A1737">
        <v>84689</v>
      </c>
      <c r="B1737" t="s">
        <v>2961</v>
      </c>
      <c r="C1737">
        <v>-2.9999999999999997E-8</v>
      </c>
      <c r="D1737">
        <v>9.8564719999999995E-2</v>
      </c>
      <c r="E1737">
        <v>682</v>
      </c>
      <c r="F1737">
        <v>2</v>
      </c>
      <c r="G1737">
        <v>0</v>
      </c>
      <c r="H1737">
        <v>7</v>
      </c>
      <c r="I1737">
        <v>97291</v>
      </c>
      <c r="J1737">
        <v>1</v>
      </c>
      <c r="K1737">
        <v>0</v>
      </c>
      <c r="L1737">
        <v>0</v>
      </c>
      <c r="M1737">
        <v>0</v>
      </c>
      <c r="N1737">
        <v>1</v>
      </c>
      <c r="O1737">
        <v>1</v>
      </c>
      <c r="P1737">
        <v>348</v>
      </c>
      <c r="Q1737">
        <v>27</v>
      </c>
      <c r="R1737">
        <v>3</v>
      </c>
      <c r="S1737" t="s">
        <v>1478</v>
      </c>
      <c r="T1737">
        <v>1</v>
      </c>
      <c r="U1737">
        <v>9.8564750000000007E-2</v>
      </c>
      <c r="V1737">
        <v>67</v>
      </c>
    </row>
    <row r="1738" spans="1:22">
      <c r="A1738">
        <v>84784</v>
      </c>
      <c r="B1738" t="s">
        <v>2962</v>
      </c>
      <c r="C1738">
        <v>-2.9999999999999997E-8</v>
      </c>
      <c r="D1738">
        <v>0.16562296000000001</v>
      </c>
      <c r="E1738">
        <v>682</v>
      </c>
      <c r="F1738">
        <v>2</v>
      </c>
      <c r="G1738">
        <v>0</v>
      </c>
      <c r="H1738">
        <v>7</v>
      </c>
      <c r="I1738">
        <v>97291</v>
      </c>
      <c r="J1738">
        <v>1</v>
      </c>
      <c r="K1738">
        <v>0</v>
      </c>
      <c r="L1738">
        <v>0</v>
      </c>
      <c r="M1738">
        <v>0</v>
      </c>
      <c r="N1738">
        <v>1</v>
      </c>
      <c r="O1738">
        <v>1</v>
      </c>
      <c r="P1738">
        <v>348</v>
      </c>
      <c r="Q1738">
        <v>27</v>
      </c>
      <c r="R1738">
        <v>3</v>
      </c>
      <c r="S1738" t="s">
        <v>1478</v>
      </c>
      <c r="T1738">
        <v>1</v>
      </c>
      <c r="U1738">
        <v>0.16562299</v>
      </c>
      <c r="V1738">
        <v>113</v>
      </c>
    </row>
    <row r="1739" spans="1:22">
      <c r="A1739">
        <v>84790</v>
      </c>
      <c r="B1739" t="s">
        <v>2963</v>
      </c>
      <c r="C1739">
        <v>-2.9999999999999997E-8</v>
      </c>
      <c r="D1739">
        <v>6.2090119999999999E-2</v>
      </c>
      <c r="E1739">
        <v>682</v>
      </c>
      <c r="F1739">
        <v>0</v>
      </c>
      <c r="G1739">
        <v>0</v>
      </c>
      <c r="H1739">
        <v>7</v>
      </c>
      <c r="I1739">
        <v>97291</v>
      </c>
      <c r="J1739">
        <v>1</v>
      </c>
      <c r="K1739">
        <v>0</v>
      </c>
      <c r="L1739">
        <v>0</v>
      </c>
      <c r="M1739">
        <v>0</v>
      </c>
      <c r="N1739">
        <v>1</v>
      </c>
      <c r="O1739">
        <v>1</v>
      </c>
      <c r="P1739">
        <v>348</v>
      </c>
      <c r="Q1739">
        <v>27</v>
      </c>
      <c r="R1739">
        <v>3</v>
      </c>
      <c r="S1739" t="s">
        <v>1478</v>
      </c>
      <c r="T1739">
        <v>1</v>
      </c>
      <c r="U1739">
        <v>6.2090149999999997E-2</v>
      </c>
      <c r="V1739">
        <v>42</v>
      </c>
    </row>
    <row r="1740" spans="1:22">
      <c r="A1740">
        <v>84791</v>
      </c>
      <c r="B1740" t="s">
        <v>2963</v>
      </c>
      <c r="C1740">
        <v>6.2090119999999999E-2</v>
      </c>
      <c r="D1740">
        <v>0.18357708</v>
      </c>
      <c r="E1740">
        <v>682</v>
      </c>
      <c r="F1740">
        <v>2</v>
      </c>
      <c r="G1740">
        <v>0</v>
      </c>
      <c r="H1740">
        <v>7</v>
      </c>
      <c r="I1740">
        <v>97291</v>
      </c>
      <c r="J1740">
        <v>1</v>
      </c>
      <c r="K1740">
        <v>0</v>
      </c>
      <c r="L1740">
        <v>0</v>
      </c>
      <c r="M1740">
        <v>0</v>
      </c>
      <c r="N1740">
        <v>1</v>
      </c>
      <c r="O1740">
        <v>1</v>
      </c>
      <c r="P1740">
        <v>348</v>
      </c>
      <c r="Q1740">
        <v>27</v>
      </c>
      <c r="R1740">
        <v>3</v>
      </c>
      <c r="S1740" t="s">
        <v>1478</v>
      </c>
      <c r="T1740">
        <v>1</v>
      </c>
      <c r="U1740">
        <v>0.12148696</v>
      </c>
      <c r="V1740">
        <v>83</v>
      </c>
    </row>
    <row r="1741" spans="1:22">
      <c r="A1741">
        <v>84804</v>
      </c>
      <c r="B1741" t="s">
        <v>2964</v>
      </c>
      <c r="C1741">
        <v>-2.9999999999999997E-8</v>
      </c>
      <c r="D1741">
        <v>0.27489409999999997</v>
      </c>
      <c r="E1741">
        <v>682</v>
      </c>
      <c r="F1741">
        <v>2</v>
      </c>
      <c r="G1741">
        <v>0</v>
      </c>
      <c r="H1741">
        <v>7</v>
      </c>
      <c r="I1741">
        <v>97291</v>
      </c>
      <c r="J1741">
        <v>1</v>
      </c>
      <c r="K1741">
        <v>0</v>
      </c>
      <c r="L1741">
        <v>0</v>
      </c>
      <c r="M1741">
        <v>0</v>
      </c>
      <c r="N1741">
        <v>1</v>
      </c>
      <c r="O1741">
        <v>1</v>
      </c>
      <c r="P1741">
        <v>348</v>
      </c>
      <c r="Q1741">
        <v>27</v>
      </c>
      <c r="R1741">
        <v>3</v>
      </c>
      <c r="S1741" t="s">
        <v>1478</v>
      </c>
      <c r="T1741">
        <v>1</v>
      </c>
      <c r="U1741">
        <v>0.27489413000000001</v>
      </c>
      <c r="V1741">
        <v>187</v>
      </c>
    </row>
    <row r="1742" spans="1:22">
      <c r="A1742">
        <v>84824</v>
      </c>
      <c r="B1742" t="s">
        <v>2965</v>
      </c>
      <c r="C1742">
        <v>-2.9999999999999997E-8</v>
      </c>
      <c r="D1742">
        <v>4.671028E-2</v>
      </c>
      <c r="E1742">
        <v>682</v>
      </c>
      <c r="F1742">
        <v>2</v>
      </c>
      <c r="G1742">
        <v>0</v>
      </c>
      <c r="H1742">
        <v>7</v>
      </c>
      <c r="I1742">
        <v>97291</v>
      </c>
      <c r="J1742">
        <v>1</v>
      </c>
      <c r="K1742">
        <v>0</v>
      </c>
      <c r="L1742">
        <v>0</v>
      </c>
      <c r="M1742">
        <v>0</v>
      </c>
      <c r="N1742">
        <v>1</v>
      </c>
      <c r="O1742">
        <v>1</v>
      </c>
      <c r="P1742">
        <v>348</v>
      </c>
      <c r="Q1742">
        <v>27</v>
      </c>
      <c r="R1742">
        <v>3</v>
      </c>
      <c r="S1742" t="s">
        <v>1478</v>
      </c>
      <c r="T1742">
        <v>1</v>
      </c>
      <c r="U1742">
        <v>4.6710309999999998E-2</v>
      </c>
      <c r="V1742">
        <v>32</v>
      </c>
    </row>
    <row r="1743" spans="1:22">
      <c r="A1743">
        <v>84841</v>
      </c>
      <c r="B1743" t="s">
        <v>2966</v>
      </c>
      <c r="C1743">
        <v>-2.9999999999999997E-8</v>
      </c>
      <c r="D1743">
        <v>0.25138239000000001</v>
      </c>
      <c r="E1743">
        <v>682</v>
      </c>
      <c r="F1743">
        <v>2</v>
      </c>
      <c r="G1743">
        <v>0</v>
      </c>
      <c r="H1743">
        <v>7</v>
      </c>
      <c r="I1743">
        <v>97291</v>
      </c>
      <c r="J1743">
        <v>1</v>
      </c>
      <c r="K1743">
        <v>0</v>
      </c>
      <c r="L1743">
        <v>0</v>
      </c>
      <c r="M1743">
        <v>0</v>
      </c>
      <c r="N1743">
        <v>1</v>
      </c>
      <c r="O1743">
        <v>1</v>
      </c>
      <c r="P1743">
        <v>348</v>
      </c>
      <c r="Q1743">
        <v>27</v>
      </c>
      <c r="R1743">
        <v>3</v>
      </c>
      <c r="S1743" t="s">
        <v>1478</v>
      </c>
      <c r="T1743">
        <v>1</v>
      </c>
      <c r="U1743">
        <v>0.25138242</v>
      </c>
      <c r="V1743">
        <v>171</v>
      </c>
    </row>
    <row r="1744" spans="1:22">
      <c r="A1744">
        <v>84862</v>
      </c>
      <c r="B1744" t="s">
        <v>2967</v>
      </c>
      <c r="C1744">
        <v>-2.9999999999999997E-8</v>
      </c>
      <c r="D1744">
        <v>0.13632984000000001</v>
      </c>
      <c r="E1744">
        <v>682</v>
      </c>
      <c r="F1744">
        <v>2</v>
      </c>
      <c r="G1744">
        <v>0</v>
      </c>
      <c r="H1744">
        <v>7</v>
      </c>
      <c r="I1744">
        <v>97291</v>
      </c>
      <c r="J1744">
        <v>1</v>
      </c>
      <c r="K1744">
        <v>0</v>
      </c>
      <c r="L1744">
        <v>0</v>
      </c>
      <c r="M1744">
        <v>0</v>
      </c>
      <c r="N1744">
        <v>1</v>
      </c>
      <c r="O1744">
        <v>1</v>
      </c>
      <c r="P1744">
        <v>348</v>
      </c>
      <c r="Q1744">
        <v>27</v>
      </c>
      <c r="R1744">
        <v>3</v>
      </c>
      <c r="S1744" t="s">
        <v>1478</v>
      </c>
      <c r="T1744">
        <v>1</v>
      </c>
      <c r="U1744">
        <v>0.13632986999999999</v>
      </c>
      <c r="V1744">
        <v>93</v>
      </c>
    </row>
    <row r="1745" spans="1:22">
      <c r="A1745">
        <v>85043</v>
      </c>
      <c r="B1745" t="s">
        <v>2968</v>
      </c>
      <c r="C1745">
        <v>-2.9999999999999997E-8</v>
      </c>
      <c r="D1745">
        <v>0.27686812999999999</v>
      </c>
      <c r="E1745">
        <v>682</v>
      </c>
      <c r="F1745">
        <v>0</v>
      </c>
      <c r="G1745">
        <v>0</v>
      </c>
      <c r="H1745">
        <v>7</v>
      </c>
      <c r="I1745">
        <v>97291</v>
      </c>
      <c r="J1745">
        <v>1</v>
      </c>
      <c r="K1745">
        <v>0</v>
      </c>
      <c r="L1745">
        <v>0</v>
      </c>
      <c r="M1745">
        <v>0</v>
      </c>
      <c r="N1745">
        <v>1</v>
      </c>
      <c r="O1745">
        <v>1</v>
      </c>
      <c r="P1745">
        <v>348</v>
      </c>
      <c r="Q1745">
        <v>27</v>
      </c>
      <c r="R1745">
        <v>3</v>
      </c>
      <c r="S1745" t="s">
        <v>1478</v>
      </c>
      <c r="T1745">
        <v>1</v>
      </c>
      <c r="U1745">
        <v>0.27686815999999997</v>
      </c>
      <c r="V1745">
        <v>189</v>
      </c>
    </row>
    <row r="1746" spans="1:22">
      <c r="A1746">
        <v>85188</v>
      </c>
      <c r="B1746" t="s">
        <v>2969</v>
      </c>
      <c r="C1746">
        <v>-2.9999999999999997E-8</v>
      </c>
      <c r="D1746">
        <v>0.21096023</v>
      </c>
      <c r="E1746">
        <v>682</v>
      </c>
      <c r="F1746">
        <v>2</v>
      </c>
      <c r="G1746">
        <v>0</v>
      </c>
      <c r="H1746">
        <v>7</v>
      </c>
      <c r="I1746">
        <v>97291</v>
      </c>
      <c r="J1746">
        <v>1</v>
      </c>
      <c r="K1746">
        <v>0</v>
      </c>
      <c r="L1746">
        <v>0</v>
      </c>
      <c r="M1746">
        <v>0</v>
      </c>
      <c r="N1746">
        <v>1</v>
      </c>
      <c r="O1746">
        <v>1</v>
      </c>
      <c r="P1746">
        <v>348</v>
      </c>
      <c r="Q1746">
        <v>27</v>
      </c>
      <c r="R1746">
        <v>3</v>
      </c>
      <c r="S1746" t="s">
        <v>1478</v>
      </c>
      <c r="T1746">
        <v>1</v>
      </c>
      <c r="U1746">
        <v>0.21096026000000001</v>
      </c>
      <c r="V1746">
        <v>144</v>
      </c>
    </row>
    <row r="1747" spans="1:22">
      <c r="A1747">
        <v>85219</v>
      </c>
      <c r="B1747" t="s">
        <v>2970</v>
      </c>
      <c r="C1747">
        <v>-2.9999999999999997E-8</v>
      </c>
      <c r="D1747">
        <v>0.20488323</v>
      </c>
      <c r="E1747">
        <v>682</v>
      </c>
      <c r="F1747">
        <v>2</v>
      </c>
      <c r="G1747">
        <v>0</v>
      </c>
      <c r="H1747">
        <v>7</v>
      </c>
      <c r="I1747">
        <v>97291</v>
      </c>
      <c r="J1747">
        <v>1</v>
      </c>
      <c r="K1747">
        <v>0</v>
      </c>
      <c r="L1747">
        <v>0</v>
      </c>
      <c r="M1747">
        <v>0</v>
      </c>
      <c r="N1747">
        <v>1</v>
      </c>
      <c r="O1747">
        <v>1</v>
      </c>
      <c r="P1747">
        <v>348</v>
      </c>
      <c r="Q1747">
        <v>27</v>
      </c>
      <c r="R1747">
        <v>3</v>
      </c>
      <c r="S1747" t="s">
        <v>1478</v>
      </c>
      <c r="T1747">
        <v>1</v>
      </c>
      <c r="U1747">
        <v>0.20488326000000001</v>
      </c>
      <c r="V1747">
        <v>140</v>
      </c>
    </row>
    <row r="1748" spans="1:22">
      <c r="A1748">
        <v>85220</v>
      </c>
      <c r="B1748" t="s">
        <v>2970</v>
      </c>
      <c r="C1748">
        <v>0.20488323</v>
      </c>
      <c r="D1748">
        <v>0.2247227</v>
      </c>
      <c r="E1748">
        <v>682</v>
      </c>
      <c r="F1748">
        <v>0</v>
      </c>
      <c r="G1748">
        <v>0</v>
      </c>
      <c r="H1748">
        <v>7</v>
      </c>
      <c r="I1748">
        <v>97291</v>
      </c>
      <c r="J1748">
        <v>1</v>
      </c>
      <c r="K1748">
        <v>0</v>
      </c>
      <c r="L1748">
        <v>0</v>
      </c>
      <c r="M1748">
        <v>0</v>
      </c>
      <c r="N1748">
        <v>1</v>
      </c>
      <c r="O1748">
        <v>1</v>
      </c>
      <c r="P1748">
        <v>348</v>
      </c>
      <c r="Q1748">
        <v>27</v>
      </c>
      <c r="R1748">
        <v>3</v>
      </c>
      <c r="S1748" t="s">
        <v>1478</v>
      </c>
      <c r="T1748">
        <v>1</v>
      </c>
      <c r="U1748">
        <v>1.9839470000000001E-2</v>
      </c>
      <c r="V1748">
        <v>14</v>
      </c>
    </row>
    <row r="1749" spans="1:22">
      <c r="A1749">
        <v>85291</v>
      </c>
      <c r="B1749" t="s">
        <v>2971</v>
      </c>
      <c r="C1749">
        <v>-2.9999999999999997E-8</v>
      </c>
      <c r="D1749">
        <v>7.0277779999999998E-2</v>
      </c>
      <c r="E1749">
        <v>682</v>
      </c>
      <c r="F1749">
        <v>2</v>
      </c>
      <c r="G1749">
        <v>0</v>
      </c>
      <c r="H1749">
        <v>7</v>
      </c>
      <c r="I1749">
        <v>97291</v>
      </c>
      <c r="J1749">
        <v>1</v>
      </c>
      <c r="K1749">
        <v>0</v>
      </c>
      <c r="L1749">
        <v>0</v>
      </c>
      <c r="M1749">
        <v>0</v>
      </c>
      <c r="N1749">
        <v>1</v>
      </c>
      <c r="O1749">
        <v>1</v>
      </c>
      <c r="P1749">
        <v>348</v>
      </c>
      <c r="Q1749">
        <v>27</v>
      </c>
      <c r="R1749">
        <v>3</v>
      </c>
      <c r="S1749" t="s">
        <v>1478</v>
      </c>
      <c r="T1749">
        <v>1</v>
      </c>
      <c r="U1749">
        <v>7.0277809999999996E-2</v>
      </c>
      <c r="V1749">
        <v>48</v>
      </c>
    </row>
    <row r="1750" spans="1:22">
      <c r="A1750">
        <v>85361</v>
      </c>
      <c r="B1750" t="s">
        <v>2972</v>
      </c>
      <c r="C1750">
        <v>1.8969150000000001E-2</v>
      </c>
      <c r="D1750">
        <v>0.14496576999999999</v>
      </c>
      <c r="E1750">
        <v>682</v>
      </c>
      <c r="F1750">
        <v>2</v>
      </c>
      <c r="G1750">
        <v>0</v>
      </c>
      <c r="H1750">
        <v>7</v>
      </c>
      <c r="I1750">
        <v>97291</v>
      </c>
      <c r="J1750">
        <v>1</v>
      </c>
      <c r="K1750">
        <v>0</v>
      </c>
      <c r="L1750">
        <v>0</v>
      </c>
      <c r="M1750">
        <v>0</v>
      </c>
      <c r="N1750">
        <v>1</v>
      </c>
      <c r="O1750">
        <v>1</v>
      </c>
      <c r="P1750">
        <v>348</v>
      </c>
      <c r="Q1750">
        <v>27</v>
      </c>
      <c r="R1750">
        <v>3</v>
      </c>
      <c r="S1750" t="s">
        <v>1478</v>
      </c>
      <c r="T1750">
        <v>1</v>
      </c>
      <c r="U1750">
        <v>0.12599662</v>
      </c>
      <c r="V1750">
        <v>86</v>
      </c>
    </row>
    <row r="1751" spans="1:22">
      <c r="A1751">
        <v>85381</v>
      </c>
      <c r="B1751" t="s">
        <v>2973</v>
      </c>
      <c r="C1751">
        <v>-2.9999999999999997E-8</v>
      </c>
      <c r="D1751">
        <v>0.23360475</v>
      </c>
      <c r="E1751">
        <v>682</v>
      </c>
      <c r="F1751">
        <v>2</v>
      </c>
      <c r="G1751">
        <v>0</v>
      </c>
      <c r="H1751">
        <v>7</v>
      </c>
      <c r="I1751">
        <v>97291</v>
      </c>
      <c r="J1751">
        <v>1</v>
      </c>
      <c r="K1751">
        <v>0</v>
      </c>
      <c r="L1751">
        <v>0</v>
      </c>
      <c r="M1751">
        <v>0</v>
      </c>
      <c r="N1751">
        <v>1</v>
      </c>
      <c r="O1751">
        <v>1</v>
      </c>
      <c r="P1751">
        <v>348</v>
      </c>
      <c r="Q1751">
        <v>27</v>
      </c>
      <c r="R1751">
        <v>3</v>
      </c>
      <c r="S1751" t="s">
        <v>1478</v>
      </c>
      <c r="T1751">
        <v>1</v>
      </c>
      <c r="U1751">
        <v>0.23360478000000001</v>
      </c>
      <c r="V1751">
        <v>159</v>
      </c>
    </row>
    <row r="1752" spans="1:22">
      <c r="A1752">
        <v>85480</v>
      </c>
      <c r="B1752" t="s">
        <v>2974</v>
      </c>
      <c r="C1752">
        <v>-2.9999999999999997E-8</v>
      </c>
      <c r="D1752">
        <v>5.1211979999999997E-2</v>
      </c>
      <c r="E1752">
        <v>682</v>
      </c>
      <c r="F1752">
        <v>2</v>
      </c>
      <c r="G1752">
        <v>0</v>
      </c>
      <c r="H1752">
        <v>7</v>
      </c>
      <c r="I1752">
        <v>97291</v>
      </c>
      <c r="J1752">
        <v>1</v>
      </c>
      <c r="K1752">
        <v>0</v>
      </c>
      <c r="L1752">
        <v>0</v>
      </c>
      <c r="M1752">
        <v>0</v>
      </c>
      <c r="N1752">
        <v>1</v>
      </c>
      <c r="O1752">
        <v>1</v>
      </c>
      <c r="P1752">
        <v>348</v>
      </c>
      <c r="Q1752">
        <v>27</v>
      </c>
      <c r="R1752">
        <v>3</v>
      </c>
      <c r="S1752" t="s">
        <v>1478</v>
      </c>
      <c r="T1752">
        <v>1</v>
      </c>
      <c r="U1752">
        <v>5.1212010000000002E-2</v>
      </c>
      <c r="V1752">
        <v>35</v>
      </c>
    </row>
    <row r="1753" spans="1:22">
      <c r="A1753">
        <v>85495</v>
      </c>
      <c r="B1753" t="s">
        <v>2975</v>
      </c>
      <c r="C1753">
        <v>-2.9999999999999997E-8</v>
      </c>
      <c r="D1753">
        <v>9.6162940000000002E-2</v>
      </c>
      <c r="E1753">
        <v>682</v>
      </c>
      <c r="F1753">
        <v>2</v>
      </c>
      <c r="G1753">
        <v>0</v>
      </c>
      <c r="H1753">
        <v>7</v>
      </c>
      <c r="I1753">
        <v>97291</v>
      </c>
      <c r="J1753">
        <v>1</v>
      </c>
      <c r="K1753">
        <v>0</v>
      </c>
      <c r="L1753">
        <v>0</v>
      </c>
      <c r="M1753">
        <v>0</v>
      </c>
      <c r="N1753">
        <v>1</v>
      </c>
      <c r="O1753">
        <v>1</v>
      </c>
      <c r="P1753">
        <v>348</v>
      </c>
      <c r="Q1753">
        <v>27</v>
      </c>
      <c r="R1753">
        <v>3</v>
      </c>
      <c r="S1753" t="s">
        <v>1478</v>
      </c>
      <c r="T1753">
        <v>1</v>
      </c>
      <c r="U1753">
        <v>9.616297E-2</v>
      </c>
      <c r="V1753">
        <v>66</v>
      </c>
    </row>
    <row r="1754" spans="1:22">
      <c r="A1754">
        <v>85658</v>
      </c>
      <c r="B1754" t="s">
        <v>2976</v>
      </c>
      <c r="C1754">
        <v>-2.9999999999999997E-8</v>
      </c>
      <c r="D1754">
        <v>0.13489218</v>
      </c>
      <c r="E1754">
        <v>682</v>
      </c>
      <c r="F1754">
        <v>2</v>
      </c>
      <c r="G1754">
        <v>0</v>
      </c>
      <c r="H1754">
        <v>7</v>
      </c>
      <c r="I1754">
        <v>97291</v>
      </c>
      <c r="J1754">
        <v>1</v>
      </c>
      <c r="K1754">
        <v>0</v>
      </c>
      <c r="L1754">
        <v>0</v>
      </c>
      <c r="M1754">
        <v>0</v>
      </c>
      <c r="N1754">
        <v>1</v>
      </c>
      <c r="O1754">
        <v>1</v>
      </c>
      <c r="P1754">
        <v>348</v>
      </c>
      <c r="Q1754">
        <v>27</v>
      </c>
      <c r="R1754">
        <v>3</v>
      </c>
      <c r="S1754" t="s">
        <v>1478</v>
      </c>
      <c r="T1754">
        <v>1</v>
      </c>
      <c r="U1754">
        <v>0.13489221000000001</v>
      </c>
      <c r="V1754">
        <v>92</v>
      </c>
    </row>
    <row r="1755" spans="1:22">
      <c r="A1755">
        <v>85698</v>
      </c>
      <c r="B1755" t="s">
        <v>2977</v>
      </c>
      <c r="C1755">
        <v>-2.9999999999999997E-8</v>
      </c>
      <c r="D1755">
        <v>2.1672799999999999E-2</v>
      </c>
      <c r="E1755">
        <v>682</v>
      </c>
      <c r="F1755">
        <v>0</v>
      </c>
      <c r="G1755">
        <v>0</v>
      </c>
      <c r="H1755">
        <v>7</v>
      </c>
      <c r="I1755">
        <v>97291</v>
      </c>
      <c r="J1755">
        <v>1</v>
      </c>
      <c r="K1755">
        <v>0</v>
      </c>
      <c r="L1755">
        <v>0</v>
      </c>
      <c r="M1755">
        <v>0</v>
      </c>
      <c r="N1755">
        <v>1</v>
      </c>
      <c r="O1755">
        <v>1</v>
      </c>
      <c r="P1755">
        <v>348</v>
      </c>
      <c r="Q1755">
        <v>27</v>
      </c>
      <c r="R1755">
        <v>3</v>
      </c>
      <c r="S1755" t="s">
        <v>1478</v>
      </c>
      <c r="T1755">
        <v>1</v>
      </c>
      <c r="U1755">
        <v>2.1672830000000001E-2</v>
      </c>
      <c r="V1755">
        <v>15</v>
      </c>
    </row>
    <row r="1756" spans="1:22">
      <c r="A1756">
        <v>85735</v>
      </c>
      <c r="B1756" t="s">
        <v>2978</v>
      </c>
      <c r="C1756">
        <v>-2.9999999999999997E-8</v>
      </c>
      <c r="D1756">
        <v>0.39492972999999998</v>
      </c>
      <c r="E1756">
        <v>682</v>
      </c>
      <c r="F1756">
        <v>2</v>
      </c>
      <c r="G1756">
        <v>0</v>
      </c>
      <c r="H1756">
        <v>7</v>
      </c>
      <c r="I1756">
        <v>97291</v>
      </c>
      <c r="J1756">
        <v>1</v>
      </c>
      <c r="K1756">
        <v>0</v>
      </c>
      <c r="L1756">
        <v>0</v>
      </c>
      <c r="M1756">
        <v>0</v>
      </c>
      <c r="N1756">
        <v>1</v>
      </c>
      <c r="O1756">
        <v>1</v>
      </c>
      <c r="P1756">
        <v>348</v>
      </c>
      <c r="Q1756">
        <v>27</v>
      </c>
      <c r="R1756">
        <v>3</v>
      </c>
      <c r="S1756" t="s">
        <v>1478</v>
      </c>
      <c r="T1756">
        <v>1</v>
      </c>
      <c r="U1756">
        <v>0.39492976000000002</v>
      </c>
      <c r="V1756">
        <v>269</v>
      </c>
    </row>
    <row r="1757" spans="1:22">
      <c r="A1757">
        <v>85777</v>
      </c>
      <c r="B1757" t="s">
        <v>2979</v>
      </c>
      <c r="C1757">
        <v>-2.9999999999999997E-8</v>
      </c>
      <c r="D1757">
        <v>8.8501010000000005E-2</v>
      </c>
      <c r="E1757">
        <v>682</v>
      </c>
      <c r="F1757">
        <v>0</v>
      </c>
      <c r="G1757">
        <v>0</v>
      </c>
      <c r="H1757">
        <v>7</v>
      </c>
      <c r="I1757">
        <v>97291</v>
      </c>
      <c r="J1757">
        <v>1</v>
      </c>
      <c r="K1757">
        <v>0</v>
      </c>
      <c r="L1757">
        <v>0</v>
      </c>
      <c r="M1757">
        <v>0</v>
      </c>
      <c r="N1757">
        <v>1</v>
      </c>
      <c r="O1757">
        <v>1</v>
      </c>
      <c r="P1757">
        <v>348</v>
      </c>
      <c r="Q1757">
        <v>27</v>
      </c>
      <c r="R1757">
        <v>3</v>
      </c>
      <c r="S1757" t="s">
        <v>1478</v>
      </c>
      <c r="T1757">
        <v>1</v>
      </c>
      <c r="U1757">
        <v>8.8501040000000003E-2</v>
      </c>
      <c r="V1757">
        <v>60</v>
      </c>
    </row>
    <row r="1758" spans="1:22">
      <c r="A1758">
        <v>85830</v>
      </c>
      <c r="B1758" t="s">
        <v>2980</v>
      </c>
      <c r="C1758">
        <v>-2.9999999999999997E-8</v>
      </c>
      <c r="D1758">
        <v>0.19245496000000001</v>
      </c>
      <c r="E1758">
        <v>682</v>
      </c>
      <c r="F1758">
        <v>2</v>
      </c>
      <c r="G1758">
        <v>0</v>
      </c>
      <c r="H1758">
        <v>7</v>
      </c>
      <c r="I1758">
        <v>97291</v>
      </c>
      <c r="J1758">
        <v>1</v>
      </c>
      <c r="K1758">
        <v>0</v>
      </c>
      <c r="L1758">
        <v>0</v>
      </c>
      <c r="M1758">
        <v>0</v>
      </c>
      <c r="N1758">
        <v>1</v>
      </c>
      <c r="O1758">
        <v>1</v>
      </c>
      <c r="P1758">
        <v>348</v>
      </c>
      <c r="Q1758">
        <v>27</v>
      </c>
      <c r="R1758">
        <v>3</v>
      </c>
      <c r="S1758" t="s">
        <v>1478</v>
      </c>
      <c r="T1758">
        <v>1</v>
      </c>
      <c r="U1758">
        <v>0.19245498999999999</v>
      </c>
      <c r="V1758">
        <v>131</v>
      </c>
    </row>
    <row r="1759" spans="1:22">
      <c r="A1759">
        <v>85866</v>
      </c>
      <c r="B1759" t="s">
        <v>2981</v>
      </c>
      <c r="C1759">
        <v>-2.9999999999999997E-8</v>
      </c>
      <c r="D1759">
        <v>0.14012311999999999</v>
      </c>
      <c r="E1759">
        <v>682</v>
      </c>
      <c r="F1759">
        <v>2</v>
      </c>
      <c r="G1759">
        <v>0</v>
      </c>
      <c r="H1759">
        <v>7</v>
      </c>
      <c r="I1759">
        <v>97291</v>
      </c>
      <c r="J1759">
        <v>1</v>
      </c>
      <c r="K1759">
        <v>0</v>
      </c>
      <c r="L1759">
        <v>0</v>
      </c>
      <c r="M1759">
        <v>0</v>
      </c>
      <c r="N1759">
        <v>1</v>
      </c>
      <c r="O1759">
        <v>1</v>
      </c>
      <c r="P1759">
        <v>348</v>
      </c>
      <c r="Q1759">
        <v>27</v>
      </c>
      <c r="R1759">
        <v>3</v>
      </c>
      <c r="S1759" t="s">
        <v>1478</v>
      </c>
      <c r="T1759">
        <v>1</v>
      </c>
      <c r="U1759">
        <v>0.14012315</v>
      </c>
      <c r="V1759">
        <v>96</v>
      </c>
    </row>
    <row r="1760" spans="1:22">
      <c r="A1760">
        <v>86054</v>
      </c>
      <c r="B1760" t="s">
        <v>2982</v>
      </c>
      <c r="C1760">
        <v>-2.9999999999999997E-8</v>
      </c>
      <c r="D1760">
        <v>0.25127744000000002</v>
      </c>
      <c r="E1760">
        <v>682</v>
      </c>
      <c r="F1760">
        <v>2</v>
      </c>
      <c r="G1760">
        <v>0</v>
      </c>
      <c r="H1760">
        <v>7</v>
      </c>
      <c r="I1760">
        <v>97291</v>
      </c>
      <c r="J1760">
        <v>1</v>
      </c>
      <c r="K1760">
        <v>0</v>
      </c>
      <c r="L1760">
        <v>0</v>
      </c>
      <c r="M1760">
        <v>0</v>
      </c>
      <c r="N1760">
        <v>1</v>
      </c>
      <c r="O1760">
        <v>1</v>
      </c>
      <c r="P1760">
        <v>348</v>
      </c>
      <c r="Q1760">
        <v>27</v>
      </c>
      <c r="R1760">
        <v>3</v>
      </c>
      <c r="S1760" t="s">
        <v>1478</v>
      </c>
      <c r="T1760">
        <v>1</v>
      </c>
      <c r="U1760">
        <v>0.25127747</v>
      </c>
      <c r="V1760">
        <v>171</v>
      </c>
    </row>
    <row r="1761" spans="1:22">
      <c r="A1761">
        <v>86111</v>
      </c>
      <c r="B1761" t="s">
        <v>2983</v>
      </c>
      <c r="C1761">
        <v>-2.9999999999999997E-8</v>
      </c>
      <c r="D1761">
        <v>0.31864196</v>
      </c>
      <c r="E1761">
        <v>682</v>
      </c>
      <c r="F1761">
        <v>2</v>
      </c>
      <c r="G1761">
        <v>0</v>
      </c>
      <c r="H1761">
        <v>7</v>
      </c>
      <c r="I1761">
        <v>97291</v>
      </c>
      <c r="J1761">
        <v>1</v>
      </c>
      <c r="K1761">
        <v>0</v>
      </c>
      <c r="L1761">
        <v>0</v>
      </c>
      <c r="M1761">
        <v>0</v>
      </c>
      <c r="N1761">
        <v>1</v>
      </c>
      <c r="O1761">
        <v>1</v>
      </c>
      <c r="P1761">
        <v>348</v>
      </c>
      <c r="Q1761">
        <v>27</v>
      </c>
      <c r="R1761">
        <v>3</v>
      </c>
      <c r="S1761" t="s">
        <v>1478</v>
      </c>
      <c r="T1761">
        <v>1</v>
      </c>
      <c r="U1761">
        <v>0.31864198999999999</v>
      </c>
      <c r="V1761">
        <v>217</v>
      </c>
    </row>
    <row r="1762" spans="1:22">
      <c r="A1762">
        <v>86162</v>
      </c>
      <c r="B1762" t="s">
        <v>2984</v>
      </c>
      <c r="C1762">
        <v>-2.9999999999999997E-8</v>
      </c>
      <c r="D1762">
        <v>0.15993009999999999</v>
      </c>
      <c r="E1762">
        <v>682</v>
      </c>
      <c r="F1762">
        <v>2</v>
      </c>
      <c r="G1762">
        <v>0</v>
      </c>
      <c r="H1762">
        <v>7</v>
      </c>
      <c r="I1762">
        <v>97291</v>
      </c>
      <c r="J1762">
        <v>1</v>
      </c>
      <c r="K1762">
        <v>0</v>
      </c>
      <c r="L1762">
        <v>0</v>
      </c>
      <c r="M1762">
        <v>0</v>
      </c>
      <c r="N1762">
        <v>1</v>
      </c>
      <c r="O1762">
        <v>1</v>
      </c>
      <c r="P1762">
        <v>348</v>
      </c>
      <c r="Q1762">
        <v>27</v>
      </c>
      <c r="R1762">
        <v>3</v>
      </c>
      <c r="S1762" t="s">
        <v>1478</v>
      </c>
      <c r="T1762">
        <v>1</v>
      </c>
      <c r="U1762">
        <v>0.15993013</v>
      </c>
      <c r="V1762">
        <v>109</v>
      </c>
    </row>
    <row r="1763" spans="1:22">
      <c r="A1763">
        <v>86164</v>
      </c>
      <c r="B1763" t="s">
        <v>2985</v>
      </c>
      <c r="C1763">
        <v>-2.9999999999999997E-8</v>
      </c>
      <c r="D1763">
        <v>0.11294235</v>
      </c>
      <c r="E1763">
        <v>682</v>
      </c>
      <c r="F1763">
        <v>0</v>
      </c>
      <c r="G1763">
        <v>0</v>
      </c>
      <c r="H1763">
        <v>7</v>
      </c>
      <c r="I1763">
        <v>97291</v>
      </c>
      <c r="J1763">
        <v>1</v>
      </c>
      <c r="K1763">
        <v>0</v>
      </c>
      <c r="L1763">
        <v>0</v>
      </c>
      <c r="M1763">
        <v>0</v>
      </c>
      <c r="N1763">
        <v>1</v>
      </c>
      <c r="O1763">
        <v>1</v>
      </c>
      <c r="P1763">
        <v>348</v>
      </c>
      <c r="Q1763">
        <v>27</v>
      </c>
      <c r="R1763">
        <v>3</v>
      </c>
      <c r="S1763" t="s">
        <v>1478</v>
      </c>
      <c r="T1763">
        <v>1</v>
      </c>
      <c r="U1763">
        <v>0.11294237999999999</v>
      </c>
      <c r="V1763">
        <v>77</v>
      </c>
    </row>
    <row r="1764" spans="1:22">
      <c r="A1764">
        <v>86214</v>
      </c>
      <c r="B1764" t="s">
        <v>2986</v>
      </c>
      <c r="C1764">
        <v>-2.9999999999999997E-8</v>
      </c>
      <c r="D1764">
        <v>4.9012699999999999E-2</v>
      </c>
      <c r="E1764">
        <v>682</v>
      </c>
      <c r="F1764">
        <v>2</v>
      </c>
      <c r="G1764">
        <v>0</v>
      </c>
      <c r="H1764">
        <v>7</v>
      </c>
      <c r="I1764">
        <v>97291</v>
      </c>
      <c r="J1764">
        <v>1</v>
      </c>
      <c r="K1764">
        <v>0</v>
      </c>
      <c r="L1764">
        <v>0</v>
      </c>
      <c r="M1764">
        <v>0</v>
      </c>
      <c r="N1764">
        <v>1</v>
      </c>
      <c r="O1764">
        <v>1</v>
      </c>
      <c r="P1764">
        <v>348</v>
      </c>
      <c r="Q1764">
        <v>27</v>
      </c>
      <c r="R1764">
        <v>3</v>
      </c>
      <c r="S1764" t="s">
        <v>1478</v>
      </c>
      <c r="T1764">
        <v>1</v>
      </c>
      <c r="U1764">
        <v>4.9012729999999997E-2</v>
      </c>
      <c r="V1764">
        <v>33</v>
      </c>
    </row>
    <row r="1765" spans="1:22">
      <c r="A1765">
        <v>86245</v>
      </c>
      <c r="B1765" t="s">
        <v>2987</v>
      </c>
      <c r="C1765">
        <v>-2.9999999999999997E-8</v>
      </c>
      <c r="D1765">
        <v>1.780545E-2</v>
      </c>
      <c r="E1765">
        <v>682</v>
      </c>
      <c r="F1765">
        <v>0</v>
      </c>
      <c r="G1765">
        <v>0</v>
      </c>
      <c r="H1765">
        <v>7</v>
      </c>
      <c r="I1765">
        <v>97291</v>
      </c>
      <c r="J1765">
        <v>1</v>
      </c>
      <c r="K1765">
        <v>0</v>
      </c>
      <c r="L1765">
        <v>0</v>
      </c>
      <c r="M1765">
        <v>0</v>
      </c>
      <c r="N1765">
        <v>1</v>
      </c>
      <c r="O1765">
        <v>1</v>
      </c>
      <c r="P1765">
        <v>348</v>
      </c>
      <c r="Q1765">
        <v>27</v>
      </c>
      <c r="R1765">
        <v>3</v>
      </c>
      <c r="S1765" t="s">
        <v>1478</v>
      </c>
      <c r="T1765">
        <v>1</v>
      </c>
      <c r="U1765">
        <v>1.7805479999999999E-2</v>
      </c>
      <c r="V1765">
        <v>12</v>
      </c>
    </row>
    <row r="1766" spans="1:22">
      <c r="A1766">
        <v>86477</v>
      </c>
      <c r="B1766" t="s">
        <v>2988</v>
      </c>
      <c r="C1766">
        <v>-2.9999999999999997E-8</v>
      </c>
      <c r="D1766">
        <v>0.57423466000000001</v>
      </c>
      <c r="E1766">
        <v>682</v>
      </c>
      <c r="F1766">
        <v>2</v>
      </c>
      <c r="G1766">
        <v>0</v>
      </c>
      <c r="H1766">
        <v>7</v>
      </c>
      <c r="I1766">
        <v>97291</v>
      </c>
      <c r="J1766">
        <v>1</v>
      </c>
      <c r="K1766">
        <v>0</v>
      </c>
      <c r="L1766">
        <v>0</v>
      </c>
      <c r="M1766">
        <v>0</v>
      </c>
      <c r="N1766">
        <v>1</v>
      </c>
      <c r="O1766">
        <v>1</v>
      </c>
      <c r="P1766">
        <v>348</v>
      </c>
      <c r="Q1766">
        <v>27</v>
      </c>
      <c r="R1766">
        <v>3</v>
      </c>
      <c r="S1766" t="s">
        <v>1478</v>
      </c>
      <c r="T1766">
        <v>1</v>
      </c>
      <c r="U1766">
        <v>0.57423469000000005</v>
      </c>
      <c r="V1766">
        <v>392</v>
      </c>
    </row>
    <row r="1767" spans="1:22">
      <c r="A1767">
        <v>86478</v>
      </c>
      <c r="B1767" t="s">
        <v>2989</v>
      </c>
      <c r="C1767">
        <v>-2.9999999999999997E-8</v>
      </c>
      <c r="D1767">
        <v>8.8767949999999998E-2</v>
      </c>
      <c r="E1767">
        <v>682</v>
      </c>
      <c r="F1767">
        <v>2</v>
      </c>
      <c r="G1767">
        <v>0</v>
      </c>
      <c r="H1767">
        <v>7</v>
      </c>
      <c r="I1767">
        <v>97291</v>
      </c>
      <c r="J1767">
        <v>1</v>
      </c>
      <c r="K1767">
        <v>0</v>
      </c>
      <c r="L1767">
        <v>0</v>
      </c>
      <c r="M1767">
        <v>0</v>
      </c>
      <c r="N1767">
        <v>1</v>
      </c>
      <c r="O1767">
        <v>1</v>
      </c>
      <c r="P1767">
        <v>348</v>
      </c>
      <c r="Q1767">
        <v>27</v>
      </c>
      <c r="R1767">
        <v>3</v>
      </c>
      <c r="S1767" t="s">
        <v>1478</v>
      </c>
      <c r="T1767">
        <v>1</v>
      </c>
      <c r="U1767">
        <v>8.8767979999999996E-2</v>
      </c>
      <c r="V1767">
        <v>61</v>
      </c>
    </row>
    <row r="1768" spans="1:22">
      <c r="A1768">
        <v>86522</v>
      </c>
      <c r="B1768" t="s">
        <v>2990</v>
      </c>
      <c r="C1768">
        <v>-2.9999999999999997E-8</v>
      </c>
      <c r="D1768">
        <v>0.28459325000000002</v>
      </c>
      <c r="E1768">
        <v>682</v>
      </c>
      <c r="F1768">
        <v>2</v>
      </c>
      <c r="G1768">
        <v>0</v>
      </c>
      <c r="H1768">
        <v>7</v>
      </c>
      <c r="I1768">
        <v>97291</v>
      </c>
      <c r="J1768">
        <v>1</v>
      </c>
      <c r="K1768">
        <v>0</v>
      </c>
      <c r="L1768">
        <v>0</v>
      </c>
      <c r="M1768">
        <v>0</v>
      </c>
      <c r="N1768">
        <v>1</v>
      </c>
      <c r="O1768">
        <v>1</v>
      </c>
      <c r="P1768">
        <v>348</v>
      </c>
      <c r="Q1768">
        <v>27</v>
      </c>
      <c r="R1768">
        <v>3</v>
      </c>
      <c r="S1768" t="s">
        <v>1478</v>
      </c>
      <c r="T1768">
        <v>1</v>
      </c>
      <c r="U1768">
        <v>0.28459328</v>
      </c>
      <c r="V1768">
        <v>194</v>
      </c>
    </row>
    <row r="1769" spans="1:22">
      <c r="A1769">
        <v>86545</v>
      </c>
      <c r="B1769" t="s">
        <v>2991</v>
      </c>
      <c r="C1769">
        <v>-2.9999999999999997E-8</v>
      </c>
      <c r="D1769">
        <v>0.26493453</v>
      </c>
      <c r="E1769">
        <v>682</v>
      </c>
      <c r="F1769">
        <v>2</v>
      </c>
      <c r="G1769">
        <v>0</v>
      </c>
      <c r="H1769">
        <v>7</v>
      </c>
      <c r="I1769">
        <v>97291</v>
      </c>
      <c r="J1769">
        <v>1</v>
      </c>
      <c r="K1769">
        <v>0</v>
      </c>
      <c r="L1769">
        <v>0</v>
      </c>
      <c r="M1769">
        <v>0</v>
      </c>
      <c r="N1769">
        <v>1</v>
      </c>
      <c r="O1769">
        <v>1</v>
      </c>
      <c r="P1769">
        <v>348</v>
      </c>
      <c r="Q1769">
        <v>27</v>
      </c>
      <c r="R1769">
        <v>3</v>
      </c>
      <c r="S1769" t="s">
        <v>1478</v>
      </c>
      <c r="T1769">
        <v>1</v>
      </c>
      <c r="U1769">
        <v>0.26493455999999999</v>
      </c>
      <c r="V1769">
        <v>181</v>
      </c>
    </row>
    <row r="1770" spans="1:22">
      <c r="A1770">
        <v>86546</v>
      </c>
      <c r="B1770" t="s">
        <v>2992</v>
      </c>
      <c r="C1770">
        <v>-2.9999999999999997E-8</v>
      </c>
      <c r="D1770">
        <v>1.9756490000000002E-2</v>
      </c>
      <c r="E1770">
        <v>682</v>
      </c>
      <c r="F1770">
        <v>0</v>
      </c>
      <c r="G1770">
        <v>0</v>
      </c>
      <c r="H1770">
        <v>7</v>
      </c>
      <c r="I1770">
        <v>97291</v>
      </c>
      <c r="J1770">
        <v>1</v>
      </c>
      <c r="K1770">
        <v>0</v>
      </c>
      <c r="L1770">
        <v>0</v>
      </c>
      <c r="M1770">
        <v>0</v>
      </c>
      <c r="N1770">
        <v>1</v>
      </c>
      <c r="O1770">
        <v>1</v>
      </c>
      <c r="P1770">
        <v>348</v>
      </c>
      <c r="Q1770">
        <v>27</v>
      </c>
      <c r="R1770">
        <v>3</v>
      </c>
      <c r="S1770" t="s">
        <v>1478</v>
      </c>
      <c r="T1770">
        <v>1</v>
      </c>
      <c r="U1770">
        <v>1.975652E-2</v>
      </c>
      <c r="V1770">
        <v>13</v>
      </c>
    </row>
    <row r="1771" spans="1:22">
      <c r="A1771">
        <v>86547</v>
      </c>
      <c r="B1771" t="s">
        <v>2993</v>
      </c>
      <c r="C1771">
        <v>-2.9999999999999997E-8</v>
      </c>
      <c r="D1771">
        <v>0.10178136</v>
      </c>
      <c r="E1771">
        <v>682</v>
      </c>
      <c r="F1771">
        <v>0</v>
      </c>
      <c r="G1771">
        <v>0</v>
      </c>
      <c r="H1771">
        <v>7</v>
      </c>
      <c r="I1771">
        <v>97291</v>
      </c>
      <c r="J1771">
        <v>1</v>
      </c>
      <c r="K1771">
        <v>0</v>
      </c>
      <c r="L1771">
        <v>0</v>
      </c>
      <c r="M1771">
        <v>0</v>
      </c>
      <c r="N1771">
        <v>1</v>
      </c>
      <c r="O1771">
        <v>1</v>
      </c>
      <c r="P1771">
        <v>348</v>
      </c>
      <c r="Q1771">
        <v>27</v>
      </c>
      <c r="R1771">
        <v>3</v>
      </c>
      <c r="S1771" t="s">
        <v>1478</v>
      </c>
      <c r="T1771">
        <v>1</v>
      </c>
      <c r="U1771">
        <v>0.10178139</v>
      </c>
      <c r="V1771">
        <v>69</v>
      </c>
    </row>
    <row r="1772" spans="1:22">
      <c r="A1772">
        <v>86620</v>
      </c>
      <c r="B1772" t="s">
        <v>2994</v>
      </c>
      <c r="C1772">
        <v>-2.9999999999999997E-8</v>
      </c>
      <c r="D1772">
        <v>6.3928810000000003E-2</v>
      </c>
      <c r="E1772">
        <v>682</v>
      </c>
      <c r="F1772">
        <v>0</v>
      </c>
      <c r="G1772">
        <v>0</v>
      </c>
      <c r="H1772">
        <v>7</v>
      </c>
      <c r="I1772">
        <v>97291</v>
      </c>
      <c r="J1772">
        <v>1</v>
      </c>
      <c r="K1772">
        <v>0</v>
      </c>
      <c r="L1772">
        <v>0</v>
      </c>
      <c r="M1772">
        <v>0</v>
      </c>
      <c r="N1772">
        <v>1</v>
      </c>
      <c r="O1772">
        <v>1</v>
      </c>
      <c r="P1772">
        <v>348</v>
      </c>
      <c r="Q1772">
        <v>27</v>
      </c>
      <c r="R1772">
        <v>3</v>
      </c>
      <c r="S1772" t="s">
        <v>1478</v>
      </c>
      <c r="T1772">
        <v>1</v>
      </c>
      <c r="U1772">
        <v>6.3928840000000001E-2</v>
      </c>
      <c r="V1772">
        <v>44</v>
      </c>
    </row>
    <row r="1773" spans="1:22">
      <c r="A1773">
        <v>86703</v>
      </c>
      <c r="B1773" t="s">
        <v>2995</v>
      </c>
      <c r="C1773">
        <v>-2.9999999999999997E-8</v>
      </c>
      <c r="D1773">
        <v>0.26226842</v>
      </c>
      <c r="E1773">
        <v>682</v>
      </c>
      <c r="F1773">
        <v>2</v>
      </c>
      <c r="G1773">
        <v>0</v>
      </c>
      <c r="H1773">
        <v>7</v>
      </c>
      <c r="I1773">
        <v>97291</v>
      </c>
      <c r="J1773">
        <v>1</v>
      </c>
      <c r="K1773">
        <v>0</v>
      </c>
      <c r="L1773">
        <v>0</v>
      </c>
      <c r="M1773">
        <v>0</v>
      </c>
      <c r="N1773">
        <v>1</v>
      </c>
      <c r="O1773">
        <v>1</v>
      </c>
      <c r="P1773">
        <v>348</v>
      </c>
      <c r="Q1773">
        <v>27</v>
      </c>
      <c r="R1773">
        <v>3</v>
      </c>
      <c r="S1773" t="s">
        <v>1478</v>
      </c>
      <c r="T1773">
        <v>1</v>
      </c>
      <c r="U1773">
        <v>0.26226844999999999</v>
      </c>
      <c r="V1773">
        <v>179</v>
      </c>
    </row>
    <row r="1774" spans="1:22">
      <c r="A1774">
        <v>86716</v>
      </c>
      <c r="B1774" t="s">
        <v>2996</v>
      </c>
      <c r="C1774">
        <v>-2.9999999999999997E-8</v>
      </c>
      <c r="D1774">
        <v>0.29007876999999999</v>
      </c>
      <c r="E1774">
        <v>682</v>
      </c>
      <c r="F1774">
        <v>2</v>
      </c>
      <c r="G1774">
        <v>0</v>
      </c>
      <c r="H1774">
        <v>7</v>
      </c>
      <c r="I1774">
        <v>97291</v>
      </c>
      <c r="J1774">
        <v>1</v>
      </c>
      <c r="K1774">
        <v>0</v>
      </c>
      <c r="L1774">
        <v>0</v>
      </c>
      <c r="M1774">
        <v>0</v>
      </c>
      <c r="N1774">
        <v>1</v>
      </c>
      <c r="O1774">
        <v>1</v>
      </c>
      <c r="P1774">
        <v>348</v>
      </c>
      <c r="Q1774">
        <v>27</v>
      </c>
      <c r="R1774">
        <v>3</v>
      </c>
      <c r="S1774" t="s">
        <v>1478</v>
      </c>
      <c r="T1774">
        <v>1</v>
      </c>
      <c r="U1774">
        <v>0.29007880000000003</v>
      </c>
      <c r="V1774">
        <v>198</v>
      </c>
    </row>
    <row r="1775" spans="1:22">
      <c r="A1775">
        <v>86858</v>
      </c>
      <c r="B1775" t="s">
        <v>2997</v>
      </c>
      <c r="C1775">
        <v>-2.9999999999999997E-8</v>
      </c>
      <c r="D1775">
        <v>8.2305639999999999E-2</v>
      </c>
      <c r="E1775">
        <v>682</v>
      </c>
      <c r="F1775">
        <v>2</v>
      </c>
      <c r="G1775">
        <v>0</v>
      </c>
      <c r="H1775">
        <v>7</v>
      </c>
      <c r="I1775">
        <v>97291</v>
      </c>
      <c r="J1775">
        <v>1</v>
      </c>
      <c r="K1775">
        <v>0</v>
      </c>
      <c r="L1775">
        <v>0</v>
      </c>
      <c r="M1775">
        <v>0</v>
      </c>
      <c r="N1775">
        <v>1</v>
      </c>
      <c r="O1775">
        <v>1</v>
      </c>
      <c r="P1775">
        <v>348</v>
      </c>
      <c r="Q1775">
        <v>27</v>
      </c>
      <c r="R1775">
        <v>3</v>
      </c>
      <c r="S1775" t="s">
        <v>1478</v>
      </c>
      <c r="T1775">
        <v>1</v>
      </c>
      <c r="U1775">
        <v>8.2305669999999997E-2</v>
      </c>
      <c r="V1775">
        <v>56</v>
      </c>
    </row>
    <row r="1776" spans="1:22">
      <c r="A1776">
        <v>86920</v>
      </c>
      <c r="B1776" t="s">
        <v>2998</v>
      </c>
      <c r="C1776">
        <v>-2.9999999999999997E-8</v>
      </c>
      <c r="D1776">
        <v>7.8042730000000005E-2</v>
      </c>
      <c r="E1776">
        <v>682</v>
      </c>
      <c r="F1776">
        <v>0</v>
      </c>
      <c r="G1776">
        <v>0</v>
      </c>
      <c r="H1776">
        <v>7</v>
      </c>
      <c r="I1776">
        <v>97291</v>
      </c>
      <c r="J1776">
        <v>1</v>
      </c>
      <c r="K1776">
        <v>0</v>
      </c>
      <c r="L1776">
        <v>0</v>
      </c>
      <c r="M1776">
        <v>0</v>
      </c>
      <c r="N1776">
        <v>1</v>
      </c>
      <c r="O1776">
        <v>1</v>
      </c>
      <c r="P1776">
        <v>348</v>
      </c>
      <c r="Q1776">
        <v>27</v>
      </c>
      <c r="R1776">
        <v>3</v>
      </c>
      <c r="S1776" t="s">
        <v>1478</v>
      </c>
      <c r="T1776">
        <v>1</v>
      </c>
      <c r="U1776">
        <v>7.8042760000000003E-2</v>
      </c>
      <c r="V1776">
        <v>53</v>
      </c>
    </row>
    <row r="1777" spans="1:22">
      <c r="A1777">
        <v>86921</v>
      </c>
      <c r="B1777" t="s">
        <v>2999</v>
      </c>
      <c r="C1777">
        <v>-2.9999999999999997E-8</v>
      </c>
      <c r="D1777">
        <v>0.24445560999999999</v>
      </c>
      <c r="E1777">
        <v>682</v>
      </c>
      <c r="F1777">
        <v>2</v>
      </c>
      <c r="G1777">
        <v>0</v>
      </c>
      <c r="H1777">
        <v>7</v>
      </c>
      <c r="I1777">
        <v>97291</v>
      </c>
      <c r="J1777">
        <v>1</v>
      </c>
      <c r="K1777">
        <v>0</v>
      </c>
      <c r="L1777">
        <v>0</v>
      </c>
      <c r="M1777">
        <v>0</v>
      </c>
      <c r="N1777">
        <v>1</v>
      </c>
      <c r="O1777">
        <v>1</v>
      </c>
      <c r="P1777">
        <v>348</v>
      </c>
      <c r="Q1777">
        <v>27</v>
      </c>
      <c r="R1777">
        <v>3</v>
      </c>
      <c r="S1777" t="s">
        <v>1478</v>
      </c>
      <c r="T1777">
        <v>1</v>
      </c>
      <c r="U1777">
        <v>0.24445564</v>
      </c>
      <c r="V1777">
        <v>167</v>
      </c>
    </row>
    <row r="1778" spans="1:22">
      <c r="A1778">
        <v>87047</v>
      </c>
      <c r="B1778" t="s">
        <v>3000</v>
      </c>
      <c r="C1778">
        <v>-2.9999999999999997E-8</v>
      </c>
      <c r="D1778">
        <v>7.7425400000000005E-2</v>
      </c>
      <c r="E1778">
        <v>682</v>
      </c>
      <c r="F1778">
        <v>0</v>
      </c>
      <c r="G1778">
        <v>0</v>
      </c>
      <c r="H1778">
        <v>7</v>
      </c>
      <c r="I1778">
        <v>97291</v>
      </c>
      <c r="J1778">
        <v>1</v>
      </c>
      <c r="K1778">
        <v>0</v>
      </c>
      <c r="L1778">
        <v>0</v>
      </c>
      <c r="M1778">
        <v>0</v>
      </c>
      <c r="N1778">
        <v>1</v>
      </c>
      <c r="O1778">
        <v>1</v>
      </c>
      <c r="P1778">
        <v>348</v>
      </c>
      <c r="Q1778">
        <v>27</v>
      </c>
      <c r="R1778">
        <v>3</v>
      </c>
      <c r="S1778" t="s">
        <v>1478</v>
      </c>
      <c r="T1778">
        <v>1</v>
      </c>
      <c r="U1778">
        <v>7.7425430000000003E-2</v>
      </c>
      <c r="V1778">
        <v>53</v>
      </c>
    </row>
    <row r="1779" spans="1:22">
      <c r="A1779">
        <v>87056</v>
      </c>
      <c r="B1779" t="s">
        <v>3001</v>
      </c>
      <c r="C1779">
        <v>-2.9999999999999997E-8</v>
      </c>
      <c r="D1779">
        <v>0.23783621999999999</v>
      </c>
      <c r="E1779">
        <v>682</v>
      </c>
      <c r="F1779">
        <v>2</v>
      </c>
      <c r="G1779">
        <v>0</v>
      </c>
      <c r="H1779">
        <v>7</v>
      </c>
      <c r="I1779">
        <v>97291</v>
      </c>
      <c r="J1779">
        <v>1</v>
      </c>
      <c r="K1779">
        <v>0</v>
      </c>
      <c r="L1779">
        <v>0</v>
      </c>
      <c r="M1779">
        <v>0</v>
      </c>
      <c r="N1779">
        <v>1</v>
      </c>
      <c r="O1779">
        <v>1</v>
      </c>
      <c r="P1779">
        <v>348</v>
      </c>
      <c r="Q1779">
        <v>27</v>
      </c>
      <c r="R1779">
        <v>3</v>
      </c>
      <c r="S1779" t="s">
        <v>1478</v>
      </c>
      <c r="T1779">
        <v>1</v>
      </c>
      <c r="U1779">
        <v>0.23783625</v>
      </c>
      <c r="V1779">
        <v>162</v>
      </c>
    </row>
    <row r="1780" spans="1:22">
      <c r="A1780">
        <v>87092</v>
      </c>
      <c r="B1780" t="s">
        <v>3002</v>
      </c>
      <c r="C1780">
        <v>-2.9999999999999997E-8</v>
      </c>
      <c r="D1780">
        <v>2.1407909999999999E-2</v>
      </c>
      <c r="E1780">
        <v>682</v>
      </c>
      <c r="F1780">
        <v>0</v>
      </c>
      <c r="G1780">
        <v>0</v>
      </c>
      <c r="H1780">
        <v>7</v>
      </c>
      <c r="I1780">
        <v>97291</v>
      </c>
      <c r="J1780">
        <v>1</v>
      </c>
      <c r="K1780">
        <v>0</v>
      </c>
      <c r="L1780">
        <v>0</v>
      </c>
      <c r="M1780">
        <v>0</v>
      </c>
      <c r="N1780">
        <v>1</v>
      </c>
      <c r="O1780">
        <v>1</v>
      </c>
      <c r="P1780">
        <v>348</v>
      </c>
      <c r="Q1780">
        <v>27</v>
      </c>
      <c r="R1780">
        <v>3</v>
      </c>
      <c r="S1780" t="s">
        <v>1478</v>
      </c>
      <c r="T1780">
        <v>1</v>
      </c>
      <c r="U1780">
        <v>2.140794E-2</v>
      </c>
      <c r="V1780">
        <v>15</v>
      </c>
    </row>
    <row r="1781" spans="1:22">
      <c r="A1781">
        <v>87119</v>
      </c>
      <c r="B1781" t="s">
        <v>3003</v>
      </c>
      <c r="C1781">
        <v>-2.9999999999999997E-8</v>
      </c>
      <c r="D1781">
        <v>0.12149532</v>
      </c>
      <c r="E1781">
        <v>682</v>
      </c>
      <c r="F1781">
        <v>0</v>
      </c>
      <c r="G1781">
        <v>0</v>
      </c>
      <c r="H1781">
        <v>7</v>
      </c>
      <c r="I1781">
        <v>97291</v>
      </c>
      <c r="J1781">
        <v>1</v>
      </c>
      <c r="K1781">
        <v>0</v>
      </c>
      <c r="L1781">
        <v>0</v>
      </c>
      <c r="M1781">
        <v>0</v>
      </c>
      <c r="N1781">
        <v>1</v>
      </c>
      <c r="O1781">
        <v>1</v>
      </c>
      <c r="P1781">
        <v>348</v>
      </c>
      <c r="Q1781">
        <v>27</v>
      </c>
      <c r="R1781">
        <v>3</v>
      </c>
      <c r="S1781" t="s">
        <v>1478</v>
      </c>
      <c r="T1781">
        <v>1</v>
      </c>
      <c r="U1781">
        <v>0.12149535</v>
      </c>
      <c r="V1781">
        <v>83</v>
      </c>
    </row>
    <row r="1782" spans="1:22">
      <c r="A1782">
        <v>87120</v>
      </c>
      <c r="B1782" t="s">
        <v>3003</v>
      </c>
      <c r="C1782">
        <v>0.12149532</v>
      </c>
      <c r="D1782">
        <v>0.22331535999999999</v>
      </c>
      <c r="E1782">
        <v>682</v>
      </c>
      <c r="F1782">
        <v>2</v>
      </c>
      <c r="G1782">
        <v>0</v>
      </c>
      <c r="H1782">
        <v>7</v>
      </c>
      <c r="I1782">
        <v>97291</v>
      </c>
      <c r="J1782">
        <v>1</v>
      </c>
      <c r="K1782">
        <v>0</v>
      </c>
      <c r="L1782">
        <v>0</v>
      </c>
      <c r="M1782">
        <v>0</v>
      </c>
      <c r="N1782">
        <v>1</v>
      </c>
      <c r="O1782">
        <v>1</v>
      </c>
      <c r="P1782">
        <v>348</v>
      </c>
      <c r="Q1782">
        <v>27</v>
      </c>
      <c r="R1782">
        <v>3</v>
      </c>
      <c r="S1782" t="s">
        <v>1478</v>
      </c>
      <c r="T1782">
        <v>1</v>
      </c>
      <c r="U1782">
        <v>0.10182004</v>
      </c>
      <c r="V1782">
        <v>69</v>
      </c>
    </row>
    <row r="1783" spans="1:22">
      <c r="A1783">
        <v>87319</v>
      </c>
      <c r="B1783" t="s">
        <v>3004</v>
      </c>
      <c r="C1783">
        <v>3.5070030000000002E-2</v>
      </c>
      <c r="D1783">
        <v>0.1287953</v>
      </c>
      <c r="E1783">
        <v>682</v>
      </c>
      <c r="F1783">
        <v>2</v>
      </c>
      <c r="G1783">
        <v>0</v>
      </c>
      <c r="H1783">
        <v>7</v>
      </c>
      <c r="I1783">
        <v>97291</v>
      </c>
      <c r="J1783">
        <v>1</v>
      </c>
      <c r="K1783">
        <v>0</v>
      </c>
      <c r="L1783">
        <v>0</v>
      </c>
      <c r="M1783">
        <v>0</v>
      </c>
      <c r="N1783">
        <v>1</v>
      </c>
      <c r="O1783">
        <v>1</v>
      </c>
      <c r="P1783">
        <v>348</v>
      </c>
      <c r="Q1783">
        <v>27</v>
      </c>
      <c r="R1783">
        <v>3</v>
      </c>
      <c r="S1783" t="s">
        <v>1478</v>
      </c>
      <c r="T1783">
        <v>1</v>
      </c>
      <c r="U1783">
        <v>9.3725269999999999E-2</v>
      </c>
      <c r="V1783">
        <v>64</v>
      </c>
    </row>
    <row r="1784" spans="1:22">
      <c r="A1784">
        <v>87359</v>
      </c>
      <c r="B1784" t="s">
        <v>3005</v>
      </c>
      <c r="C1784">
        <v>-2.9999999999999997E-8</v>
      </c>
      <c r="D1784">
        <v>0.30389965000000002</v>
      </c>
      <c r="E1784">
        <v>682</v>
      </c>
      <c r="F1784">
        <v>2</v>
      </c>
      <c r="G1784">
        <v>0</v>
      </c>
      <c r="H1784">
        <v>7</v>
      </c>
      <c r="I1784">
        <v>97291</v>
      </c>
      <c r="J1784">
        <v>1</v>
      </c>
      <c r="K1784">
        <v>0</v>
      </c>
      <c r="L1784">
        <v>0</v>
      </c>
      <c r="M1784">
        <v>0</v>
      </c>
      <c r="N1784">
        <v>1</v>
      </c>
      <c r="O1784">
        <v>1</v>
      </c>
      <c r="P1784">
        <v>348</v>
      </c>
      <c r="Q1784">
        <v>27</v>
      </c>
      <c r="R1784">
        <v>3</v>
      </c>
      <c r="S1784" t="s">
        <v>1478</v>
      </c>
      <c r="T1784">
        <v>1</v>
      </c>
      <c r="U1784">
        <v>0.30389968000000001</v>
      </c>
      <c r="V1784">
        <v>207</v>
      </c>
    </row>
    <row r="1785" spans="1:22">
      <c r="A1785">
        <v>87465</v>
      </c>
      <c r="B1785" t="s">
        <v>3006</v>
      </c>
      <c r="C1785">
        <v>-2.9999999999999997E-8</v>
      </c>
      <c r="D1785">
        <v>7.6644589999999999E-2</v>
      </c>
      <c r="E1785">
        <v>682</v>
      </c>
      <c r="F1785">
        <v>2</v>
      </c>
      <c r="G1785">
        <v>0</v>
      </c>
      <c r="H1785">
        <v>7</v>
      </c>
      <c r="I1785">
        <v>97291</v>
      </c>
      <c r="J1785">
        <v>1</v>
      </c>
      <c r="K1785">
        <v>0</v>
      </c>
      <c r="L1785">
        <v>0</v>
      </c>
      <c r="M1785">
        <v>0</v>
      </c>
      <c r="N1785">
        <v>1</v>
      </c>
      <c r="O1785">
        <v>1</v>
      </c>
      <c r="P1785">
        <v>348</v>
      </c>
      <c r="Q1785">
        <v>27</v>
      </c>
      <c r="R1785">
        <v>3</v>
      </c>
      <c r="S1785" t="s">
        <v>1478</v>
      </c>
      <c r="T1785">
        <v>1</v>
      </c>
      <c r="U1785">
        <v>7.6644619999999997E-2</v>
      </c>
      <c r="V1785">
        <v>52</v>
      </c>
    </row>
    <row r="1786" spans="1:22">
      <c r="A1786">
        <v>87507</v>
      </c>
      <c r="B1786" t="s">
        <v>3007</v>
      </c>
      <c r="C1786">
        <v>-2.9999999999999997E-8</v>
      </c>
      <c r="D1786">
        <v>0.10023136000000001</v>
      </c>
      <c r="E1786">
        <v>682</v>
      </c>
      <c r="F1786">
        <v>0</v>
      </c>
      <c r="G1786">
        <v>0</v>
      </c>
      <c r="H1786">
        <v>7</v>
      </c>
      <c r="I1786">
        <v>97291</v>
      </c>
      <c r="J1786">
        <v>1</v>
      </c>
      <c r="K1786">
        <v>0</v>
      </c>
      <c r="L1786">
        <v>0</v>
      </c>
      <c r="M1786">
        <v>0</v>
      </c>
      <c r="N1786">
        <v>1</v>
      </c>
      <c r="O1786">
        <v>1</v>
      </c>
      <c r="P1786">
        <v>348</v>
      </c>
      <c r="Q1786">
        <v>27</v>
      </c>
      <c r="R1786">
        <v>3</v>
      </c>
      <c r="S1786" t="s">
        <v>1478</v>
      </c>
      <c r="T1786">
        <v>1</v>
      </c>
      <c r="U1786">
        <v>0.10023139</v>
      </c>
      <c r="V1786">
        <v>68</v>
      </c>
    </row>
    <row r="1787" spans="1:22">
      <c r="A1787">
        <v>87545</v>
      </c>
      <c r="B1787" t="s">
        <v>3008</v>
      </c>
      <c r="C1787">
        <v>-2.9999999999999997E-8</v>
      </c>
      <c r="D1787">
        <v>0.30240439000000002</v>
      </c>
      <c r="E1787">
        <v>682</v>
      </c>
      <c r="F1787">
        <v>2</v>
      </c>
      <c r="G1787">
        <v>0</v>
      </c>
      <c r="H1787">
        <v>7</v>
      </c>
      <c r="I1787">
        <v>97291</v>
      </c>
      <c r="J1787">
        <v>1</v>
      </c>
      <c r="K1787">
        <v>0</v>
      </c>
      <c r="L1787">
        <v>0</v>
      </c>
      <c r="M1787">
        <v>0</v>
      </c>
      <c r="N1787">
        <v>1</v>
      </c>
      <c r="O1787">
        <v>1</v>
      </c>
      <c r="P1787">
        <v>348</v>
      </c>
      <c r="Q1787">
        <v>27</v>
      </c>
      <c r="R1787">
        <v>3</v>
      </c>
      <c r="S1787" t="s">
        <v>1478</v>
      </c>
      <c r="T1787">
        <v>1</v>
      </c>
      <c r="U1787">
        <v>0.30240442000000001</v>
      </c>
      <c r="V1787">
        <v>206</v>
      </c>
    </row>
    <row r="1788" spans="1:22">
      <c r="A1788">
        <v>87556</v>
      </c>
      <c r="B1788" t="s">
        <v>3009</v>
      </c>
      <c r="C1788">
        <v>-2.9999999999999997E-8</v>
      </c>
      <c r="D1788">
        <v>0.15711834</v>
      </c>
      <c r="E1788">
        <v>682</v>
      </c>
      <c r="F1788">
        <v>2</v>
      </c>
      <c r="G1788">
        <v>0</v>
      </c>
      <c r="H1788">
        <v>7</v>
      </c>
      <c r="I1788">
        <v>97291</v>
      </c>
      <c r="J1788">
        <v>1</v>
      </c>
      <c r="K1788">
        <v>0</v>
      </c>
      <c r="L1788">
        <v>0</v>
      </c>
      <c r="M1788">
        <v>0</v>
      </c>
      <c r="N1788">
        <v>1</v>
      </c>
      <c r="O1788">
        <v>1</v>
      </c>
      <c r="P1788">
        <v>348</v>
      </c>
      <c r="Q1788">
        <v>27</v>
      </c>
      <c r="R1788">
        <v>3</v>
      </c>
      <c r="S1788" t="s">
        <v>1478</v>
      </c>
      <c r="T1788">
        <v>1</v>
      </c>
      <c r="U1788">
        <v>0.15711837000000001</v>
      </c>
      <c r="V1788">
        <v>107</v>
      </c>
    </row>
    <row r="1789" spans="1:22">
      <c r="A1789">
        <v>87747</v>
      </c>
      <c r="B1789" t="s">
        <v>3010</v>
      </c>
      <c r="C1789">
        <v>-2.9999999999999997E-8</v>
      </c>
      <c r="D1789">
        <v>9.3945890000000004E-2</v>
      </c>
      <c r="E1789">
        <v>682</v>
      </c>
      <c r="F1789">
        <v>2</v>
      </c>
      <c r="G1789">
        <v>0</v>
      </c>
      <c r="H1789">
        <v>7</v>
      </c>
      <c r="I1789">
        <v>97291</v>
      </c>
      <c r="J1789">
        <v>1</v>
      </c>
      <c r="K1789">
        <v>0</v>
      </c>
      <c r="L1789">
        <v>0</v>
      </c>
      <c r="M1789">
        <v>0</v>
      </c>
      <c r="N1789">
        <v>1</v>
      </c>
      <c r="O1789">
        <v>1</v>
      </c>
      <c r="P1789">
        <v>348</v>
      </c>
      <c r="Q1789">
        <v>27</v>
      </c>
      <c r="R1789">
        <v>3</v>
      </c>
      <c r="S1789" t="s">
        <v>1478</v>
      </c>
      <c r="T1789">
        <v>1</v>
      </c>
      <c r="U1789">
        <v>9.3945920000000002E-2</v>
      </c>
      <c r="V1789">
        <v>64</v>
      </c>
    </row>
    <row r="1790" spans="1:22">
      <c r="A1790">
        <v>87762</v>
      </c>
      <c r="B1790" t="s">
        <v>3011</v>
      </c>
      <c r="C1790">
        <v>-2.9999999999999997E-8</v>
      </c>
      <c r="D1790">
        <v>2.0880429999999998E-2</v>
      </c>
      <c r="E1790">
        <v>682</v>
      </c>
      <c r="F1790">
        <v>0</v>
      </c>
      <c r="G1790">
        <v>0</v>
      </c>
      <c r="H1790">
        <v>7</v>
      </c>
      <c r="I1790">
        <v>97291</v>
      </c>
      <c r="J1790">
        <v>1</v>
      </c>
      <c r="K1790">
        <v>0</v>
      </c>
      <c r="L1790">
        <v>0</v>
      </c>
      <c r="M1790">
        <v>0</v>
      </c>
      <c r="N1790">
        <v>1</v>
      </c>
      <c r="O1790">
        <v>1</v>
      </c>
      <c r="P1790">
        <v>348</v>
      </c>
      <c r="Q1790">
        <v>27</v>
      </c>
      <c r="R1790">
        <v>3</v>
      </c>
      <c r="S1790" t="s">
        <v>1478</v>
      </c>
      <c r="T1790">
        <v>1</v>
      </c>
      <c r="U1790">
        <v>2.088046E-2</v>
      </c>
      <c r="V1790">
        <v>14</v>
      </c>
    </row>
    <row r="1791" spans="1:22">
      <c r="A1791">
        <v>87795</v>
      </c>
      <c r="B1791" t="s">
        <v>3012</v>
      </c>
      <c r="C1791">
        <v>-2.9999999999999997E-8</v>
      </c>
      <c r="D1791">
        <v>3.7421669999999997E-2</v>
      </c>
      <c r="E1791">
        <v>682</v>
      </c>
      <c r="F1791">
        <v>0</v>
      </c>
      <c r="G1791">
        <v>0</v>
      </c>
      <c r="H1791">
        <v>7</v>
      </c>
      <c r="I1791">
        <v>97291</v>
      </c>
      <c r="J1791">
        <v>1</v>
      </c>
      <c r="K1791">
        <v>0</v>
      </c>
      <c r="L1791">
        <v>0</v>
      </c>
      <c r="M1791">
        <v>0</v>
      </c>
      <c r="N1791">
        <v>1</v>
      </c>
      <c r="O1791">
        <v>1</v>
      </c>
      <c r="P1791">
        <v>348</v>
      </c>
      <c r="Q1791">
        <v>27</v>
      </c>
      <c r="R1791">
        <v>3</v>
      </c>
      <c r="S1791" t="s">
        <v>1478</v>
      </c>
      <c r="T1791">
        <v>1</v>
      </c>
      <c r="U1791">
        <v>3.7421700000000002E-2</v>
      </c>
      <c r="V1791">
        <v>26</v>
      </c>
    </row>
    <row r="1792" spans="1:22">
      <c r="A1792">
        <v>87796</v>
      </c>
      <c r="B1792" t="s">
        <v>3012</v>
      </c>
      <c r="C1792">
        <v>3.7421669999999997E-2</v>
      </c>
      <c r="D1792">
        <v>0.33310595999999998</v>
      </c>
      <c r="E1792">
        <v>682</v>
      </c>
      <c r="F1792">
        <v>2</v>
      </c>
      <c r="G1792">
        <v>0</v>
      </c>
      <c r="H1792">
        <v>7</v>
      </c>
      <c r="I1792">
        <v>97291</v>
      </c>
      <c r="J1792">
        <v>1</v>
      </c>
      <c r="K1792">
        <v>0</v>
      </c>
      <c r="L1792">
        <v>0</v>
      </c>
      <c r="M1792">
        <v>0</v>
      </c>
      <c r="N1792">
        <v>1</v>
      </c>
      <c r="O1792">
        <v>1</v>
      </c>
      <c r="P1792">
        <v>348</v>
      </c>
      <c r="Q1792">
        <v>27</v>
      </c>
      <c r="R1792">
        <v>3</v>
      </c>
      <c r="S1792" t="s">
        <v>1478</v>
      </c>
      <c r="T1792">
        <v>1</v>
      </c>
      <c r="U1792">
        <v>0.29568429000000002</v>
      </c>
      <c r="V1792">
        <v>202</v>
      </c>
    </row>
    <row r="1793" spans="1:22">
      <c r="A1793">
        <v>87801</v>
      </c>
      <c r="B1793" t="s">
        <v>3013</v>
      </c>
      <c r="C1793">
        <v>-2.9999999999999997E-8</v>
      </c>
      <c r="D1793">
        <v>8.1531850000000003E-2</v>
      </c>
      <c r="E1793">
        <v>682</v>
      </c>
      <c r="F1793">
        <v>0</v>
      </c>
      <c r="G1793">
        <v>0</v>
      </c>
      <c r="H1793">
        <v>7</v>
      </c>
      <c r="I1793">
        <v>97291</v>
      </c>
      <c r="J1793">
        <v>1</v>
      </c>
      <c r="K1793">
        <v>0</v>
      </c>
      <c r="L1793">
        <v>0</v>
      </c>
      <c r="M1793">
        <v>0</v>
      </c>
      <c r="N1793">
        <v>1</v>
      </c>
      <c r="O1793">
        <v>1</v>
      </c>
      <c r="P1793">
        <v>348</v>
      </c>
      <c r="Q1793">
        <v>27</v>
      </c>
      <c r="R1793">
        <v>3</v>
      </c>
      <c r="S1793" t="s">
        <v>1478</v>
      </c>
      <c r="T1793">
        <v>1</v>
      </c>
      <c r="U1793">
        <v>8.1531880000000001E-2</v>
      </c>
      <c r="V1793">
        <v>56</v>
      </c>
    </row>
    <row r="1794" spans="1:22">
      <c r="A1794">
        <v>87819</v>
      </c>
      <c r="B1794" t="s">
        <v>3014</v>
      </c>
      <c r="C1794">
        <v>-2.9999999999999997E-8</v>
      </c>
      <c r="D1794">
        <v>4.5118829999999999E-2</v>
      </c>
      <c r="E1794">
        <v>682</v>
      </c>
      <c r="F1794">
        <v>2</v>
      </c>
      <c r="G1794">
        <v>0</v>
      </c>
      <c r="H1794">
        <v>7</v>
      </c>
      <c r="I1794">
        <v>97291</v>
      </c>
      <c r="J1794">
        <v>1</v>
      </c>
      <c r="K1794">
        <v>0</v>
      </c>
      <c r="L1794">
        <v>0</v>
      </c>
      <c r="M1794">
        <v>0</v>
      </c>
      <c r="N1794">
        <v>1</v>
      </c>
      <c r="O1794">
        <v>1</v>
      </c>
      <c r="P1794">
        <v>348</v>
      </c>
      <c r="Q1794">
        <v>27</v>
      </c>
      <c r="R1794">
        <v>3</v>
      </c>
      <c r="S1794" t="s">
        <v>1478</v>
      </c>
      <c r="T1794">
        <v>1</v>
      </c>
      <c r="U1794">
        <v>4.5118859999999997E-2</v>
      </c>
      <c r="V1794">
        <v>31</v>
      </c>
    </row>
    <row r="1795" spans="1:22">
      <c r="A1795">
        <v>87820</v>
      </c>
      <c r="B1795" t="s">
        <v>3014</v>
      </c>
      <c r="C1795">
        <v>4.5118829999999999E-2</v>
      </c>
      <c r="D1795">
        <v>0.14072218</v>
      </c>
      <c r="E1795">
        <v>682</v>
      </c>
      <c r="F1795">
        <v>0</v>
      </c>
      <c r="G1795">
        <v>0</v>
      </c>
      <c r="H1795">
        <v>7</v>
      </c>
      <c r="I1795">
        <v>97291</v>
      </c>
      <c r="J1795">
        <v>1</v>
      </c>
      <c r="K1795">
        <v>0</v>
      </c>
      <c r="L1795">
        <v>0</v>
      </c>
      <c r="M1795">
        <v>0</v>
      </c>
      <c r="N1795">
        <v>1</v>
      </c>
      <c r="O1795">
        <v>1</v>
      </c>
      <c r="P1795">
        <v>348</v>
      </c>
      <c r="Q1795">
        <v>27</v>
      </c>
      <c r="R1795">
        <v>3</v>
      </c>
      <c r="S1795" t="s">
        <v>1478</v>
      </c>
      <c r="T1795">
        <v>1</v>
      </c>
      <c r="U1795">
        <v>9.5603350000000004E-2</v>
      </c>
      <c r="V1795">
        <v>65</v>
      </c>
    </row>
    <row r="1796" spans="1:22">
      <c r="A1796">
        <v>87868</v>
      </c>
      <c r="B1796" t="s">
        <v>3015</v>
      </c>
      <c r="C1796">
        <v>-2.9999999999999997E-8</v>
      </c>
      <c r="D1796">
        <v>9.8898390000000003E-2</v>
      </c>
      <c r="E1796">
        <v>682</v>
      </c>
      <c r="F1796">
        <v>2</v>
      </c>
      <c r="G1796">
        <v>0</v>
      </c>
      <c r="H1796">
        <v>7</v>
      </c>
      <c r="I1796">
        <v>97291</v>
      </c>
      <c r="J1796">
        <v>1</v>
      </c>
      <c r="K1796">
        <v>0</v>
      </c>
      <c r="L1796">
        <v>0</v>
      </c>
      <c r="M1796">
        <v>0</v>
      </c>
      <c r="N1796">
        <v>1</v>
      </c>
      <c r="O1796">
        <v>1</v>
      </c>
      <c r="P1796">
        <v>348</v>
      </c>
      <c r="Q1796">
        <v>27</v>
      </c>
      <c r="R1796">
        <v>3</v>
      </c>
      <c r="S1796" t="s">
        <v>1478</v>
      </c>
      <c r="T1796">
        <v>1</v>
      </c>
      <c r="U1796">
        <v>9.8898420000000001E-2</v>
      </c>
      <c r="V1796">
        <v>67</v>
      </c>
    </row>
    <row r="1797" spans="1:22">
      <c r="A1797">
        <v>87944</v>
      </c>
      <c r="B1797" t="s">
        <v>3016</v>
      </c>
      <c r="C1797">
        <v>-2.9999999999999997E-8</v>
      </c>
      <c r="D1797">
        <v>0.13657565999999999</v>
      </c>
      <c r="E1797">
        <v>682</v>
      </c>
      <c r="F1797">
        <v>0</v>
      </c>
      <c r="G1797">
        <v>0</v>
      </c>
      <c r="H1797">
        <v>7</v>
      </c>
      <c r="I1797">
        <v>97291</v>
      </c>
      <c r="J1797">
        <v>1</v>
      </c>
      <c r="K1797">
        <v>0</v>
      </c>
      <c r="L1797">
        <v>0</v>
      </c>
      <c r="M1797">
        <v>0</v>
      </c>
      <c r="N1797">
        <v>1</v>
      </c>
      <c r="O1797">
        <v>1</v>
      </c>
      <c r="P1797">
        <v>348</v>
      </c>
      <c r="Q1797">
        <v>27</v>
      </c>
      <c r="R1797">
        <v>3</v>
      </c>
      <c r="S1797" t="s">
        <v>1478</v>
      </c>
      <c r="T1797">
        <v>1</v>
      </c>
      <c r="U1797">
        <v>0.13657569</v>
      </c>
      <c r="V1797">
        <v>93</v>
      </c>
    </row>
    <row r="1798" spans="1:22">
      <c r="A1798">
        <v>87958</v>
      </c>
      <c r="B1798" t="s">
        <v>3017</v>
      </c>
      <c r="C1798">
        <v>-2.9999999999999997E-8</v>
      </c>
      <c r="D1798">
        <v>0.1211445</v>
      </c>
      <c r="E1798">
        <v>682</v>
      </c>
      <c r="F1798">
        <v>2</v>
      </c>
      <c r="G1798">
        <v>0</v>
      </c>
      <c r="H1798">
        <v>7</v>
      </c>
      <c r="I1798">
        <v>97291</v>
      </c>
      <c r="J1798">
        <v>1</v>
      </c>
      <c r="K1798">
        <v>0</v>
      </c>
      <c r="L1798">
        <v>0</v>
      </c>
      <c r="M1798">
        <v>0</v>
      </c>
      <c r="N1798">
        <v>1</v>
      </c>
      <c r="O1798">
        <v>1</v>
      </c>
      <c r="P1798">
        <v>348</v>
      </c>
      <c r="Q1798">
        <v>27</v>
      </c>
      <c r="R1798">
        <v>3</v>
      </c>
      <c r="S1798" t="s">
        <v>1478</v>
      </c>
      <c r="T1798">
        <v>1</v>
      </c>
      <c r="U1798">
        <v>0.12114453</v>
      </c>
      <c r="V1798">
        <v>83</v>
      </c>
    </row>
    <row r="1799" spans="1:22">
      <c r="A1799">
        <v>88150</v>
      </c>
      <c r="B1799" t="s">
        <v>3018</v>
      </c>
      <c r="C1799">
        <v>-2.9999999999999997E-8</v>
      </c>
      <c r="D1799">
        <v>0.13998139000000001</v>
      </c>
      <c r="E1799">
        <v>682</v>
      </c>
      <c r="F1799">
        <v>2</v>
      </c>
      <c r="G1799">
        <v>0</v>
      </c>
      <c r="H1799">
        <v>7</v>
      </c>
      <c r="I1799">
        <v>97291</v>
      </c>
      <c r="J1799">
        <v>1</v>
      </c>
      <c r="K1799">
        <v>0</v>
      </c>
      <c r="L1799">
        <v>0</v>
      </c>
      <c r="M1799">
        <v>0</v>
      </c>
      <c r="N1799">
        <v>1</v>
      </c>
      <c r="O1799">
        <v>1</v>
      </c>
      <c r="P1799">
        <v>348</v>
      </c>
      <c r="Q1799">
        <v>27</v>
      </c>
      <c r="R1799">
        <v>3</v>
      </c>
      <c r="S1799" t="s">
        <v>1478</v>
      </c>
      <c r="T1799">
        <v>1</v>
      </c>
      <c r="U1799">
        <v>0.13998142</v>
      </c>
      <c r="V1799">
        <v>95</v>
      </c>
    </row>
    <row r="1800" spans="1:22">
      <c r="A1800">
        <v>88293</v>
      </c>
      <c r="B1800" t="s">
        <v>3019</v>
      </c>
      <c r="C1800">
        <v>-2.9999999999999997E-8</v>
      </c>
      <c r="D1800">
        <v>0.22026182999999999</v>
      </c>
      <c r="E1800">
        <v>682</v>
      </c>
      <c r="F1800">
        <v>2</v>
      </c>
      <c r="G1800">
        <v>0</v>
      </c>
      <c r="H1800">
        <v>7</v>
      </c>
      <c r="I1800">
        <v>97291</v>
      </c>
      <c r="J1800">
        <v>1</v>
      </c>
      <c r="K1800">
        <v>0</v>
      </c>
      <c r="L1800">
        <v>0</v>
      </c>
      <c r="M1800">
        <v>0</v>
      </c>
      <c r="N1800">
        <v>1</v>
      </c>
      <c r="O1800">
        <v>1</v>
      </c>
      <c r="P1800">
        <v>348</v>
      </c>
      <c r="Q1800">
        <v>27</v>
      </c>
      <c r="R1800">
        <v>3</v>
      </c>
      <c r="S1800" t="s">
        <v>1478</v>
      </c>
      <c r="T1800">
        <v>1</v>
      </c>
      <c r="U1800">
        <v>0.22026186</v>
      </c>
      <c r="V1800">
        <v>150</v>
      </c>
    </row>
    <row r="1801" spans="1:22">
      <c r="A1801">
        <v>88328</v>
      </c>
      <c r="B1801" t="s">
        <v>3020</v>
      </c>
      <c r="C1801">
        <v>-2.9999999999999997E-8</v>
      </c>
      <c r="D1801">
        <v>0.31161470000000002</v>
      </c>
      <c r="E1801">
        <v>682</v>
      </c>
      <c r="F1801">
        <v>2</v>
      </c>
      <c r="G1801">
        <v>0</v>
      </c>
      <c r="H1801">
        <v>7</v>
      </c>
      <c r="I1801">
        <v>97291</v>
      </c>
      <c r="J1801">
        <v>1</v>
      </c>
      <c r="K1801">
        <v>0</v>
      </c>
      <c r="L1801">
        <v>0</v>
      </c>
      <c r="M1801">
        <v>0</v>
      </c>
      <c r="N1801">
        <v>1</v>
      </c>
      <c r="O1801">
        <v>1</v>
      </c>
      <c r="P1801">
        <v>348</v>
      </c>
      <c r="Q1801">
        <v>27</v>
      </c>
      <c r="R1801">
        <v>3</v>
      </c>
      <c r="S1801" t="s">
        <v>1478</v>
      </c>
      <c r="T1801">
        <v>1</v>
      </c>
      <c r="U1801">
        <v>0.31161473000000001</v>
      </c>
      <c r="V1801">
        <v>213</v>
      </c>
    </row>
    <row r="1802" spans="1:22">
      <c r="A1802">
        <v>88420</v>
      </c>
      <c r="B1802" t="s">
        <v>3021</v>
      </c>
      <c r="C1802">
        <v>-2.9999999999999997E-8</v>
      </c>
      <c r="D1802">
        <v>5.936777E-2</v>
      </c>
      <c r="E1802">
        <v>682</v>
      </c>
      <c r="F1802">
        <v>2</v>
      </c>
      <c r="G1802">
        <v>0</v>
      </c>
      <c r="H1802">
        <v>7</v>
      </c>
      <c r="I1802">
        <v>97291</v>
      </c>
      <c r="J1802">
        <v>1</v>
      </c>
      <c r="K1802">
        <v>0</v>
      </c>
      <c r="L1802">
        <v>0</v>
      </c>
      <c r="M1802">
        <v>0</v>
      </c>
      <c r="N1802">
        <v>1</v>
      </c>
      <c r="O1802">
        <v>1</v>
      </c>
      <c r="P1802">
        <v>348</v>
      </c>
      <c r="Q1802">
        <v>27</v>
      </c>
      <c r="R1802">
        <v>3</v>
      </c>
      <c r="S1802" t="s">
        <v>1478</v>
      </c>
      <c r="T1802">
        <v>1</v>
      </c>
      <c r="U1802">
        <v>5.9367799999999998E-2</v>
      </c>
      <c r="V1802">
        <v>40</v>
      </c>
    </row>
    <row r="1803" spans="1:22">
      <c r="A1803">
        <v>88483</v>
      </c>
      <c r="B1803" t="s">
        <v>3022</v>
      </c>
      <c r="C1803">
        <v>-2.9999999999999997E-8</v>
      </c>
      <c r="D1803">
        <v>0.20153236999999999</v>
      </c>
      <c r="E1803">
        <v>682</v>
      </c>
      <c r="F1803">
        <v>2</v>
      </c>
      <c r="G1803">
        <v>0</v>
      </c>
      <c r="H1803">
        <v>7</v>
      </c>
      <c r="I1803">
        <v>97291</v>
      </c>
      <c r="J1803">
        <v>1</v>
      </c>
      <c r="K1803">
        <v>0</v>
      </c>
      <c r="L1803">
        <v>0</v>
      </c>
      <c r="M1803">
        <v>0</v>
      </c>
      <c r="N1803">
        <v>1</v>
      </c>
      <c r="O1803">
        <v>1</v>
      </c>
      <c r="P1803">
        <v>348</v>
      </c>
      <c r="Q1803">
        <v>27</v>
      </c>
      <c r="R1803">
        <v>3</v>
      </c>
      <c r="S1803" t="s">
        <v>1478</v>
      </c>
      <c r="T1803">
        <v>1</v>
      </c>
      <c r="U1803">
        <v>0.2015324</v>
      </c>
      <c r="V1803">
        <v>137</v>
      </c>
    </row>
    <row r="1804" spans="1:22">
      <c r="A1804">
        <v>88505</v>
      </c>
      <c r="B1804" t="s">
        <v>3023</v>
      </c>
      <c r="C1804">
        <v>-2.9999999999999997E-8</v>
      </c>
      <c r="D1804">
        <v>0.16064753000000001</v>
      </c>
      <c r="E1804">
        <v>682</v>
      </c>
      <c r="F1804">
        <v>2</v>
      </c>
      <c r="G1804">
        <v>0</v>
      </c>
      <c r="H1804">
        <v>7</v>
      </c>
      <c r="I1804">
        <v>97291</v>
      </c>
      <c r="J1804">
        <v>1</v>
      </c>
      <c r="K1804">
        <v>0</v>
      </c>
      <c r="L1804">
        <v>0</v>
      </c>
      <c r="M1804">
        <v>0</v>
      </c>
      <c r="N1804">
        <v>1</v>
      </c>
      <c r="O1804">
        <v>1</v>
      </c>
      <c r="P1804">
        <v>348</v>
      </c>
      <c r="Q1804">
        <v>27</v>
      </c>
      <c r="R1804">
        <v>3</v>
      </c>
      <c r="S1804" t="s">
        <v>1478</v>
      </c>
      <c r="T1804">
        <v>1</v>
      </c>
      <c r="U1804">
        <v>0.16064755999999999</v>
      </c>
      <c r="V1804">
        <v>110</v>
      </c>
    </row>
    <row r="1805" spans="1:22">
      <c r="A1805">
        <v>88623</v>
      </c>
      <c r="B1805" t="s">
        <v>3024</v>
      </c>
      <c r="C1805">
        <v>-2.9999999999999997E-8</v>
      </c>
      <c r="D1805">
        <v>3.9422659999999998E-2</v>
      </c>
      <c r="E1805">
        <v>682</v>
      </c>
      <c r="F1805">
        <v>0</v>
      </c>
      <c r="G1805">
        <v>0</v>
      </c>
      <c r="H1805">
        <v>7</v>
      </c>
      <c r="I1805">
        <v>97291</v>
      </c>
      <c r="J1805">
        <v>1</v>
      </c>
      <c r="K1805">
        <v>0</v>
      </c>
      <c r="L1805">
        <v>0</v>
      </c>
      <c r="M1805">
        <v>0</v>
      </c>
      <c r="N1805">
        <v>1</v>
      </c>
      <c r="O1805">
        <v>1</v>
      </c>
      <c r="P1805">
        <v>348</v>
      </c>
      <c r="Q1805">
        <v>27</v>
      </c>
      <c r="R1805">
        <v>3</v>
      </c>
      <c r="S1805" t="s">
        <v>1478</v>
      </c>
      <c r="T1805">
        <v>1</v>
      </c>
      <c r="U1805">
        <v>3.9422690000000003E-2</v>
      </c>
      <c r="V1805">
        <v>27</v>
      </c>
    </row>
    <row r="1806" spans="1:22">
      <c r="A1806">
        <v>88624</v>
      </c>
      <c r="B1806" t="s">
        <v>3024</v>
      </c>
      <c r="C1806">
        <v>3.9422659999999998E-2</v>
      </c>
      <c r="D1806">
        <v>0.25994909999999999</v>
      </c>
      <c r="E1806">
        <v>682</v>
      </c>
      <c r="F1806">
        <v>2</v>
      </c>
      <c r="G1806">
        <v>0</v>
      </c>
      <c r="H1806">
        <v>7</v>
      </c>
      <c r="I1806">
        <v>97291</v>
      </c>
      <c r="J1806">
        <v>1</v>
      </c>
      <c r="K1806">
        <v>0</v>
      </c>
      <c r="L1806">
        <v>0</v>
      </c>
      <c r="M1806">
        <v>0</v>
      </c>
      <c r="N1806">
        <v>1</v>
      </c>
      <c r="O1806">
        <v>1</v>
      </c>
      <c r="P1806">
        <v>348</v>
      </c>
      <c r="Q1806">
        <v>27</v>
      </c>
      <c r="R1806">
        <v>3</v>
      </c>
      <c r="S1806" t="s">
        <v>1478</v>
      </c>
      <c r="T1806">
        <v>1</v>
      </c>
      <c r="U1806">
        <v>0.22052643999999999</v>
      </c>
      <c r="V1806">
        <v>150</v>
      </c>
    </row>
    <row r="1807" spans="1:22">
      <c r="A1807">
        <v>88625</v>
      </c>
      <c r="B1807" t="s">
        <v>3025</v>
      </c>
      <c r="C1807">
        <v>-2.9999999999999997E-8</v>
      </c>
      <c r="D1807">
        <v>9.6077750000000003E-2</v>
      </c>
      <c r="E1807">
        <v>682</v>
      </c>
      <c r="F1807">
        <v>2</v>
      </c>
      <c r="G1807">
        <v>0</v>
      </c>
      <c r="H1807">
        <v>7</v>
      </c>
      <c r="I1807">
        <v>97291</v>
      </c>
      <c r="J1807">
        <v>1</v>
      </c>
      <c r="K1807">
        <v>0</v>
      </c>
      <c r="L1807">
        <v>0</v>
      </c>
      <c r="M1807">
        <v>0</v>
      </c>
      <c r="N1807">
        <v>1</v>
      </c>
      <c r="O1807">
        <v>1</v>
      </c>
      <c r="P1807">
        <v>348</v>
      </c>
      <c r="Q1807">
        <v>27</v>
      </c>
      <c r="R1807">
        <v>3</v>
      </c>
      <c r="S1807" t="s">
        <v>1478</v>
      </c>
      <c r="T1807">
        <v>1</v>
      </c>
      <c r="U1807">
        <v>9.6077780000000002E-2</v>
      </c>
      <c r="V1807">
        <v>66</v>
      </c>
    </row>
    <row r="1808" spans="1:22">
      <c r="A1808">
        <v>88776</v>
      </c>
      <c r="B1808" t="s">
        <v>3026</v>
      </c>
      <c r="C1808">
        <v>-2.9999999999999997E-8</v>
      </c>
      <c r="D1808">
        <v>0.34541666999999998</v>
      </c>
      <c r="E1808">
        <v>682</v>
      </c>
      <c r="F1808">
        <v>2</v>
      </c>
      <c r="G1808">
        <v>0</v>
      </c>
      <c r="H1808">
        <v>7</v>
      </c>
      <c r="I1808">
        <v>97291</v>
      </c>
      <c r="J1808">
        <v>1</v>
      </c>
      <c r="K1808">
        <v>0</v>
      </c>
      <c r="L1808">
        <v>0</v>
      </c>
      <c r="M1808">
        <v>0</v>
      </c>
      <c r="N1808">
        <v>1</v>
      </c>
      <c r="O1808">
        <v>1</v>
      </c>
      <c r="P1808">
        <v>348</v>
      </c>
      <c r="Q1808">
        <v>27</v>
      </c>
      <c r="R1808">
        <v>3</v>
      </c>
      <c r="S1808" t="s">
        <v>1478</v>
      </c>
      <c r="T1808">
        <v>1</v>
      </c>
      <c r="U1808">
        <v>0.34541670000000002</v>
      </c>
      <c r="V1808">
        <v>236</v>
      </c>
    </row>
    <row r="1809" spans="1:22">
      <c r="A1809">
        <v>88847</v>
      </c>
      <c r="B1809" t="s">
        <v>3027</v>
      </c>
      <c r="C1809">
        <v>-2.9999999999999997E-8</v>
      </c>
      <c r="D1809">
        <v>0.15611133999999999</v>
      </c>
      <c r="E1809">
        <v>682</v>
      </c>
      <c r="F1809">
        <v>2</v>
      </c>
      <c r="G1809">
        <v>0</v>
      </c>
      <c r="H1809">
        <v>7</v>
      </c>
      <c r="I1809">
        <v>97291</v>
      </c>
      <c r="J1809">
        <v>1</v>
      </c>
      <c r="K1809">
        <v>0</v>
      </c>
      <c r="L1809">
        <v>0</v>
      </c>
      <c r="M1809">
        <v>0</v>
      </c>
      <c r="N1809">
        <v>1</v>
      </c>
      <c r="O1809">
        <v>1</v>
      </c>
      <c r="P1809">
        <v>348</v>
      </c>
      <c r="Q1809">
        <v>27</v>
      </c>
      <c r="R1809">
        <v>3</v>
      </c>
      <c r="S1809" t="s">
        <v>1478</v>
      </c>
      <c r="T1809">
        <v>1</v>
      </c>
      <c r="U1809">
        <v>0.15611137</v>
      </c>
      <c r="V1809">
        <v>106</v>
      </c>
    </row>
    <row r="1810" spans="1:22">
      <c r="A1810">
        <v>88890</v>
      </c>
      <c r="B1810" t="s">
        <v>3028</v>
      </c>
      <c r="C1810">
        <v>-2.9999999999999997E-8</v>
      </c>
      <c r="D1810">
        <v>8.3943820000000002E-2</v>
      </c>
      <c r="E1810">
        <v>682</v>
      </c>
      <c r="F1810">
        <v>2</v>
      </c>
      <c r="G1810">
        <v>0</v>
      </c>
      <c r="H1810">
        <v>7</v>
      </c>
      <c r="I1810">
        <v>97291</v>
      </c>
      <c r="J1810">
        <v>1</v>
      </c>
      <c r="K1810">
        <v>0</v>
      </c>
      <c r="L1810">
        <v>0</v>
      </c>
      <c r="M1810">
        <v>0</v>
      </c>
      <c r="N1810">
        <v>1</v>
      </c>
      <c r="O1810">
        <v>1</v>
      </c>
      <c r="P1810">
        <v>348</v>
      </c>
      <c r="Q1810">
        <v>27</v>
      </c>
      <c r="R1810">
        <v>3</v>
      </c>
      <c r="S1810" t="s">
        <v>1478</v>
      </c>
      <c r="T1810">
        <v>1</v>
      </c>
      <c r="U1810">
        <v>8.394385E-2</v>
      </c>
      <c r="V1810">
        <v>57</v>
      </c>
    </row>
    <row r="1811" spans="1:22">
      <c r="A1811">
        <v>88988</v>
      </c>
      <c r="B1811" t="s">
        <v>3029</v>
      </c>
      <c r="C1811">
        <v>-2.9999999999999997E-8</v>
      </c>
      <c r="D1811">
        <v>0.13538312999999999</v>
      </c>
      <c r="E1811">
        <v>682</v>
      </c>
      <c r="F1811">
        <v>0</v>
      </c>
      <c r="G1811">
        <v>0</v>
      </c>
      <c r="H1811">
        <v>7</v>
      </c>
      <c r="I1811">
        <v>97291</v>
      </c>
      <c r="J1811">
        <v>1</v>
      </c>
      <c r="K1811">
        <v>0</v>
      </c>
      <c r="L1811">
        <v>0</v>
      </c>
      <c r="M1811">
        <v>0</v>
      </c>
      <c r="N1811">
        <v>1</v>
      </c>
      <c r="O1811">
        <v>1</v>
      </c>
      <c r="P1811">
        <v>348</v>
      </c>
      <c r="Q1811">
        <v>27</v>
      </c>
      <c r="R1811">
        <v>3</v>
      </c>
      <c r="S1811" t="s">
        <v>1478</v>
      </c>
      <c r="T1811">
        <v>1</v>
      </c>
      <c r="U1811">
        <v>0.13538316</v>
      </c>
      <c r="V1811">
        <v>92</v>
      </c>
    </row>
    <row r="1812" spans="1:22">
      <c r="A1812">
        <v>89025</v>
      </c>
      <c r="B1812" t="s">
        <v>3030</v>
      </c>
      <c r="C1812">
        <v>-2.9999999999999997E-8</v>
      </c>
      <c r="D1812">
        <v>0.1138232</v>
      </c>
      <c r="E1812">
        <v>682</v>
      </c>
      <c r="F1812">
        <v>2</v>
      </c>
      <c r="G1812">
        <v>0</v>
      </c>
      <c r="H1812">
        <v>7</v>
      </c>
      <c r="I1812">
        <v>97291</v>
      </c>
      <c r="J1812">
        <v>1</v>
      </c>
      <c r="K1812">
        <v>0</v>
      </c>
      <c r="L1812">
        <v>0</v>
      </c>
      <c r="M1812">
        <v>0</v>
      </c>
      <c r="N1812">
        <v>1</v>
      </c>
      <c r="O1812">
        <v>1</v>
      </c>
      <c r="P1812">
        <v>348</v>
      </c>
      <c r="Q1812">
        <v>27</v>
      </c>
      <c r="R1812">
        <v>3</v>
      </c>
      <c r="S1812" t="s">
        <v>1478</v>
      </c>
      <c r="T1812">
        <v>1</v>
      </c>
      <c r="U1812">
        <v>0.11382323</v>
      </c>
      <c r="V1812">
        <v>78</v>
      </c>
    </row>
    <row r="1813" spans="1:22">
      <c r="A1813">
        <v>89048</v>
      </c>
      <c r="B1813" t="s">
        <v>3031</v>
      </c>
      <c r="C1813">
        <v>-2.9999999999999997E-8</v>
      </c>
      <c r="D1813">
        <v>0.16055960999999999</v>
      </c>
      <c r="E1813">
        <v>682</v>
      </c>
      <c r="F1813">
        <v>2</v>
      </c>
      <c r="G1813">
        <v>0</v>
      </c>
      <c r="H1813">
        <v>7</v>
      </c>
      <c r="I1813">
        <v>97291</v>
      </c>
      <c r="J1813">
        <v>1</v>
      </c>
      <c r="K1813">
        <v>0</v>
      </c>
      <c r="L1813">
        <v>0</v>
      </c>
      <c r="M1813">
        <v>0</v>
      </c>
      <c r="N1813">
        <v>1</v>
      </c>
      <c r="O1813">
        <v>1</v>
      </c>
      <c r="P1813">
        <v>348</v>
      </c>
      <c r="Q1813">
        <v>27</v>
      </c>
      <c r="R1813">
        <v>3</v>
      </c>
      <c r="S1813" t="s">
        <v>1478</v>
      </c>
      <c r="T1813">
        <v>1</v>
      </c>
      <c r="U1813">
        <v>0.16055964</v>
      </c>
      <c r="V1813">
        <v>110</v>
      </c>
    </row>
    <row r="1814" spans="1:22">
      <c r="A1814">
        <v>89049</v>
      </c>
      <c r="B1814" t="s">
        <v>3031</v>
      </c>
      <c r="C1814">
        <v>0.16055960999999999</v>
      </c>
      <c r="D1814">
        <v>0.21736289</v>
      </c>
      <c r="E1814">
        <v>682</v>
      </c>
      <c r="F1814">
        <v>0</v>
      </c>
      <c r="G1814">
        <v>0</v>
      </c>
      <c r="H1814">
        <v>7</v>
      </c>
      <c r="I1814">
        <v>97291</v>
      </c>
      <c r="J1814">
        <v>1</v>
      </c>
      <c r="K1814">
        <v>0</v>
      </c>
      <c r="L1814">
        <v>0</v>
      </c>
      <c r="M1814">
        <v>0</v>
      </c>
      <c r="N1814">
        <v>1</v>
      </c>
      <c r="O1814">
        <v>1</v>
      </c>
      <c r="P1814">
        <v>348</v>
      </c>
      <c r="Q1814">
        <v>27</v>
      </c>
      <c r="R1814">
        <v>3</v>
      </c>
      <c r="S1814" t="s">
        <v>1478</v>
      </c>
      <c r="T1814">
        <v>1</v>
      </c>
      <c r="U1814">
        <v>5.6803279999999998E-2</v>
      </c>
      <c r="V1814">
        <v>39</v>
      </c>
    </row>
    <row r="1815" spans="1:22">
      <c r="A1815">
        <v>89052</v>
      </c>
      <c r="B1815" t="s">
        <v>3032</v>
      </c>
      <c r="C1815">
        <v>-2.9999999999999997E-8</v>
      </c>
      <c r="D1815">
        <v>0.14544360000000001</v>
      </c>
      <c r="E1815">
        <v>682</v>
      </c>
      <c r="F1815">
        <v>2</v>
      </c>
      <c r="G1815">
        <v>0</v>
      </c>
      <c r="H1815">
        <v>7</v>
      </c>
      <c r="I1815">
        <v>97291</v>
      </c>
      <c r="J1815">
        <v>1</v>
      </c>
      <c r="K1815">
        <v>0</v>
      </c>
      <c r="L1815">
        <v>0</v>
      </c>
      <c r="M1815">
        <v>0</v>
      </c>
      <c r="N1815">
        <v>1</v>
      </c>
      <c r="O1815">
        <v>1</v>
      </c>
      <c r="P1815">
        <v>348</v>
      </c>
      <c r="Q1815">
        <v>27</v>
      </c>
      <c r="R1815">
        <v>3</v>
      </c>
      <c r="S1815" t="s">
        <v>1478</v>
      </c>
      <c r="T1815">
        <v>1</v>
      </c>
      <c r="U1815">
        <v>0.14544362999999999</v>
      </c>
      <c r="V1815">
        <v>99</v>
      </c>
    </row>
    <row r="1816" spans="1:22">
      <c r="A1816">
        <v>89226</v>
      </c>
      <c r="B1816" t="s">
        <v>3033</v>
      </c>
      <c r="C1816">
        <v>-2.9999999999999997E-8</v>
      </c>
      <c r="D1816">
        <v>5.7274810000000002E-2</v>
      </c>
      <c r="E1816">
        <v>682</v>
      </c>
      <c r="F1816">
        <v>0</v>
      </c>
      <c r="G1816">
        <v>0</v>
      </c>
      <c r="H1816">
        <v>7</v>
      </c>
      <c r="I1816">
        <v>97291</v>
      </c>
      <c r="J1816">
        <v>1</v>
      </c>
      <c r="K1816">
        <v>0</v>
      </c>
      <c r="L1816">
        <v>0</v>
      </c>
      <c r="M1816">
        <v>0</v>
      </c>
      <c r="N1816">
        <v>1</v>
      </c>
      <c r="O1816">
        <v>1</v>
      </c>
      <c r="P1816">
        <v>348</v>
      </c>
      <c r="Q1816">
        <v>27</v>
      </c>
      <c r="R1816">
        <v>3</v>
      </c>
      <c r="S1816" t="s">
        <v>1478</v>
      </c>
      <c r="T1816">
        <v>1</v>
      </c>
      <c r="U1816">
        <v>5.727484E-2</v>
      </c>
      <c r="V1816">
        <v>39</v>
      </c>
    </row>
    <row r="1817" spans="1:22">
      <c r="A1817">
        <v>89227</v>
      </c>
      <c r="B1817" t="s">
        <v>3034</v>
      </c>
      <c r="C1817">
        <v>-2.9999999999999997E-8</v>
      </c>
      <c r="D1817">
        <v>5.7084099999999999E-2</v>
      </c>
      <c r="E1817">
        <v>682</v>
      </c>
      <c r="F1817">
        <v>2</v>
      </c>
      <c r="G1817">
        <v>0</v>
      </c>
      <c r="H1817">
        <v>7</v>
      </c>
      <c r="I1817">
        <v>97291</v>
      </c>
      <c r="J1817">
        <v>1</v>
      </c>
      <c r="K1817">
        <v>0</v>
      </c>
      <c r="L1817">
        <v>0</v>
      </c>
      <c r="M1817">
        <v>0</v>
      </c>
      <c r="N1817">
        <v>1</v>
      </c>
      <c r="O1817">
        <v>1</v>
      </c>
      <c r="P1817">
        <v>348</v>
      </c>
      <c r="Q1817">
        <v>27</v>
      </c>
      <c r="R1817">
        <v>3</v>
      </c>
      <c r="S1817" t="s">
        <v>1478</v>
      </c>
      <c r="T1817">
        <v>1</v>
      </c>
      <c r="U1817">
        <v>5.7084129999999997E-2</v>
      </c>
      <c r="V1817">
        <v>39</v>
      </c>
    </row>
    <row r="1818" spans="1:22">
      <c r="A1818">
        <v>89228</v>
      </c>
      <c r="B1818" t="s">
        <v>3034</v>
      </c>
      <c r="C1818">
        <v>5.7084099999999999E-2</v>
      </c>
      <c r="D1818">
        <v>8.23377E-2</v>
      </c>
      <c r="E1818">
        <v>682</v>
      </c>
      <c r="F1818">
        <v>0</v>
      </c>
      <c r="G1818">
        <v>0</v>
      </c>
      <c r="H1818">
        <v>7</v>
      </c>
      <c r="I1818">
        <v>97291</v>
      </c>
      <c r="J1818">
        <v>1</v>
      </c>
      <c r="K1818">
        <v>0</v>
      </c>
      <c r="L1818">
        <v>0</v>
      </c>
      <c r="M1818">
        <v>0</v>
      </c>
      <c r="N1818">
        <v>1</v>
      </c>
      <c r="O1818">
        <v>1</v>
      </c>
      <c r="P1818">
        <v>348</v>
      </c>
      <c r="Q1818">
        <v>27</v>
      </c>
      <c r="R1818">
        <v>3</v>
      </c>
      <c r="S1818" t="s">
        <v>1478</v>
      </c>
      <c r="T1818">
        <v>1</v>
      </c>
      <c r="U1818">
        <v>2.5253600000000001E-2</v>
      </c>
      <c r="V1818">
        <v>17</v>
      </c>
    </row>
    <row r="1819" spans="1:22">
      <c r="A1819">
        <v>89393</v>
      </c>
      <c r="B1819" t="s">
        <v>3035</v>
      </c>
      <c r="C1819">
        <v>-2.9999999999999997E-8</v>
      </c>
      <c r="D1819">
        <v>4.3582990000000002E-2</v>
      </c>
      <c r="E1819">
        <v>682</v>
      </c>
      <c r="F1819">
        <v>2</v>
      </c>
      <c r="G1819">
        <v>0</v>
      </c>
      <c r="H1819">
        <v>7</v>
      </c>
      <c r="I1819">
        <v>97291</v>
      </c>
      <c r="J1819">
        <v>1</v>
      </c>
      <c r="K1819">
        <v>0</v>
      </c>
      <c r="L1819">
        <v>0</v>
      </c>
      <c r="M1819">
        <v>0</v>
      </c>
      <c r="N1819">
        <v>1</v>
      </c>
      <c r="O1819">
        <v>1</v>
      </c>
      <c r="P1819">
        <v>348</v>
      </c>
      <c r="Q1819">
        <v>27</v>
      </c>
      <c r="R1819">
        <v>3</v>
      </c>
      <c r="S1819" t="s">
        <v>1478</v>
      </c>
      <c r="T1819">
        <v>1</v>
      </c>
      <c r="U1819">
        <v>4.358302E-2</v>
      </c>
      <c r="V1819">
        <v>30</v>
      </c>
    </row>
    <row r="1820" spans="1:22">
      <c r="A1820">
        <v>89446</v>
      </c>
      <c r="B1820" t="s">
        <v>3036</v>
      </c>
      <c r="C1820">
        <v>-2.9999999999999997E-8</v>
      </c>
      <c r="D1820">
        <v>0.15598134999999999</v>
      </c>
      <c r="E1820">
        <v>682</v>
      </c>
      <c r="F1820">
        <v>2</v>
      </c>
      <c r="G1820">
        <v>0</v>
      </c>
      <c r="H1820">
        <v>7</v>
      </c>
      <c r="I1820">
        <v>97291</v>
      </c>
      <c r="J1820">
        <v>1</v>
      </c>
      <c r="K1820">
        <v>0</v>
      </c>
      <c r="L1820">
        <v>0</v>
      </c>
      <c r="M1820">
        <v>0</v>
      </c>
      <c r="N1820">
        <v>1</v>
      </c>
      <c r="O1820">
        <v>1</v>
      </c>
      <c r="P1820">
        <v>348</v>
      </c>
      <c r="Q1820">
        <v>27</v>
      </c>
      <c r="R1820">
        <v>3</v>
      </c>
      <c r="S1820" t="s">
        <v>1478</v>
      </c>
      <c r="T1820">
        <v>1</v>
      </c>
      <c r="U1820">
        <v>0.15598138</v>
      </c>
      <c r="V1820">
        <v>106</v>
      </c>
    </row>
    <row r="1821" spans="1:22">
      <c r="A1821">
        <v>89556</v>
      </c>
      <c r="B1821" t="s">
        <v>3037</v>
      </c>
      <c r="C1821">
        <v>-2.9999999999999997E-8</v>
      </c>
      <c r="D1821">
        <v>5.0541830000000003E-2</v>
      </c>
      <c r="E1821">
        <v>682</v>
      </c>
      <c r="F1821">
        <v>0</v>
      </c>
      <c r="G1821">
        <v>0</v>
      </c>
      <c r="H1821">
        <v>7</v>
      </c>
      <c r="I1821">
        <v>97291</v>
      </c>
      <c r="J1821">
        <v>1</v>
      </c>
      <c r="K1821">
        <v>0</v>
      </c>
      <c r="L1821">
        <v>0</v>
      </c>
      <c r="M1821">
        <v>0</v>
      </c>
      <c r="N1821">
        <v>1</v>
      </c>
      <c r="O1821">
        <v>1</v>
      </c>
      <c r="P1821">
        <v>348</v>
      </c>
      <c r="Q1821">
        <v>27</v>
      </c>
      <c r="R1821">
        <v>3</v>
      </c>
      <c r="S1821" t="s">
        <v>1478</v>
      </c>
      <c r="T1821">
        <v>1</v>
      </c>
      <c r="U1821">
        <v>5.0541860000000001E-2</v>
      </c>
      <c r="V1821">
        <v>34</v>
      </c>
    </row>
    <row r="1822" spans="1:22">
      <c r="A1822">
        <v>89577</v>
      </c>
      <c r="B1822" t="s">
        <v>3038</v>
      </c>
      <c r="C1822">
        <v>-2.9999999999999997E-8</v>
      </c>
      <c r="D1822">
        <v>0.10912527</v>
      </c>
      <c r="E1822">
        <v>682</v>
      </c>
      <c r="F1822">
        <v>2</v>
      </c>
      <c r="G1822">
        <v>0</v>
      </c>
      <c r="H1822">
        <v>7</v>
      </c>
      <c r="I1822">
        <v>97291</v>
      </c>
      <c r="J1822">
        <v>1</v>
      </c>
      <c r="K1822">
        <v>0</v>
      </c>
      <c r="L1822">
        <v>0</v>
      </c>
      <c r="M1822">
        <v>0</v>
      </c>
      <c r="N1822">
        <v>1</v>
      </c>
      <c r="O1822">
        <v>1</v>
      </c>
      <c r="P1822">
        <v>348</v>
      </c>
      <c r="Q1822">
        <v>27</v>
      </c>
      <c r="R1822">
        <v>3</v>
      </c>
      <c r="S1822" t="s">
        <v>1478</v>
      </c>
      <c r="T1822">
        <v>1</v>
      </c>
      <c r="U1822">
        <v>0.10912529999999999</v>
      </c>
      <c r="V1822">
        <v>74</v>
      </c>
    </row>
    <row r="1823" spans="1:22">
      <c r="A1823">
        <v>89759</v>
      </c>
      <c r="B1823" t="s">
        <v>3039</v>
      </c>
      <c r="C1823">
        <v>-2.9999999999999997E-8</v>
      </c>
      <c r="D1823">
        <v>4.0053480000000002E-2</v>
      </c>
      <c r="E1823">
        <v>682</v>
      </c>
      <c r="F1823">
        <v>0</v>
      </c>
      <c r="G1823">
        <v>0</v>
      </c>
      <c r="H1823">
        <v>7</v>
      </c>
      <c r="I1823">
        <v>97291</v>
      </c>
      <c r="J1823">
        <v>1</v>
      </c>
      <c r="K1823">
        <v>0</v>
      </c>
      <c r="L1823">
        <v>0</v>
      </c>
      <c r="M1823">
        <v>0</v>
      </c>
      <c r="N1823">
        <v>1</v>
      </c>
      <c r="O1823">
        <v>1</v>
      </c>
      <c r="P1823">
        <v>348</v>
      </c>
      <c r="Q1823">
        <v>27</v>
      </c>
      <c r="R1823">
        <v>3</v>
      </c>
      <c r="S1823" t="s">
        <v>1478</v>
      </c>
      <c r="T1823">
        <v>1</v>
      </c>
      <c r="U1823">
        <v>4.0053510000000001E-2</v>
      </c>
      <c r="V1823">
        <v>27</v>
      </c>
    </row>
    <row r="1824" spans="1:22">
      <c r="A1824">
        <v>89760</v>
      </c>
      <c r="B1824" t="s">
        <v>3039</v>
      </c>
      <c r="C1824">
        <v>4.0053480000000002E-2</v>
      </c>
      <c r="D1824">
        <v>0.24746652</v>
      </c>
      <c r="E1824">
        <v>682</v>
      </c>
      <c r="F1824">
        <v>2</v>
      </c>
      <c r="G1824">
        <v>0</v>
      </c>
      <c r="H1824">
        <v>7</v>
      </c>
      <c r="I1824">
        <v>97291</v>
      </c>
      <c r="J1824">
        <v>1</v>
      </c>
      <c r="K1824">
        <v>0</v>
      </c>
      <c r="L1824">
        <v>0</v>
      </c>
      <c r="M1824">
        <v>0</v>
      </c>
      <c r="N1824">
        <v>1</v>
      </c>
      <c r="O1824">
        <v>1</v>
      </c>
      <c r="P1824">
        <v>348</v>
      </c>
      <c r="Q1824">
        <v>27</v>
      </c>
      <c r="R1824">
        <v>3</v>
      </c>
      <c r="S1824" t="s">
        <v>1478</v>
      </c>
      <c r="T1824">
        <v>1</v>
      </c>
      <c r="U1824">
        <v>0.20741303999999999</v>
      </c>
      <c r="V1824">
        <v>141</v>
      </c>
    </row>
    <row r="1825" spans="1:22">
      <c r="A1825">
        <v>89836</v>
      </c>
      <c r="B1825" t="s">
        <v>3040</v>
      </c>
      <c r="C1825">
        <v>-2.9999999999999997E-8</v>
      </c>
      <c r="D1825">
        <v>4.7798609999999998E-2</v>
      </c>
      <c r="E1825">
        <v>682</v>
      </c>
      <c r="F1825">
        <v>2</v>
      </c>
      <c r="G1825">
        <v>0</v>
      </c>
      <c r="H1825">
        <v>7</v>
      </c>
      <c r="I1825">
        <v>97291</v>
      </c>
      <c r="J1825">
        <v>1</v>
      </c>
      <c r="K1825">
        <v>0</v>
      </c>
      <c r="L1825">
        <v>0</v>
      </c>
      <c r="M1825">
        <v>0</v>
      </c>
      <c r="N1825">
        <v>1</v>
      </c>
      <c r="O1825">
        <v>1</v>
      </c>
      <c r="P1825">
        <v>348</v>
      </c>
      <c r="Q1825">
        <v>27</v>
      </c>
      <c r="R1825">
        <v>3</v>
      </c>
      <c r="S1825" t="s">
        <v>1478</v>
      </c>
      <c r="T1825">
        <v>1</v>
      </c>
      <c r="U1825">
        <v>4.7798640000000003E-2</v>
      </c>
      <c r="V1825">
        <v>33</v>
      </c>
    </row>
    <row r="1826" spans="1:22">
      <c r="A1826">
        <v>89954</v>
      </c>
      <c r="B1826" t="s">
        <v>3041</v>
      </c>
      <c r="C1826">
        <v>-2.9999999999999997E-8</v>
      </c>
      <c r="D1826">
        <v>7.7510780000000001E-2</v>
      </c>
      <c r="E1826">
        <v>682</v>
      </c>
      <c r="F1826">
        <v>0</v>
      </c>
      <c r="G1826">
        <v>0</v>
      </c>
      <c r="H1826">
        <v>7</v>
      </c>
      <c r="I1826">
        <v>97291</v>
      </c>
      <c r="J1826">
        <v>1</v>
      </c>
      <c r="K1826">
        <v>0</v>
      </c>
      <c r="L1826">
        <v>0</v>
      </c>
      <c r="M1826">
        <v>0</v>
      </c>
      <c r="N1826">
        <v>1</v>
      </c>
      <c r="O1826">
        <v>1</v>
      </c>
      <c r="P1826">
        <v>348</v>
      </c>
      <c r="Q1826">
        <v>27</v>
      </c>
      <c r="R1826">
        <v>3</v>
      </c>
      <c r="S1826" t="s">
        <v>1478</v>
      </c>
      <c r="T1826">
        <v>1</v>
      </c>
      <c r="U1826">
        <v>7.7510809999999999E-2</v>
      </c>
      <c r="V1826">
        <v>53</v>
      </c>
    </row>
    <row r="1827" spans="1:22">
      <c r="A1827">
        <v>89959</v>
      </c>
      <c r="B1827" t="s">
        <v>3042</v>
      </c>
      <c r="C1827">
        <v>-2.9999999999999997E-8</v>
      </c>
      <c r="D1827">
        <v>4.0800549999999998E-2</v>
      </c>
      <c r="E1827">
        <v>682</v>
      </c>
      <c r="F1827">
        <v>0</v>
      </c>
      <c r="G1827">
        <v>0</v>
      </c>
      <c r="H1827">
        <v>7</v>
      </c>
      <c r="I1827">
        <v>97291</v>
      </c>
      <c r="J1827">
        <v>1</v>
      </c>
      <c r="K1827">
        <v>0</v>
      </c>
      <c r="L1827">
        <v>0</v>
      </c>
      <c r="M1827">
        <v>0</v>
      </c>
      <c r="N1827">
        <v>1</v>
      </c>
      <c r="O1827">
        <v>1</v>
      </c>
      <c r="P1827">
        <v>348</v>
      </c>
      <c r="Q1827">
        <v>27</v>
      </c>
      <c r="R1827">
        <v>3</v>
      </c>
      <c r="S1827" t="s">
        <v>1478</v>
      </c>
      <c r="T1827">
        <v>1</v>
      </c>
      <c r="U1827">
        <v>4.0800580000000003E-2</v>
      </c>
      <c r="V1827">
        <v>28</v>
      </c>
    </row>
    <row r="1828" spans="1:22">
      <c r="A1828">
        <v>90045</v>
      </c>
      <c r="B1828" t="s">
        <v>3043</v>
      </c>
      <c r="C1828">
        <v>-2.9999999999999997E-8</v>
      </c>
      <c r="D1828">
        <v>5.9288239999999999E-2</v>
      </c>
      <c r="E1828">
        <v>682</v>
      </c>
      <c r="F1828">
        <v>0</v>
      </c>
      <c r="G1828">
        <v>0</v>
      </c>
      <c r="H1828">
        <v>7</v>
      </c>
      <c r="I1828">
        <v>97291</v>
      </c>
      <c r="J1828">
        <v>1</v>
      </c>
      <c r="K1828">
        <v>0</v>
      </c>
      <c r="L1828">
        <v>0</v>
      </c>
      <c r="M1828">
        <v>0</v>
      </c>
      <c r="N1828">
        <v>1</v>
      </c>
      <c r="O1828">
        <v>1</v>
      </c>
      <c r="P1828">
        <v>348</v>
      </c>
      <c r="Q1828">
        <v>27</v>
      </c>
      <c r="R1828">
        <v>3</v>
      </c>
      <c r="S1828" t="s">
        <v>1478</v>
      </c>
      <c r="T1828">
        <v>1</v>
      </c>
      <c r="U1828">
        <v>5.9288269999999997E-2</v>
      </c>
      <c r="V1828">
        <v>40</v>
      </c>
    </row>
    <row r="1829" spans="1:22">
      <c r="A1829">
        <v>90204</v>
      </c>
      <c r="B1829" t="s">
        <v>3044</v>
      </c>
      <c r="C1829">
        <v>-2.9999999999999997E-8</v>
      </c>
      <c r="D1829">
        <v>0.14747542</v>
      </c>
      <c r="E1829">
        <v>682</v>
      </c>
      <c r="F1829">
        <v>2</v>
      </c>
      <c r="G1829">
        <v>0</v>
      </c>
      <c r="H1829">
        <v>7</v>
      </c>
      <c r="I1829">
        <v>97291</v>
      </c>
      <c r="J1829">
        <v>1</v>
      </c>
      <c r="K1829">
        <v>0</v>
      </c>
      <c r="L1829">
        <v>0</v>
      </c>
      <c r="M1829">
        <v>0</v>
      </c>
      <c r="N1829">
        <v>1</v>
      </c>
      <c r="O1829">
        <v>1</v>
      </c>
      <c r="P1829">
        <v>348</v>
      </c>
      <c r="Q1829">
        <v>27</v>
      </c>
      <c r="R1829">
        <v>3</v>
      </c>
      <c r="S1829" t="s">
        <v>1478</v>
      </c>
      <c r="T1829">
        <v>1</v>
      </c>
      <c r="U1829">
        <v>0.14747545000000001</v>
      </c>
      <c r="V1829">
        <v>101</v>
      </c>
    </row>
    <row r="1830" spans="1:22">
      <c r="A1830">
        <v>90499</v>
      </c>
      <c r="B1830" t="s">
        <v>3045</v>
      </c>
      <c r="C1830">
        <v>-2.9999999999999997E-8</v>
      </c>
      <c r="D1830">
        <v>0.20457062000000001</v>
      </c>
      <c r="E1830">
        <v>682</v>
      </c>
      <c r="F1830">
        <v>2</v>
      </c>
      <c r="G1830">
        <v>0</v>
      </c>
      <c r="H1830">
        <v>7</v>
      </c>
      <c r="I1830">
        <v>97291</v>
      </c>
      <c r="J1830">
        <v>1</v>
      </c>
      <c r="K1830">
        <v>0</v>
      </c>
      <c r="L1830">
        <v>0</v>
      </c>
      <c r="M1830">
        <v>0</v>
      </c>
      <c r="N1830">
        <v>1</v>
      </c>
      <c r="O1830">
        <v>1</v>
      </c>
      <c r="P1830">
        <v>348</v>
      </c>
      <c r="Q1830">
        <v>27</v>
      </c>
      <c r="R1830">
        <v>3</v>
      </c>
      <c r="S1830" t="s">
        <v>1478</v>
      </c>
      <c r="T1830">
        <v>1</v>
      </c>
      <c r="U1830">
        <v>0.20457064999999999</v>
      </c>
      <c r="V1830">
        <v>140</v>
      </c>
    </row>
    <row r="1831" spans="1:22">
      <c r="A1831">
        <v>90508</v>
      </c>
      <c r="B1831" t="s">
        <v>3046</v>
      </c>
      <c r="C1831">
        <v>-2.9999999999999997E-8</v>
      </c>
      <c r="D1831">
        <v>0.15831323</v>
      </c>
      <c r="E1831">
        <v>682</v>
      </c>
      <c r="F1831">
        <v>2</v>
      </c>
      <c r="G1831">
        <v>0</v>
      </c>
      <c r="H1831">
        <v>7</v>
      </c>
      <c r="I1831">
        <v>97291</v>
      </c>
      <c r="J1831">
        <v>1</v>
      </c>
      <c r="K1831">
        <v>0</v>
      </c>
      <c r="L1831">
        <v>0</v>
      </c>
      <c r="M1831">
        <v>0</v>
      </c>
      <c r="N1831">
        <v>1</v>
      </c>
      <c r="O1831">
        <v>1</v>
      </c>
      <c r="P1831">
        <v>348</v>
      </c>
      <c r="Q1831">
        <v>27</v>
      </c>
      <c r="R1831">
        <v>3</v>
      </c>
      <c r="S1831" t="s">
        <v>1478</v>
      </c>
      <c r="T1831">
        <v>1</v>
      </c>
      <c r="U1831">
        <v>0.15831326000000001</v>
      </c>
      <c r="V1831">
        <v>108</v>
      </c>
    </row>
    <row r="1832" spans="1:22">
      <c r="A1832">
        <v>90570</v>
      </c>
      <c r="B1832" t="s">
        <v>3047</v>
      </c>
      <c r="C1832">
        <v>-2.9999999999999997E-8</v>
      </c>
      <c r="D1832">
        <v>0.26315529999999998</v>
      </c>
      <c r="E1832">
        <v>682</v>
      </c>
      <c r="F1832">
        <v>2</v>
      </c>
      <c r="G1832">
        <v>0</v>
      </c>
      <c r="H1832">
        <v>7</v>
      </c>
      <c r="I1832">
        <v>97291</v>
      </c>
      <c r="J1832">
        <v>1</v>
      </c>
      <c r="K1832">
        <v>0</v>
      </c>
      <c r="L1832">
        <v>0</v>
      </c>
      <c r="M1832">
        <v>0</v>
      </c>
      <c r="N1832">
        <v>1</v>
      </c>
      <c r="O1832">
        <v>1</v>
      </c>
      <c r="P1832">
        <v>348</v>
      </c>
      <c r="Q1832">
        <v>27</v>
      </c>
      <c r="R1832">
        <v>3</v>
      </c>
      <c r="S1832" t="s">
        <v>1478</v>
      </c>
      <c r="T1832">
        <v>1</v>
      </c>
      <c r="U1832">
        <v>0.26315533000000002</v>
      </c>
      <c r="V1832">
        <v>179</v>
      </c>
    </row>
    <row r="1833" spans="1:22">
      <c r="A1833">
        <v>90572</v>
      </c>
      <c r="B1833" t="s">
        <v>3048</v>
      </c>
      <c r="C1833">
        <v>-2.9999999999999997E-8</v>
      </c>
      <c r="D1833">
        <v>6.584537E-2</v>
      </c>
      <c r="E1833">
        <v>682</v>
      </c>
      <c r="F1833">
        <v>0</v>
      </c>
      <c r="G1833">
        <v>0</v>
      </c>
      <c r="H1833">
        <v>7</v>
      </c>
      <c r="I1833">
        <v>97291</v>
      </c>
      <c r="J1833">
        <v>1</v>
      </c>
      <c r="K1833">
        <v>0</v>
      </c>
      <c r="L1833">
        <v>0</v>
      </c>
      <c r="M1833">
        <v>0</v>
      </c>
      <c r="N1833">
        <v>1</v>
      </c>
      <c r="O1833">
        <v>1</v>
      </c>
      <c r="P1833">
        <v>348</v>
      </c>
      <c r="Q1833">
        <v>27</v>
      </c>
      <c r="R1833">
        <v>3</v>
      </c>
      <c r="S1833" t="s">
        <v>1478</v>
      </c>
      <c r="T1833">
        <v>1</v>
      </c>
      <c r="U1833">
        <v>6.5845399999999998E-2</v>
      </c>
      <c r="V1833">
        <v>45</v>
      </c>
    </row>
    <row r="1834" spans="1:22">
      <c r="A1834">
        <v>90646</v>
      </c>
      <c r="B1834" t="s">
        <v>3049</v>
      </c>
      <c r="C1834">
        <v>-2.9999999999999997E-8</v>
      </c>
      <c r="D1834">
        <v>0.15400757000000001</v>
      </c>
      <c r="E1834">
        <v>682</v>
      </c>
      <c r="F1834">
        <v>2</v>
      </c>
      <c r="G1834">
        <v>0</v>
      </c>
      <c r="H1834">
        <v>7</v>
      </c>
      <c r="I1834">
        <v>97291</v>
      </c>
      <c r="J1834">
        <v>1</v>
      </c>
      <c r="K1834">
        <v>0</v>
      </c>
      <c r="L1834">
        <v>0</v>
      </c>
      <c r="M1834">
        <v>0</v>
      </c>
      <c r="N1834">
        <v>1</v>
      </c>
      <c r="O1834">
        <v>1</v>
      </c>
      <c r="P1834">
        <v>348</v>
      </c>
      <c r="Q1834">
        <v>27</v>
      </c>
      <c r="R1834">
        <v>3</v>
      </c>
      <c r="S1834" t="s">
        <v>1478</v>
      </c>
      <c r="T1834">
        <v>1</v>
      </c>
      <c r="U1834">
        <v>0.15400759999999999</v>
      </c>
      <c r="V1834">
        <v>105</v>
      </c>
    </row>
    <row r="1835" spans="1:22">
      <c r="A1835">
        <v>90647</v>
      </c>
      <c r="B1835" t="s">
        <v>3049</v>
      </c>
      <c r="C1835">
        <v>0.15400757000000001</v>
      </c>
      <c r="D1835">
        <v>0.18119133000000001</v>
      </c>
      <c r="E1835">
        <v>682</v>
      </c>
      <c r="F1835">
        <v>1</v>
      </c>
      <c r="G1835">
        <v>0</v>
      </c>
      <c r="H1835">
        <v>7</v>
      </c>
      <c r="I1835">
        <v>97291</v>
      </c>
      <c r="J1835">
        <v>1</v>
      </c>
      <c r="K1835">
        <v>0</v>
      </c>
      <c r="L1835">
        <v>0</v>
      </c>
      <c r="M1835">
        <v>0</v>
      </c>
      <c r="N1835">
        <v>1</v>
      </c>
      <c r="O1835">
        <v>1</v>
      </c>
      <c r="P1835">
        <v>348</v>
      </c>
      <c r="Q1835">
        <v>27</v>
      </c>
      <c r="R1835">
        <v>3</v>
      </c>
      <c r="S1835" t="s">
        <v>1478</v>
      </c>
      <c r="T1835">
        <v>1</v>
      </c>
      <c r="U1835">
        <v>2.7183760000000001E-2</v>
      </c>
      <c r="V1835">
        <v>19</v>
      </c>
    </row>
    <row r="1836" spans="1:22">
      <c r="A1836">
        <v>90648</v>
      </c>
      <c r="B1836" t="s">
        <v>3049</v>
      </c>
      <c r="C1836">
        <v>0.18119133000000001</v>
      </c>
      <c r="D1836">
        <v>0.33617428999999999</v>
      </c>
      <c r="E1836">
        <v>682</v>
      </c>
      <c r="F1836">
        <v>2</v>
      </c>
      <c r="G1836">
        <v>0</v>
      </c>
      <c r="H1836">
        <v>7</v>
      </c>
      <c r="I1836">
        <v>97291</v>
      </c>
      <c r="J1836">
        <v>1</v>
      </c>
      <c r="K1836">
        <v>0</v>
      </c>
      <c r="L1836">
        <v>0</v>
      </c>
      <c r="M1836">
        <v>0</v>
      </c>
      <c r="N1836">
        <v>1</v>
      </c>
      <c r="O1836">
        <v>1</v>
      </c>
      <c r="P1836">
        <v>348</v>
      </c>
      <c r="Q1836">
        <v>27</v>
      </c>
      <c r="R1836">
        <v>3</v>
      </c>
      <c r="S1836" t="s">
        <v>1478</v>
      </c>
      <c r="T1836">
        <v>1</v>
      </c>
      <c r="U1836">
        <v>0.15498296</v>
      </c>
      <c r="V1836">
        <v>106</v>
      </c>
    </row>
    <row r="1837" spans="1:22">
      <c r="A1837">
        <v>90658</v>
      </c>
      <c r="B1837" t="s">
        <v>3050</v>
      </c>
      <c r="C1837">
        <v>-2.9999999999999997E-8</v>
      </c>
      <c r="D1837">
        <v>0.27652594000000003</v>
      </c>
      <c r="E1837">
        <v>682</v>
      </c>
      <c r="F1837">
        <v>2</v>
      </c>
      <c r="G1837">
        <v>0</v>
      </c>
      <c r="H1837">
        <v>7</v>
      </c>
      <c r="I1837">
        <v>97291</v>
      </c>
      <c r="J1837">
        <v>1</v>
      </c>
      <c r="K1837">
        <v>0</v>
      </c>
      <c r="L1837">
        <v>0</v>
      </c>
      <c r="M1837">
        <v>0</v>
      </c>
      <c r="N1837">
        <v>1</v>
      </c>
      <c r="O1837">
        <v>1</v>
      </c>
      <c r="P1837">
        <v>348</v>
      </c>
      <c r="Q1837">
        <v>27</v>
      </c>
      <c r="R1837">
        <v>3</v>
      </c>
      <c r="S1837" t="s">
        <v>1478</v>
      </c>
      <c r="T1837">
        <v>1</v>
      </c>
      <c r="U1837">
        <v>0.27652597000000001</v>
      </c>
      <c r="V1837">
        <v>189</v>
      </c>
    </row>
    <row r="1838" spans="1:22">
      <c r="A1838">
        <v>90673</v>
      </c>
      <c r="B1838" t="s">
        <v>3051</v>
      </c>
      <c r="C1838">
        <v>-2.9999999999999997E-8</v>
      </c>
      <c r="D1838">
        <v>2.5234300000000001E-2</v>
      </c>
      <c r="E1838">
        <v>682</v>
      </c>
      <c r="F1838">
        <v>0</v>
      </c>
      <c r="G1838">
        <v>0</v>
      </c>
      <c r="H1838">
        <v>7</v>
      </c>
      <c r="I1838">
        <v>97291</v>
      </c>
      <c r="J1838">
        <v>1</v>
      </c>
      <c r="K1838">
        <v>0</v>
      </c>
      <c r="L1838">
        <v>0</v>
      </c>
      <c r="M1838">
        <v>0</v>
      </c>
      <c r="N1838">
        <v>1</v>
      </c>
      <c r="O1838">
        <v>1</v>
      </c>
      <c r="P1838">
        <v>348</v>
      </c>
      <c r="Q1838">
        <v>27</v>
      </c>
      <c r="R1838">
        <v>3</v>
      </c>
      <c r="S1838" t="s">
        <v>1478</v>
      </c>
      <c r="T1838">
        <v>1</v>
      </c>
      <c r="U1838">
        <v>2.5234329999999999E-2</v>
      </c>
      <c r="V1838">
        <v>17</v>
      </c>
    </row>
    <row r="1839" spans="1:22">
      <c r="A1839">
        <v>90681</v>
      </c>
      <c r="B1839" t="s">
        <v>3052</v>
      </c>
      <c r="C1839">
        <v>-2.9999999999999997E-8</v>
      </c>
      <c r="D1839">
        <v>0.17381379999999999</v>
      </c>
      <c r="E1839">
        <v>682</v>
      </c>
      <c r="F1839">
        <v>2</v>
      </c>
      <c r="G1839">
        <v>0</v>
      </c>
      <c r="H1839">
        <v>7</v>
      </c>
      <c r="I1839">
        <v>97291</v>
      </c>
      <c r="J1839">
        <v>1</v>
      </c>
      <c r="K1839">
        <v>0</v>
      </c>
      <c r="L1839">
        <v>0</v>
      </c>
      <c r="M1839">
        <v>0</v>
      </c>
      <c r="N1839">
        <v>1</v>
      </c>
      <c r="O1839">
        <v>1</v>
      </c>
      <c r="P1839">
        <v>348</v>
      </c>
      <c r="Q1839">
        <v>27</v>
      </c>
      <c r="R1839">
        <v>3</v>
      </c>
      <c r="S1839" t="s">
        <v>1478</v>
      </c>
      <c r="T1839">
        <v>1</v>
      </c>
      <c r="U1839">
        <v>0.17381383</v>
      </c>
      <c r="V1839">
        <v>119</v>
      </c>
    </row>
    <row r="1840" spans="1:22">
      <c r="A1840">
        <v>90682</v>
      </c>
      <c r="B1840" t="s">
        <v>3053</v>
      </c>
      <c r="C1840">
        <v>-2.9999999999999997E-8</v>
      </c>
      <c r="D1840">
        <v>1.7153760000000001E-2</v>
      </c>
      <c r="E1840">
        <v>682</v>
      </c>
      <c r="F1840">
        <v>0</v>
      </c>
      <c r="G1840">
        <v>0</v>
      </c>
      <c r="H1840">
        <v>7</v>
      </c>
      <c r="I1840">
        <v>97291</v>
      </c>
      <c r="J1840">
        <v>1</v>
      </c>
      <c r="K1840">
        <v>0</v>
      </c>
      <c r="L1840">
        <v>0</v>
      </c>
      <c r="M1840">
        <v>0</v>
      </c>
      <c r="N1840">
        <v>1</v>
      </c>
      <c r="O1840">
        <v>1</v>
      </c>
      <c r="P1840">
        <v>348</v>
      </c>
      <c r="Q1840">
        <v>27</v>
      </c>
      <c r="R1840">
        <v>3</v>
      </c>
      <c r="S1840" t="s">
        <v>1478</v>
      </c>
      <c r="T1840">
        <v>1</v>
      </c>
      <c r="U1840">
        <v>1.7153789999999999E-2</v>
      </c>
      <c r="V1840">
        <v>12</v>
      </c>
    </row>
    <row r="1841" spans="1:22">
      <c r="A1841">
        <v>90683</v>
      </c>
      <c r="B1841" t="s">
        <v>3053</v>
      </c>
      <c r="C1841">
        <v>1.7153760000000001E-2</v>
      </c>
      <c r="D1841">
        <v>0.29590871000000002</v>
      </c>
      <c r="E1841">
        <v>682</v>
      </c>
      <c r="F1841">
        <v>2</v>
      </c>
      <c r="G1841">
        <v>0</v>
      </c>
      <c r="H1841">
        <v>7</v>
      </c>
      <c r="I1841">
        <v>97291</v>
      </c>
      <c r="J1841">
        <v>1</v>
      </c>
      <c r="K1841">
        <v>0</v>
      </c>
      <c r="L1841">
        <v>0</v>
      </c>
      <c r="M1841">
        <v>0</v>
      </c>
      <c r="N1841">
        <v>1</v>
      </c>
      <c r="O1841">
        <v>1</v>
      </c>
      <c r="P1841">
        <v>348</v>
      </c>
      <c r="Q1841">
        <v>27</v>
      </c>
      <c r="R1841">
        <v>3</v>
      </c>
      <c r="S1841" t="s">
        <v>1478</v>
      </c>
      <c r="T1841">
        <v>1</v>
      </c>
      <c r="U1841">
        <v>0.27875495</v>
      </c>
      <c r="V1841">
        <v>190</v>
      </c>
    </row>
    <row r="1842" spans="1:22">
      <c r="A1842">
        <v>90793</v>
      </c>
      <c r="B1842" t="s">
        <v>3054</v>
      </c>
      <c r="C1842">
        <v>-2.9999999999999997E-8</v>
      </c>
      <c r="D1842">
        <v>0.1110655</v>
      </c>
      <c r="E1842">
        <v>682</v>
      </c>
      <c r="F1842">
        <v>0</v>
      </c>
      <c r="G1842">
        <v>0</v>
      </c>
      <c r="H1842">
        <v>7</v>
      </c>
      <c r="I1842">
        <v>97291</v>
      </c>
      <c r="J1842">
        <v>1</v>
      </c>
      <c r="K1842">
        <v>0</v>
      </c>
      <c r="L1842">
        <v>0</v>
      </c>
      <c r="M1842">
        <v>0</v>
      </c>
      <c r="N1842">
        <v>1</v>
      </c>
      <c r="O1842">
        <v>1</v>
      </c>
      <c r="P1842">
        <v>348</v>
      </c>
      <c r="Q1842">
        <v>27</v>
      </c>
      <c r="R1842">
        <v>3</v>
      </c>
      <c r="S1842" t="s">
        <v>1478</v>
      </c>
      <c r="T1842">
        <v>1</v>
      </c>
      <c r="U1842">
        <v>0.11106553</v>
      </c>
      <c r="V1842">
        <v>76</v>
      </c>
    </row>
    <row r="1843" spans="1:22">
      <c r="A1843">
        <v>90858</v>
      </c>
      <c r="B1843" t="s">
        <v>3055</v>
      </c>
      <c r="C1843">
        <v>-2.9999999999999997E-8</v>
      </c>
      <c r="D1843">
        <v>0.38826379</v>
      </c>
      <c r="E1843">
        <v>682</v>
      </c>
      <c r="F1843">
        <v>2</v>
      </c>
      <c r="G1843">
        <v>0</v>
      </c>
      <c r="H1843">
        <v>7</v>
      </c>
      <c r="I1843">
        <v>97291</v>
      </c>
      <c r="J1843">
        <v>1</v>
      </c>
      <c r="K1843">
        <v>0</v>
      </c>
      <c r="L1843">
        <v>0</v>
      </c>
      <c r="M1843">
        <v>0</v>
      </c>
      <c r="N1843">
        <v>1</v>
      </c>
      <c r="O1843">
        <v>1</v>
      </c>
      <c r="P1843">
        <v>348</v>
      </c>
      <c r="Q1843">
        <v>27</v>
      </c>
      <c r="R1843">
        <v>3</v>
      </c>
      <c r="S1843" t="s">
        <v>1478</v>
      </c>
      <c r="T1843">
        <v>1</v>
      </c>
      <c r="U1843">
        <v>0.38826381999999998</v>
      </c>
      <c r="V1843">
        <v>265</v>
      </c>
    </row>
    <row r="1844" spans="1:22">
      <c r="A1844">
        <v>91079</v>
      </c>
      <c r="B1844" t="s">
        <v>3056</v>
      </c>
      <c r="C1844">
        <v>-2.9999999999999997E-8</v>
      </c>
      <c r="D1844">
        <v>3.7950829999999998E-2</v>
      </c>
      <c r="E1844">
        <v>682</v>
      </c>
      <c r="F1844">
        <v>0</v>
      </c>
      <c r="G1844">
        <v>0</v>
      </c>
      <c r="H1844">
        <v>7</v>
      </c>
      <c r="I1844">
        <v>97291</v>
      </c>
      <c r="J1844">
        <v>1</v>
      </c>
      <c r="K1844">
        <v>0</v>
      </c>
      <c r="L1844">
        <v>0</v>
      </c>
      <c r="M1844">
        <v>0</v>
      </c>
      <c r="N1844">
        <v>1</v>
      </c>
      <c r="O1844">
        <v>1</v>
      </c>
      <c r="P1844">
        <v>348</v>
      </c>
      <c r="Q1844">
        <v>27</v>
      </c>
      <c r="R1844">
        <v>3</v>
      </c>
      <c r="S1844" t="s">
        <v>1478</v>
      </c>
      <c r="T1844">
        <v>1</v>
      </c>
      <c r="U1844">
        <v>3.7950860000000003E-2</v>
      </c>
      <c r="V1844">
        <v>26</v>
      </c>
    </row>
    <row r="1845" spans="1:22">
      <c r="A1845">
        <v>91163</v>
      </c>
      <c r="B1845" t="s">
        <v>3057</v>
      </c>
      <c r="C1845">
        <v>-2.9999999999999997E-8</v>
      </c>
      <c r="D1845">
        <v>0.11591890000000001</v>
      </c>
      <c r="E1845">
        <v>682</v>
      </c>
      <c r="F1845">
        <v>0</v>
      </c>
      <c r="G1845">
        <v>0</v>
      </c>
      <c r="H1845">
        <v>7</v>
      </c>
      <c r="I1845">
        <v>97291</v>
      </c>
      <c r="J1845">
        <v>1</v>
      </c>
      <c r="K1845">
        <v>0</v>
      </c>
      <c r="L1845">
        <v>0</v>
      </c>
      <c r="M1845">
        <v>0</v>
      </c>
      <c r="N1845">
        <v>1</v>
      </c>
      <c r="O1845">
        <v>1</v>
      </c>
      <c r="P1845">
        <v>348</v>
      </c>
      <c r="Q1845">
        <v>27</v>
      </c>
      <c r="R1845">
        <v>3</v>
      </c>
      <c r="S1845" t="s">
        <v>1478</v>
      </c>
      <c r="T1845">
        <v>1</v>
      </c>
      <c r="U1845">
        <v>0.11591893</v>
      </c>
      <c r="V1845">
        <v>79</v>
      </c>
    </row>
    <row r="1846" spans="1:22">
      <c r="A1846">
        <v>91171</v>
      </c>
      <c r="B1846" t="s">
        <v>3058</v>
      </c>
      <c r="C1846">
        <v>-2.9999999999999997E-8</v>
      </c>
      <c r="D1846">
        <v>9.3693239999999997E-2</v>
      </c>
      <c r="E1846">
        <v>682</v>
      </c>
      <c r="F1846">
        <v>2</v>
      </c>
      <c r="G1846">
        <v>0</v>
      </c>
      <c r="H1846">
        <v>7</v>
      </c>
      <c r="I1846">
        <v>97291</v>
      </c>
      <c r="J1846">
        <v>1</v>
      </c>
      <c r="K1846">
        <v>0</v>
      </c>
      <c r="L1846">
        <v>0</v>
      </c>
      <c r="M1846">
        <v>0</v>
      </c>
      <c r="N1846">
        <v>1</v>
      </c>
      <c r="O1846">
        <v>1</v>
      </c>
      <c r="P1846">
        <v>348</v>
      </c>
      <c r="Q1846">
        <v>27</v>
      </c>
      <c r="R1846">
        <v>3</v>
      </c>
      <c r="S1846" t="s">
        <v>1478</v>
      </c>
      <c r="T1846">
        <v>1</v>
      </c>
      <c r="U1846">
        <v>9.3693269999999995E-2</v>
      </c>
      <c r="V1846">
        <v>64</v>
      </c>
    </row>
    <row r="1847" spans="1:22">
      <c r="A1847">
        <v>91248</v>
      </c>
      <c r="B1847" t="s">
        <v>3059</v>
      </c>
      <c r="C1847">
        <v>-2.9999999999999997E-8</v>
      </c>
      <c r="D1847">
        <v>0.34190394000000002</v>
      </c>
      <c r="E1847">
        <v>682</v>
      </c>
      <c r="F1847">
        <v>2</v>
      </c>
      <c r="G1847">
        <v>0</v>
      </c>
      <c r="H1847">
        <v>7</v>
      </c>
      <c r="I1847">
        <v>97291</v>
      </c>
      <c r="J1847">
        <v>1</v>
      </c>
      <c r="K1847">
        <v>0</v>
      </c>
      <c r="L1847">
        <v>0</v>
      </c>
      <c r="M1847">
        <v>0</v>
      </c>
      <c r="N1847">
        <v>1</v>
      </c>
      <c r="O1847">
        <v>1</v>
      </c>
      <c r="P1847">
        <v>348</v>
      </c>
      <c r="Q1847">
        <v>27</v>
      </c>
      <c r="R1847">
        <v>3</v>
      </c>
      <c r="S1847" t="s">
        <v>1478</v>
      </c>
      <c r="T1847">
        <v>1</v>
      </c>
      <c r="U1847">
        <v>0.34190397</v>
      </c>
      <c r="V1847">
        <v>233</v>
      </c>
    </row>
    <row r="1848" spans="1:22">
      <c r="A1848">
        <v>91274</v>
      </c>
      <c r="B1848" t="s">
        <v>3060</v>
      </c>
      <c r="C1848">
        <v>-2.9999999999999997E-8</v>
      </c>
      <c r="D1848">
        <v>4.5142059999999998E-2</v>
      </c>
      <c r="E1848">
        <v>682</v>
      </c>
      <c r="F1848">
        <v>0</v>
      </c>
      <c r="G1848">
        <v>0</v>
      </c>
      <c r="H1848">
        <v>7</v>
      </c>
      <c r="I1848">
        <v>97291</v>
      </c>
      <c r="J1848">
        <v>1</v>
      </c>
      <c r="K1848">
        <v>0</v>
      </c>
      <c r="L1848">
        <v>0</v>
      </c>
      <c r="M1848">
        <v>0</v>
      </c>
      <c r="N1848">
        <v>1</v>
      </c>
      <c r="O1848">
        <v>1</v>
      </c>
      <c r="P1848">
        <v>348</v>
      </c>
      <c r="Q1848">
        <v>27</v>
      </c>
      <c r="R1848">
        <v>3</v>
      </c>
      <c r="S1848" t="s">
        <v>1478</v>
      </c>
      <c r="T1848">
        <v>1</v>
      </c>
      <c r="U1848">
        <v>4.5142090000000003E-2</v>
      </c>
      <c r="V1848">
        <v>31</v>
      </c>
    </row>
    <row r="1849" spans="1:22">
      <c r="A1849">
        <v>91472</v>
      </c>
      <c r="B1849" t="s">
        <v>3061</v>
      </c>
      <c r="C1849">
        <v>-2.9999999999999997E-8</v>
      </c>
      <c r="D1849">
        <v>0.15032999</v>
      </c>
      <c r="E1849">
        <v>682</v>
      </c>
      <c r="F1849">
        <v>2</v>
      </c>
      <c r="G1849">
        <v>0</v>
      </c>
      <c r="H1849">
        <v>7</v>
      </c>
      <c r="I1849">
        <v>97291</v>
      </c>
      <c r="J1849">
        <v>1</v>
      </c>
      <c r="K1849">
        <v>0</v>
      </c>
      <c r="L1849">
        <v>0</v>
      </c>
      <c r="M1849">
        <v>0</v>
      </c>
      <c r="N1849">
        <v>1</v>
      </c>
      <c r="O1849">
        <v>1</v>
      </c>
      <c r="P1849">
        <v>348</v>
      </c>
      <c r="Q1849">
        <v>27</v>
      </c>
      <c r="R1849">
        <v>3</v>
      </c>
      <c r="S1849" t="s">
        <v>1478</v>
      </c>
      <c r="T1849">
        <v>1</v>
      </c>
      <c r="U1849">
        <v>0.15033002000000001</v>
      </c>
      <c r="V1849">
        <v>103</v>
      </c>
    </row>
    <row r="1850" spans="1:22">
      <c r="A1850">
        <v>91574</v>
      </c>
      <c r="B1850" t="s">
        <v>3062</v>
      </c>
      <c r="C1850">
        <v>-2.9999999999999997E-8</v>
      </c>
      <c r="D1850">
        <v>9.8267519999999997E-2</v>
      </c>
      <c r="E1850">
        <v>682</v>
      </c>
      <c r="F1850">
        <v>2</v>
      </c>
      <c r="G1850">
        <v>0</v>
      </c>
      <c r="H1850">
        <v>7</v>
      </c>
      <c r="I1850">
        <v>97291</v>
      </c>
      <c r="J1850">
        <v>1</v>
      </c>
      <c r="K1850">
        <v>0</v>
      </c>
      <c r="L1850">
        <v>0</v>
      </c>
      <c r="M1850">
        <v>0</v>
      </c>
      <c r="N1850">
        <v>1</v>
      </c>
      <c r="O1850">
        <v>1</v>
      </c>
      <c r="P1850">
        <v>348</v>
      </c>
      <c r="Q1850">
        <v>27</v>
      </c>
      <c r="R1850">
        <v>3</v>
      </c>
      <c r="S1850" t="s">
        <v>1478</v>
      </c>
      <c r="T1850">
        <v>1</v>
      </c>
      <c r="U1850">
        <v>9.8267549999999995E-2</v>
      </c>
      <c r="V1850">
        <v>67</v>
      </c>
    </row>
    <row r="1851" spans="1:22">
      <c r="A1851">
        <v>91622</v>
      </c>
      <c r="B1851" t="s">
        <v>3063</v>
      </c>
      <c r="C1851">
        <v>-2.9999999999999997E-8</v>
      </c>
      <c r="D1851">
        <v>9.8421369999999994E-2</v>
      </c>
      <c r="E1851">
        <v>682</v>
      </c>
      <c r="F1851">
        <v>2</v>
      </c>
      <c r="G1851">
        <v>0</v>
      </c>
      <c r="H1851">
        <v>7</v>
      </c>
      <c r="I1851">
        <v>97291</v>
      </c>
      <c r="J1851">
        <v>1</v>
      </c>
      <c r="K1851">
        <v>0</v>
      </c>
      <c r="L1851">
        <v>0</v>
      </c>
      <c r="M1851">
        <v>0</v>
      </c>
      <c r="N1851">
        <v>1</v>
      </c>
      <c r="O1851">
        <v>1</v>
      </c>
      <c r="P1851">
        <v>348</v>
      </c>
      <c r="Q1851">
        <v>27</v>
      </c>
      <c r="R1851">
        <v>3</v>
      </c>
      <c r="S1851" t="s">
        <v>1478</v>
      </c>
      <c r="T1851">
        <v>1</v>
      </c>
      <c r="U1851">
        <v>9.8421400000000006E-2</v>
      </c>
      <c r="V1851">
        <v>67</v>
      </c>
    </row>
    <row r="1852" spans="1:22">
      <c r="A1852">
        <v>91672</v>
      </c>
      <c r="B1852" t="s">
        <v>3064</v>
      </c>
      <c r="C1852">
        <v>-2.9999999999999997E-8</v>
      </c>
      <c r="D1852">
        <v>0.34650567999999998</v>
      </c>
      <c r="E1852">
        <v>682</v>
      </c>
      <c r="F1852">
        <v>2</v>
      </c>
      <c r="G1852">
        <v>0</v>
      </c>
      <c r="H1852">
        <v>7</v>
      </c>
      <c r="I1852">
        <v>97291</v>
      </c>
      <c r="J1852">
        <v>1</v>
      </c>
      <c r="K1852">
        <v>0</v>
      </c>
      <c r="L1852">
        <v>0</v>
      </c>
      <c r="M1852">
        <v>0</v>
      </c>
      <c r="N1852">
        <v>1</v>
      </c>
      <c r="O1852">
        <v>1</v>
      </c>
      <c r="P1852">
        <v>348</v>
      </c>
      <c r="Q1852">
        <v>27</v>
      </c>
      <c r="R1852">
        <v>3</v>
      </c>
      <c r="S1852" t="s">
        <v>1478</v>
      </c>
      <c r="T1852">
        <v>1</v>
      </c>
      <c r="U1852">
        <v>0.34650571000000002</v>
      </c>
      <c r="V1852">
        <v>236</v>
      </c>
    </row>
    <row r="1853" spans="1:22">
      <c r="A1853">
        <v>91691</v>
      </c>
      <c r="B1853" t="s">
        <v>3065</v>
      </c>
      <c r="C1853">
        <v>-2.9999999999999997E-8</v>
      </c>
      <c r="D1853">
        <v>0.28701113</v>
      </c>
      <c r="E1853">
        <v>682</v>
      </c>
      <c r="F1853">
        <v>2</v>
      </c>
      <c r="G1853">
        <v>0</v>
      </c>
      <c r="H1853">
        <v>7</v>
      </c>
      <c r="I1853">
        <v>97291</v>
      </c>
      <c r="J1853">
        <v>1</v>
      </c>
      <c r="K1853">
        <v>0</v>
      </c>
      <c r="L1853">
        <v>0</v>
      </c>
      <c r="M1853">
        <v>0</v>
      </c>
      <c r="N1853">
        <v>1</v>
      </c>
      <c r="O1853">
        <v>1</v>
      </c>
      <c r="P1853">
        <v>348</v>
      </c>
      <c r="Q1853">
        <v>27</v>
      </c>
      <c r="R1853">
        <v>3</v>
      </c>
      <c r="S1853" t="s">
        <v>1478</v>
      </c>
      <c r="T1853">
        <v>1</v>
      </c>
      <c r="U1853">
        <v>0.28701115999999999</v>
      </c>
      <c r="V1853">
        <v>196</v>
      </c>
    </row>
    <row r="1854" spans="1:22">
      <c r="A1854">
        <v>91692</v>
      </c>
      <c r="B1854" t="s">
        <v>3065</v>
      </c>
      <c r="C1854">
        <v>0.28701113</v>
      </c>
      <c r="D1854">
        <v>0.39969389</v>
      </c>
      <c r="E1854">
        <v>682</v>
      </c>
      <c r="F1854">
        <v>0</v>
      </c>
      <c r="G1854">
        <v>0</v>
      </c>
      <c r="H1854">
        <v>7</v>
      </c>
      <c r="I1854">
        <v>97291</v>
      </c>
      <c r="J1854">
        <v>1</v>
      </c>
      <c r="K1854">
        <v>0</v>
      </c>
      <c r="L1854">
        <v>0</v>
      </c>
      <c r="M1854">
        <v>0</v>
      </c>
      <c r="N1854">
        <v>1</v>
      </c>
      <c r="O1854">
        <v>1</v>
      </c>
      <c r="P1854">
        <v>348</v>
      </c>
      <c r="Q1854">
        <v>27</v>
      </c>
      <c r="R1854">
        <v>3</v>
      </c>
      <c r="S1854" t="s">
        <v>1478</v>
      </c>
      <c r="T1854">
        <v>1</v>
      </c>
      <c r="U1854">
        <v>0.11268276000000001</v>
      </c>
      <c r="V1854">
        <v>77</v>
      </c>
    </row>
    <row r="1855" spans="1:22">
      <c r="A1855">
        <v>91693</v>
      </c>
      <c r="B1855" t="s">
        <v>3065</v>
      </c>
      <c r="C1855">
        <v>0.39969389</v>
      </c>
      <c r="D1855">
        <v>0.45584143999999999</v>
      </c>
      <c r="E1855">
        <v>682</v>
      </c>
      <c r="F1855">
        <v>0</v>
      </c>
      <c r="G1855">
        <v>0</v>
      </c>
      <c r="H1855">
        <v>7</v>
      </c>
      <c r="I1855">
        <v>97291</v>
      </c>
      <c r="J1855">
        <v>1</v>
      </c>
      <c r="K1855">
        <v>0</v>
      </c>
      <c r="L1855">
        <v>0</v>
      </c>
      <c r="M1855">
        <v>0</v>
      </c>
      <c r="N1855">
        <v>1</v>
      </c>
      <c r="O1855">
        <v>1</v>
      </c>
      <c r="P1855">
        <v>348</v>
      </c>
      <c r="Q1855">
        <v>27</v>
      </c>
      <c r="R1855">
        <v>3</v>
      </c>
      <c r="S1855" t="s">
        <v>1478</v>
      </c>
      <c r="T1855">
        <v>1</v>
      </c>
      <c r="U1855">
        <v>5.6147549999999997E-2</v>
      </c>
      <c r="V1855">
        <v>38</v>
      </c>
    </row>
    <row r="1856" spans="1:22">
      <c r="A1856">
        <v>91694</v>
      </c>
      <c r="B1856" t="s">
        <v>3065</v>
      </c>
      <c r="C1856">
        <v>0.45584143999999999</v>
      </c>
      <c r="D1856">
        <v>0.47446178999999999</v>
      </c>
      <c r="E1856">
        <v>682</v>
      </c>
      <c r="F1856">
        <v>0</v>
      </c>
      <c r="G1856">
        <v>0</v>
      </c>
      <c r="H1856">
        <v>7</v>
      </c>
      <c r="I1856">
        <v>97291</v>
      </c>
      <c r="J1856">
        <v>1</v>
      </c>
      <c r="K1856">
        <v>0</v>
      </c>
      <c r="L1856">
        <v>0</v>
      </c>
      <c r="M1856">
        <v>0</v>
      </c>
      <c r="N1856">
        <v>1</v>
      </c>
      <c r="O1856">
        <v>1</v>
      </c>
      <c r="P1856">
        <v>348</v>
      </c>
      <c r="Q1856">
        <v>27</v>
      </c>
      <c r="R1856">
        <v>3</v>
      </c>
      <c r="S1856" t="s">
        <v>1478</v>
      </c>
      <c r="T1856">
        <v>1</v>
      </c>
      <c r="U1856">
        <v>1.8620350000000001E-2</v>
      </c>
      <c r="V1856">
        <v>13</v>
      </c>
    </row>
    <row r="1857" spans="1:22">
      <c r="A1857">
        <v>91695</v>
      </c>
      <c r="B1857" t="s">
        <v>3065</v>
      </c>
      <c r="C1857">
        <v>0.47446178999999999</v>
      </c>
      <c r="D1857">
        <v>0.66624172000000004</v>
      </c>
      <c r="E1857">
        <v>682</v>
      </c>
      <c r="F1857">
        <v>0</v>
      </c>
      <c r="G1857">
        <v>0</v>
      </c>
      <c r="H1857">
        <v>7</v>
      </c>
      <c r="I1857">
        <v>97291</v>
      </c>
      <c r="J1857">
        <v>1</v>
      </c>
      <c r="K1857">
        <v>0</v>
      </c>
      <c r="L1857">
        <v>0</v>
      </c>
      <c r="M1857">
        <v>0</v>
      </c>
      <c r="N1857">
        <v>1</v>
      </c>
      <c r="O1857">
        <v>1</v>
      </c>
      <c r="P1857">
        <v>348</v>
      </c>
      <c r="Q1857">
        <v>27</v>
      </c>
      <c r="R1857">
        <v>3</v>
      </c>
      <c r="S1857" t="s">
        <v>1478</v>
      </c>
      <c r="T1857">
        <v>1</v>
      </c>
      <c r="U1857">
        <v>0.19177992999999999</v>
      </c>
      <c r="V1857">
        <v>131</v>
      </c>
    </row>
    <row r="1858" spans="1:22">
      <c r="A1858">
        <v>91705</v>
      </c>
      <c r="B1858" t="s">
        <v>3066</v>
      </c>
      <c r="C1858">
        <v>-2.9999999999999997E-8</v>
      </c>
      <c r="D1858">
        <v>0.12260714</v>
      </c>
      <c r="E1858">
        <v>682</v>
      </c>
      <c r="F1858">
        <v>2</v>
      </c>
      <c r="G1858">
        <v>0</v>
      </c>
      <c r="H1858">
        <v>7</v>
      </c>
      <c r="I1858">
        <v>97291</v>
      </c>
      <c r="J1858">
        <v>1</v>
      </c>
      <c r="K1858">
        <v>0</v>
      </c>
      <c r="L1858">
        <v>0</v>
      </c>
      <c r="M1858">
        <v>0</v>
      </c>
      <c r="N1858">
        <v>1</v>
      </c>
      <c r="O1858">
        <v>1</v>
      </c>
      <c r="P1858">
        <v>348</v>
      </c>
      <c r="Q1858">
        <v>27</v>
      </c>
      <c r="R1858">
        <v>3</v>
      </c>
      <c r="S1858" t="s">
        <v>1478</v>
      </c>
      <c r="T1858">
        <v>1</v>
      </c>
      <c r="U1858">
        <v>0.12260717</v>
      </c>
      <c r="V1858">
        <v>84</v>
      </c>
    </row>
    <row r="1859" spans="1:22">
      <c r="A1859">
        <v>91706</v>
      </c>
      <c r="B1859" t="s">
        <v>3066</v>
      </c>
      <c r="C1859">
        <v>0.12260714</v>
      </c>
      <c r="D1859">
        <v>0.22341222999999999</v>
      </c>
      <c r="E1859">
        <v>682</v>
      </c>
      <c r="F1859">
        <v>0</v>
      </c>
      <c r="G1859">
        <v>0</v>
      </c>
      <c r="H1859">
        <v>7</v>
      </c>
      <c r="I1859">
        <v>97291</v>
      </c>
      <c r="J1859">
        <v>1</v>
      </c>
      <c r="K1859">
        <v>0</v>
      </c>
      <c r="L1859">
        <v>0</v>
      </c>
      <c r="M1859">
        <v>0</v>
      </c>
      <c r="N1859">
        <v>1</v>
      </c>
      <c r="O1859">
        <v>1</v>
      </c>
      <c r="P1859">
        <v>348</v>
      </c>
      <c r="Q1859">
        <v>27</v>
      </c>
      <c r="R1859">
        <v>3</v>
      </c>
      <c r="S1859" t="s">
        <v>1478</v>
      </c>
      <c r="T1859">
        <v>1</v>
      </c>
      <c r="U1859">
        <v>0.10080509</v>
      </c>
      <c r="V1859">
        <v>69</v>
      </c>
    </row>
    <row r="1860" spans="1:22">
      <c r="A1860">
        <v>91764</v>
      </c>
      <c r="B1860" t="s">
        <v>3067</v>
      </c>
      <c r="C1860">
        <v>-2.9999999999999997E-8</v>
      </c>
      <c r="D1860">
        <v>3.6485450000000003E-2</v>
      </c>
      <c r="E1860">
        <v>682</v>
      </c>
      <c r="F1860">
        <v>2</v>
      </c>
      <c r="G1860">
        <v>0</v>
      </c>
      <c r="H1860">
        <v>7</v>
      </c>
      <c r="I1860">
        <v>97291</v>
      </c>
      <c r="J1860">
        <v>1</v>
      </c>
      <c r="K1860">
        <v>0</v>
      </c>
      <c r="L1860">
        <v>0</v>
      </c>
      <c r="M1860">
        <v>0</v>
      </c>
      <c r="N1860">
        <v>1</v>
      </c>
      <c r="O1860">
        <v>1</v>
      </c>
      <c r="P1860">
        <v>348</v>
      </c>
      <c r="Q1860">
        <v>27</v>
      </c>
      <c r="R1860">
        <v>3</v>
      </c>
      <c r="S1860" t="s">
        <v>1478</v>
      </c>
      <c r="T1860">
        <v>1</v>
      </c>
      <c r="U1860">
        <v>3.6485480000000001E-2</v>
      </c>
      <c r="V1860">
        <v>25</v>
      </c>
    </row>
    <row r="1861" spans="1:22">
      <c r="A1861">
        <v>91765</v>
      </c>
      <c r="B1861" t="s">
        <v>3067</v>
      </c>
      <c r="C1861">
        <v>3.6485450000000003E-2</v>
      </c>
      <c r="D1861">
        <v>8.9793269999999994E-2</v>
      </c>
      <c r="E1861">
        <v>682</v>
      </c>
      <c r="F1861">
        <v>2</v>
      </c>
      <c r="G1861">
        <v>0</v>
      </c>
      <c r="H1861">
        <v>7</v>
      </c>
      <c r="I1861">
        <v>97291</v>
      </c>
      <c r="J1861">
        <v>1</v>
      </c>
      <c r="K1861">
        <v>0</v>
      </c>
      <c r="L1861">
        <v>0</v>
      </c>
      <c r="M1861">
        <v>0</v>
      </c>
      <c r="N1861">
        <v>1</v>
      </c>
      <c r="O1861">
        <v>1</v>
      </c>
      <c r="P1861">
        <v>348</v>
      </c>
      <c r="Q1861">
        <v>27</v>
      </c>
      <c r="R1861">
        <v>3</v>
      </c>
      <c r="S1861" t="s">
        <v>1478</v>
      </c>
      <c r="T1861">
        <v>1</v>
      </c>
      <c r="U1861">
        <v>5.3307819999999999E-2</v>
      </c>
      <c r="V1861">
        <v>36</v>
      </c>
    </row>
    <row r="1862" spans="1:22">
      <c r="A1862">
        <v>91846</v>
      </c>
      <c r="B1862" t="s">
        <v>3068</v>
      </c>
      <c r="C1862">
        <v>-2.9999999999999997E-8</v>
      </c>
      <c r="D1862">
        <v>0.43191590000000002</v>
      </c>
      <c r="E1862">
        <v>682</v>
      </c>
      <c r="F1862">
        <v>2</v>
      </c>
      <c r="G1862">
        <v>0</v>
      </c>
      <c r="H1862">
        <v>7</v>
      </c>
      <c r="I1862">
        <v>97291</v>
      </c>
      <c r="J1862">
        <v>1</v>
      </c>
      <c r="K1862">
        <v>0</v>
      </c>
      <c r="L1862">
        <v>0</v>
      </c>
      <c r="M1862">
        <v>0</v>
      </c>
      <c r="N1862">
        <v>1</v>
      </c>
      <c r="O1862">
        <v>1</v>
      </c>
      <c r="P1862">
        <v>348</v>
      </c>
      <c r="Q1862">
        <v>27</v>
      </c>
      <c r="R1862">
        <v>3</v>
      </c>
      <c r="S1862" t="s">
        <v>1478</v>
      </c>
      <c r="T1862">
        <v>1</v>
      </c>
      <c r="U1862">
        <v>0.43191593</v>
      </c>
      <c r="V1862">
        <v>295</v>
      </c>
    </row>
    <row r="1863" spans="1:22">
      <c r="A1863">
        <v>91870</v>
      </c>
      <c r="B1863" t="s">
        <v>3069</v>
      </c>
      <c r="C1863">
        <v>-2.9999999999999997E-8</v>
      </c>
      <c r="D1863">
        <v>0.21026012999999999</v>
      </c>
      <c r="E1863">
        <v>682</v>
      </c>
      <c r="F1863">
        <v>2</v>
      </c>
      <c r="G1863">
        <v>0</v>
      </c>
      <c r="H1863">
        <v>7</v>
      </c>
      <c r="I1863">
        <v>97291</v>
      </c>
      <c r="J1863">
        <v>1</v>
      </c>
      <c r="K1863">
        <v>0</v>
      </c>
      <c r="L1863">
        <v>0</v>
      </c>
      <c r="M1863">
        <v>0</v>
      </c>
      <c r="N1863">
        <v>1</v>
      </c>
      <c r="O1863">
        <v>1</v>
      </c>
      <c r="P1863">
        <v>348</v>
      </c>
      <c r="Q1863">
        <v>27</v>
      </c>
      <c r="R1863">
        <v>3</v>
      </c>
      <c r="S1863" t="s">
        <v>1478</v>
      </c>
      <c r="T1863">
        <v>1</v>
      </c>
      <c r="U1863">
        <v>0.21026016</v>
      </c>
      <c r="V1863">
        <v>143</v>
      </c>
    </row>
    <row r="1864" spans="1:22">
      <c r="A1864">
        <v>91871</v>
      </c>
      <c r="B1864" t="s">
        <v>3069</v>
      </c>
      <c r="C1864">
        <v>0.21026012999999999</v>
      </c>
      <c r="D1864">
        <v>0.28522449999999999</v>
      </c>
      <c r="E1864">
        <v>682</v>
      </c>
      <c r="F1864">
        <v>0</v>
      </c>
      <c r="G1864">
        <v>0</v>
      </c>
      <c r="H1864">
        <v>7</v>
      </c>
      <c r="I1864">
        <v>97291</v>
      </c>
      <c r="J1864">
        <v>1</v>
      </c>
      <c r="K1864">
        <v>0</v>
      </c>
      <c r="L1864">
        <v>0</v>
      </c>
      <c r="M1864">
        <v>0</v>
      </c>
      <c r="N1864">
        <v>1</v>
      </c>
      <c r="O1864">
        <v>1</v>
      </c>
      <c r="P1864">
        <v>348</v>
      </c>
      <c r="Q1864">
        <v>27</v>
      </c>
      <c r="R1864">
        <v>3</v>
      </c>
      <c r="S1864" t="s">
        <v>1478</v>
      </c>
      <c r="T1864">
        <v>1</v>
      </c>
      <c r="U1864">
        <v>7.4964370000000002E-2</v>
      </c>
      <c r="V1864">
        <v>51</v>
      </c>
    </row>
    <row r="1865" spans="1:22">
      <c r="A1865">
        <v>91911</v>
      </c>
      <c r="B1865" t="s">
        <v>3070</v>
      </c>
      <c r="C1865">
        <v>-2.9999999999999997E-8</v>
      </c>
      <c r="D1865">
        <v>4.210096E-2</v>
      </c>
      <c r="E1865">
        <v>682</v>
      </c>
      <c r="F1865">
        <v>0</v>
      </c>
      <c r="G1865">
        <v>0</v>
      </c>
      <c r="H1865">
        <v>7</v>
      </c>
      <c r="I1865">
        <v>97291</v>
      </c>
      <c r="J1865">
        <v>1</v>
      </c>
      <c r="K1865">
        <v>0</v>
      </c>
      <c r="L1865">
        <v>0</v>
      </c>
      <c r="M1865">
        <v>0</v>
      </c>
      <c r="N1865">
        <v>1</v>
      </c>
      <c r="O1865">
        <v>1</v>
      </c>
      <c r="P1865">
        <v>348</v>
      </c>
      <c r="Q1865">
        <v>27</v>
      </c>
      <c r="R1865">
        <v>3</v>
      </c>
      <c r="S1865" t="s">
        <v>1478</v>
      </c>
      <c r="T1865">
        <v>1</v>
      </c>
      <c r="U1865">
        <v>4.2100989999999998E-2</v>
      </c>
      <c r="V1865">
        <v>29</v>
      </c>
    </row>
    <row r="1866" spans="1:22">
      <c r="A1866">
        <v>91918</v>
      </c>
      <c r="B1866" t="s">
        <v>3071</v>
      </c>
      <c r="C1866">
        <v>-2.9999999999999997E-8</v>
      </c>
      <c r="D1866">
        <v>0.10335132</v>
      </c>
      <c r="E1866">
        <v>682</v>
      </c>
      <c r="F1866">
        <v>2</v>
      </c>
      <c r="G1866">
        <v>0</v>
      </c>
      <c r="H1866">
        <v>7</v>
      </c>
      <c r="I1866">
        <v>97291</v>
      </c>
      <c r="J1866">
        <v>1</v>
      </c>
      <c r="K1866">
        <v>0</v>
      </c>
      <c r="L1866">
        <v>0</v>
      </c>
      <c r="M1866">
        <v>0</v>
      </c>
      <c r="N1866">
        <v>1</v>
      </c>
      <c r="O1866">
        <v>1</v>
      </c>
      <c r="P1866">
        <v>348</v>
      </c>
      <c r="Q1866">
        <v>27</v>
      </c>
      <c r="R1866">
        <v>3</v>
      </c>
      <c r="S1866" t="s">
        <v>1478</v>
      </c>
      <c r="T1866">
        <v>1</v>
      </c>
      <c r="U1866">
        <v>0.10335134999999999</v>
      </c>
      <c r="V1866">
        <v>70</v>
      </c>
    </row>
    <row r="1867" spans="1:22">
      <c r="A1867">
        <v>91935</v>
      </c>
      <c r="B1867" t="s">
        <v>3072</v>
      </c>
      <c r="C1867">
        <v>-2.9999999999999997E-8</v>
      </c>
      <c r="D1867">
        <v>0.12746234000000001</v>
      </c>
      <c r="E1867">
        <v>682</v>
      </c>
      <c r="F1867">
        <v>2</v>
      </c>
      <c r="G1867">
        <v>0</v>
      </c>
      <c r="H1867">
        <v>7</v>
      </c>
      <c r="I1867">
        <v>97291</v>
      </c>
      <c r="J1867">
        <v>1</v>
      </c>
      <c r="K1867">
        <v>0</v>
      </c>
      <c r="L1867">
        <v>0</v>
      </c>
      <c r="M1867">
        <v>0</v>
      </c>
      <c r="N1867">
        <v>1</v>
      </c>
      <c r="O1867">
        <v>1</v>
      </c>
      <c r="P1867">
        <v>348</v>
      </c>
      <c r="Q1867">
        <v>27</v>
      </c>
      <c r="R1867">
        <v>3</v>
      </c>
      <c r="S1867" t="s">
        <v>1478</v>
      </c>
      <c r="T1867">
        <v>1</v>
      </c>
      <c r="U1867">
        <v>0.12746236999999999</v>
      </c>
      <c r="V1867">
        <v>87</v>
      </c>
    </row>
    <row r="1868" spans="1:22">
      <c r="A1868">
        <v>92045</v>
      </c>
      <c r="B1868" t="s">
        <v>3073</v>
      </c>
      <c r="C1868">
        <v>-2.9999999999999997E-8</v>
      </c>
      <c r="D1868">
        <v>0.1739841</v>
      </c>
      <c r="E1868">
        <v>682</v>
      </c>
      <c r="F1868">
        <v>0</v>
      </c>
      <c r="G1868">
        <v>0</v>
      </c>
      <c r="H1868">
        <v>7</v>
      </c>
      <c r="I1868">
        <v>97291</v>
      </c>
      <c r="J1868">
        <v>1</v>
      </c>
      <c r="K1868">
        <v>0</v>
      </c>
      <c r="L1868">
        <v>0</v>
      </c>
      <c r="M1868">
        <v>0</v>
      </c>
      <c r="N1868">
        <v>1</v>
      </c>
      <c r="O1868">
        <v>1</v>
      </c>
      <c r="P1868">
        <v>348</v>
      </c>
      <c r="Q1868">
        <v>27</v>
      </c>
      <c r="R1868">
        <v>3</v>
      </c>
      <c r="S1868" t="s">
        <v>1478</v>
      </c>
      <c r="T1868">
        <v>1</v>
      </c>
      <c r="U1868">
        <v>0.17398412999999999</v>
      </c>
      <c r="V1868">
        <v>119</v>
      </c>
    </row>
    <row r="1869" spans="1:22">
      <c r="A1869">
        <v>92046</v>
      </c>
      <c r="B1869" t="s">
        <v>3073</v>
      </c>
      <c r="C1869">
        <v>0.1739841</v>
      </c>
      <c r="D1869">
        <v>0.2628258</v>
      </c>
      <c r="E1869">
        <v>682</v>
      </c>
      <c r="F1869">
        <v>2</v>
      </c>
      <c r="G1869">
        <v>0</v>
      </c>
      <c r="H1869">
        <v>7</v>
      </c>
      <c r="I1869">
        <v>97291</v>
      </c>
      <c r="J1869">
        <v>1</v>
      </c>
      <c r="K1869">
        <v>0</v>
      </c>
      <c r="L1869">
        <v>0</v>
      </c>
      <c r="M1869">
        <v>0</v>
      </c>
      <c r="N1869">
        <v>1</v>
      </c>
      <c r="O1869">
        <v>1</v>
      </c>
      <c r="P1869">
        <v>348</v>
      </c>
      <c r="Q1869">
        <v>27</v>
      </c>
      <c r="R1869">
        <v>3</v>
      </c>
      <c r="S1869" t="s">
        <v>1478</v>
      </c>
      <c r="T1869">
        <v>1</v>
      </c>
      <c r="U1869">
        <v>8.8841699999999996E-2</v>
      </c>
      <c r="V1869">
        <v>61</v>
      </c>
    </row>
    <row r="1870" spans="1:22">
      <c r="A1870">
        <v>92047</v>
      </c>
      <c r="B1870" t="s">
        <v>3073</v>
      </c>
      <c r="C1870">
        <v>0.2628258</v>
      </c>
      <c r="D1870">
        <v>0.29325683000000002</v>
      </c>
      <c r="E1870">
        <v>682</v>
      </c>
      <c r="F1870">
        <v>0</v>
      </c>
      <c r="G1870">
        <v>0</v>
      </c>
      <c r="H1870">
        <v>7</v>
      </c>
      <c r="I1870">
        <v>97291</v>
      </c>
      <c r="J1870">
        <v>1</v>
      </c>
      <c r="K1870">
        <v>0</v>
      </c>
      <c r="L1870">
        <v>0</v>
      </c>
      <c r="M1870">
        <v>0</v>
      </c>
      <c r="N1870">
        <v>1</v>
      </c>
      <c r="O1870">
        <v>1</v>
      </c>
      <c r="P1870">
        <v>348</v>
      </c>
      <c r="Q1870">
        <v>27</v>
      </c>
      <c r="R1870">
        <v>3</v>
      </c>
      <c r="S1870" t="s">
        <v>1478</v>
      </c>
      <c r="T1870">
        <v>1</v>
      </c>
      <c r="U1870">
        <v>3.0431030000000001E-2</v>
      </c>
      <c r="V1870">
        <v>21</v>
      </c>
    </row>
    <row r="1871" spans="1:22">
      <c r="A1871">
        <v>92145</v>
      </c>
      <c r="B1871" t="s">
        <v>3074</v>
      </c>
      <c r="C1871">
        <v>-2.9999999999999997E-8</v>
      </c>
      <c r="D1871">
        <v>0.11073655</v>
      </c>
      <c r="E1871">
        <v>682</v>
      </c>
      <c r="F1871">
        <v>2</v>
      </c>
      <c r="G1871">
        <v>0</v>
      </c>
      <c r="H1871">
        <v>7</v>
      </c>
      <c r="I1871">
        <v>97291</v>
      </c>
      <c r="J1871">
        <v>1</v>
      </c>
      <c r="K1871">
        <v>0</v>
      </c>
      <c r="L1871">
        <v>0</v>
      </c>
      <c r="M1871">
        <v>0</v>
      </c>
      <c r="N1871">
        <v>1</v>
      </c>
      <c r="O1871">
        <v>1</v>
      </c>
      <c r="P1871">
        <v>348</v>
      </c>
      <c r="Q1871">
        <v>27</v>
      </c>
      <c r="R1871">
        <v>3</v>
      </c>
      <c r="S1871" t="s">
        <v>1478</v>
      </c>
      <c r="T1871">
        <v>1</v>
      </c>
      <c r="U1871">
        <v>0.11073658</v>
      </c>
      <c r="V1871">
        <v>76</v>
      </c>
    </row>
    <row r="1872" spans="1:22">
      <c r="A1872">
        <v>92213</v>
      </c>
      <c r="B1872" t="s">
        <v>3075</v>
      </c>
      <c r="C1872">
        <v>-2.9999999999999997E-8</v>
      </c>
      <c r="D1872">
        <v>0.25305033999999998</v>
      </c>
      <c r="E1872">
        <v>682</v>
      </c>
      <c r="F1872">
        <v>0</v>
      </c>
      <c r="G1872">
        <v>0</v>
      </c>
      <c r="H1872">
        <v>7</v>
      </c>
      <c r="I1872">
        <v>97291</v>
      </c>
      <c r="J1872">
        <v>1</v>
      </c>
      <c r="K1872">
        <v>0</v>
      </c>
      <c r="L1872">
        <v>0</v>
      </c>
      <c r="M1872">
        <v>0</v>
      </c>
      <c r="N1872">
        <v>1</v>
      </c>
      <c r="O1872">
        <v>1</v>
      </c>
      <c r="P1872">
        <v>348</v>
      </c>
      <c r="Q1872">
        <v>27</v>
      </c>
      <c r="R1872">
        <v>3</v>
      </c>
      <c r="S1872" t="s">
        <v>1478</v>
      </c>
      <c r="T1872">
        <v>1</v>
      </c>
      <c r="U1872">
        <v>0.25305037000000002</v>
      </c>
      <c r="V1872">
        <v>173</v>
      </c>
    </row>
    <row r="1873" spans="1:22">
      <c r="A1873">
        <v>92300</v>
      </c>
      <c r="B1873" t="s">
        <v>3076</v>
      </c>
      <c r="C1873">
        <v>-2.9999999999999997E-8</v>
      </c>
      <c r="D1873">
        <v>0.13315606999999999</v>
      </c>
      <c r="E1873">
        <v>682</v>
      </c>
      <c r="F1873">
        <v>2</v>
      </c>
      <c r="G1873">
        <v>0</v>
      </c>
      <c r="H1873">
        <v>7</v>
      </c>
      <c r="I1873">
        <v>97291</v>
      </c>
      <c r="J1873">
        <v>1</v>
      </c>
      <c r="K1873">
        <v>0</v>
      </c>
      <c r="L1873">
        <v>0</v>
      </c>
      <c r="M1873">
        <v>0</v>
      </c>
      <c r="N1873">
        <v>1</v>
      </c>
      <c r="O1873">
        <v>1</v>
      </c>
      <c r="P1873">
        <v>348</v>
      </c>
      <c r="Q1873">
        <v>27</v>
      </c>
      <c r="R1873">
        <v>3</v>
      </c>
      <c r="S1873" t="s">
        <v>1478</v>
      </c>
      <c r="T1873">
        <v>1</v>
      </c>
      <c r="U1873">
        <v>0.1331561</v>
      </c>
      <c r="V1873">
        <v>91</v>
      </c>
    </row>
    <row r="1874" spans="1:22">
      <c r="A1874">
        <v>92409</v>
      </c>
      <c r="B1874" t="s">
        <v>3077</v>
      </c>
      <c r="C1874">
        <v>-2.9999999999999997E-8</v>
      </c>
      <c r="D1874">
        <v>0.29614620000000003</v>
      </c>
      <c r="E1874">
        <v>682</v>
      </c>
      <c r="F1874">
        <v>2</v>
      </c>
      <c r="G1874">
        <v>0</v>
      </c>
      <c r="H1874">
        <v>7</v>
      </c>
      <c r="I1874">
        <v>97291</v>
      </c>
      <c r="J1874">
        <v>1</v>
      </c>
      <c r="K1874">
        <v>0</v>
      </c>
      <c r="L1874">
        <v>0</v>
      </c>
      <c r="M1874">
        <v>0</v>
      </c>
      <c r="N1874">
        <v>1</v>
      </c>
      <c r="O1874">
        <v>1</v>
      </c>
      <c r="P1874">
        <v>348</v>
      </c>
      <c r="Q1874">
        <v>27</v>
      </c>
      <c r="R1874">
        <v>3</v>
      </c>
      <c r="S1874" t="s">
        <v>1478</v>
      </c>
      <c r="T1874">
        <v>1</v>
      </c>
      <c r="U1874">
        <v>0.29614623000000001</v>
      </c>
      <c r="V1874">
        <v>202</v>
      </c>
    </row>
    <row r="1875" spans="1:22">
      <c r="A1875">
        <v>92478</v>
      </c>
      <c r="B1875" t="s">
        <v>3078</v>
      </c>
      <c r="C1875">
        <v>-2.9999999999999997E-8</v>
      </c>
      <c r="D1875">
        <v>8.2278799999999999E-2</v>
      </c>
      <c r="E1875">
        <v>682</v>
      </c>
      <c r="F1875">
        <v>2</v>
      </c>
      <c r="G1875">
        <v>0</v>
      </c>
      <c r="H1875">
        <v>7</v>
      </c>
      <c r="I1875">
        <v>97291</v>
      </c>
      <c r="J1875">
        <v>1</v>
      </c>
      <c r="K1875">
        <v>0</v>
      </c>
      <c r="L1875">
        <v>0</v>
      </c>
      <c r="M1875">
        <v>0</v>
      </c>
      <c r="N1875">
        <v>1</v>
      </c>
      <c r="O1875">
        <v>1</v>
      </c>
      <c r="P1875">
        <v>348</v>
      </c>
      <c r="Q1875">
        <v>27</v>
      </c>
      <c r="R1875">
        <v>3</v>
      </c>
      <c r="S1875" t="s">
        <v>1478</v>
      </c>
      <c r="T1875">
        <v>1</v>
      </c>
      <c r="U1875">
        <v>8.2278829999999997E-2</v>
      </c>
      <c r="V1875">
        <v>56</v>
      </c>
    </row>
    <row r="1876" spans="1:22">
      <c r="A1876">
        <v>92485</v>
      </c>
      <c r="B1876" t="s">
        <v>3079</v>
      </c>
      <c r="C1876">
        <v>-2.9999999999999997E-8</v>
      </c>
      <c r="D1876">
        <v>0.21203557000000001</v>
      </c>
      <c r="E1876">
        <v>682</v>
      </c>
      <c r="F1876">
        <v>2</v>
      </c>
      <c r="G1876">
        <v>0</v>
      </c>
      <c r="H1876">
        <v>7</v>
      </c>
      <c r="I1876">
        <v>97291</v>
      </c>
      <c r="J1876">
        <v>1</v>
      </c>
      <c r="K1876">
        <v>0</v>
      </c>
      <c r="L1876">
        <v>0</v>
      </c>
      <c r="M1876">
        <v>0</v>
      </c>
      <c r="N1876">
        <v>1</v>
      </c>
      <c r="O1876">
        <v>1</v>
      </c>
      <c r="P1876">
        <v>348</v>
      </c>
      <c r="Q1876">
        <v>27</v>
      </c>
      <c r="R1876">
        <v>3</v>
      </c>
      <c r="S1876" t="s">
        <v>1478</v>
      </c>
      <c r="T1876">
        <v>1</v>
      </c>
      <c r="U1876">
        <v>0.21203559999999999</v>
      </c>
      <c r="V1876">
        <v>145</v>
      </c>
    </row>
    <row r="1877" spans="1:22">
      <c r="A1877">
        <v>92519</v>
      </c>
      <c r="B1877" t="s">
        <v>3080</v>
      </c>
      <c r="C1877">
        <v>-2.9999999999999997E-8</v>
      </c>
      <c r="D1877">
        <v>0.34091856999999998</v>
      </c>
      <c r="E1877">
        <v>682</v>
      </c>
      <c r="F1877">
        <v>2</v>
      </c>
      <c r="G1877">
        <v>0</v>
      </c>
      <c r="H1877">
        <v>7</v>
      </c>
      <c r="I1877">
        <v>97291</v>
      </c>
      <c r="J1877">
        <v>1</v>
      </c>
      <c r="K1877">
        <v>0</v>
      </c>
      <c r="L1877">
        <v>0</v>
      </c>
      <c r="M1877">
        <v>0</v>
      </c>
      <c r="N1877">
        <v>1</v>
      </c>
      <c r="O1877">
        <v>1</v>
      </c>
      <c r="P1877">
        <v>348</v>
      </c>
      <c r="Q1877">
        <v>27</v>
      </c>
      <c r="R1877">
        <v>3</v>
      </c>
      <c r="S1877" t="s">
        <v>1478</v>
      </c>
      <c r="T1877">
        <v>1</v>
      </c>
      <c r="U1877">
        <v>0.34091860000000002</v>
      </c>
      <c r="V1877">
        <v>233</v>
      </c>
    </row>
    <row r="1878" spans="1:22">
      <c r="A1878">
        <v>92623</v>
      </c>
      <c r="B1878" t="s">
        <v>3081</v>
      </c>
      <c r="C1878">
        <v>-2.9999999999999997E-8</v>
      </c>
      <c r="D1878">
        <v>4.2236099999999999E-2</v>
      </c>
      <c r="E1878">
        <v>682</v>
      </c>
      <c r="F1878">
        <v>0</v>
      </c>
      <c r="G1878">
        <v>0</v>
      </c>
      <c r="H1878">
        <v>7</v>
      </c>
      <c r="I1878">
        <v>97291</v>
      </c>
      <c r="J1878">
        <v>1</v>
      </c>
      <c r="K1878">
        <v>0</v>
      </c>
      <c r="L1878">
        <v>0</v>
      </c>
      <c r="M1878">
        <v>0</v>
      </c>
      <c r="N1878">
        <v>1</v>
      </c>
      <c r="O1878">
        <v>1</v>
      </c>
      <c r="P1878">
        <v>348</v>
      </c>
      <c r="Q1878">
        <v>27</v>
      </c>
      <c r="R1878">
        <v>3</v>
      </c>
      <c r="S1878" t="s">
        <v>1478</v>
      </c>
      <c r="T1878">
        <v>1</v>
      </c>
      <c r="U1878">
        <v>4.2236129999999997E-2</v>
      </c>
      <c r="V1878">
        <v>29</v>
      </c>
    </row>
    <row r="1879" spans="1:22">
      <c r="A1879">
        <v>92625</v>
      </c>
      <c r="B1879" t="s">
        <v>3082</v>
      </c>
      <c r="C1879">
        <v>-2.9999999999999997E-8</v>
      </c>
      <c r="D1879">
        <v>0.49466295999999998</v>
      </c>
      <c r="E1879">
        <v>682</v>
      </c>
      <c r="F1879">
        <v>2</v>
      </c>
      <c r="G1879">
        <v>0</v>
      </c>
      <c r="H1879">
        <v>7</v>
      </c>
      <c r="I1879">
        <v>97291</v>
      </c>
      <c r="J1879">
        <v>1</v>
      </c>
      <c r="K1879">
        <v>0</v>
      </c>
      <c r="L1879">
        <v>0</v>
      </c>
      <c r="M1879">
        <v>0</v>
      </c>
      <c r="N1879">
        <v>1</v>
      </c>
      <c r="O1879">
        <v>1</v>
      </c>
      <c r="P1879">
        <v>348</v>
      </c>
      <c r="Q1879">
        <v>27</v>
      </c>
      <c r="R1879">
        <v>3</v>
      </c>
      <c r="S1879" t="s">
        <v>1478</v>
      </c>
      <c r="T1879">
        <v>1</v>
      </c>
      <c r="U1879">
        <v>0.49466299000000002</v>
      </c>
      <c r="V1879">
        <v>337</v>
      </c>
    </row>
    <row r="1880" spans="1:22">
      <c r="A1880">
        <v>92690</v>
      </c>
      <c r="B1880" t="s">
        <v>3083</v>
      </c>
      <c r="C1880">
        <v>-2.9999999999999997E-8</v>
      </c>
      <c r="D1880">
        <v>8.0450480000000005E-2</v>
      </c>
      <c r="E1880">
        <v>682</v>
      </c>
      <c r="F1880">
        <v>2</v>
      </c>
      <c r="G1880">
        <v>0</v>
      </c>
      <c r="H1880">
        <v>7</v>
      </c>
      <c r="I1880">
        <v>97291</v>
      </c>
      <c r="J1880">
        <v>1</v>
      </c>
      <c r="K1880">
        <v>0</v>
      </c>
      <c r="L1880">
        <v>0</v>
      </c>
      <c r="M1880">
        <v>0</v>
      </c>
      <c r="N1880">
        <v>1</v>
      </c>
      <c r="O1880">
        <v>1</v>
      </c>
      <c r="P1880">
        <v>348</v>
      </c>
      <c r="Q1880">
        <v>27</v>
      </c>
      <c r="R1880">
        <v>3</v>
      </c>
      <c r="S1880" t="s">
        <v>1478</v>
      </c>
      <c r="T1880">
        <v>1</v>
      </c>
      <c r="U1880">
        <v>8.0450510000000003E-2</v>
      </c>
      <c r="V1880">
        <v>55</v>
      </c>
    </row>
    <row r="1881" spans="1:22">
      <c r="A1881">
        <v>92795</v>
      </c>
      <c r="B1881" t="s">
        <v>3084</v>
      </c>
      <c r="C1881">
        <v>-2.9999999999999997E-8</v>
      </c>
      <c r="D1881">
        <v>4.6058830000000002E-2</v>
      </c>
      <c r="E1881">
        <v>682</v>
      </c>
      <c r="F1881">
        <v>0</v>
      </c>
      <c r="G1881">
        <v>0</v>
      </c>
      <c r="H1881">
        <v>7</v>
      </c>
      <c r="I1881">
        <v>97291</v>
      </c>
      <c r="J1881">
        <v>1</v>
      </c>
      <c r="K1881">
        <v>0</v>
      </c>
      <c r="L1881">
        <v>0</v>
      </c>
      <c r="M1881">
        <v>0</v>
      </c>
      <c r="N1881">
        <v>1</v>
      </c>
      <c r="O1881">
        <v>1</v>
      </c>
      <c r="P1881">
        <v>348</v>
      </c>
      <c r="Q1881">
        <v>27</v>
      </c>
      <c r="R1881">
        <v>3</v>
      </c>
      <c r="S1881" t="s">
        <v>1478</v>
      </c>
      <c r="T1881">
        <v>1</v>
      </c>
      <c r="U1881">
        <v>4.605886E-2</v>
      </c>
      <c r="V1881">
        <v>31</v>
      </c>
    </row>
    <row r="1882" spans="1:22">
      <c r="A1882">
        <v>92796</v>
      </c>
      <c r="B1882" t="s">
        <v>3084</v>
      </c>
      <c r="C1882">
        <v>4.6058830000000002E-2</v>
      </c>
      <c r="D1882">
        <v>6.6141820000000004E-2</v>
      </c>
      <c r="E1882">
        <v>682</v>
      </c>
      <c r="F1882">
        <v>2</v>
      </c>
      <c r="G1882">
        <v>0</v>
      </c>
      <c r="H1882">
        <v>7</v>
      </c>
      <c r="I1882">
        <v>97291</v>
      </c>
      <c r="J1882">
        <v>1</v>
      </c>
      <c r="K1882">
        <v>0</v>
      </c>
      <c r="L1882">
        <v>0</v>
      </c>
      <c r="M1882">
        <v>0</v>
      </c>
      <c r="N1882">
        <v>1</v>
      </c>
      <c r="O1882">
        <v>1</v>
      </c>
      <c r="P1882">
        <v>348</v>
      </c>
      <c r="Q1882">
        <v>27</v>
      </c>
      <c r="R1882">
        <v>3</v>
      </c>
      <c r="S1882" t="s">
        <v>1478</v>
      </c>
      <c r="T1882">
        <v>1</v>
      </c>
      <c r="U1882">
        <v>2.0082989999999998E-2</v>
      </c>
      <c r="V1882">
        <v>14</v>
      </c>
    </row>
    <row r="1883" spans="1:22">
      <c r="A1883">
        <v>92909</v>
      </c>
      <c r="B1883" t="s">
        <v>3085</v>
      </c>
      <c r="C1883">
        <v>-2.9999999999999997E-8</v>
      </c>
      <c r="D1883">
        <v>0.20914726</v>
      </c>
      <c r="E1883">
        <v>682</v>
      </c>
      <c r="F1883">
        <v>2</v>
      </c>
      <c r="G1883">
        <v>0</v>
      </c>
      <c r="H1883">
        <v>7</v>
      </c>
      <c r="I1883">
        <v>97291</v>
      </c>
      <c r="J1883">
        <v>1</v>
      </c>
      <c r="K1883">
        <v>0</v>
      </c>
      <c r="L1883">
        <v>0</v>
      </c>
      <c r="M1883">
        <v>0</v>
      </c>
      <c r="N1883">
        <v>1</v>
      </c>
      <c r="O1883">
        <v>1</v>
      </c>
      <c r="P1883">
        <v>348</v>
      </c>
      <c r="Q1883">
        <v>27</v>
      </c>
      <c r="R1883">
        <v>3</v>
      </c>
      <c r="S1883" t="s">
        <v>1478</v>
      </c>
      <c r="T1883">
        <v>1</v>
      </c>
      <c r="U1883">
        <v>0.20914729000000001</v>
      </c>
      <c r="V1883">
        <v>143</v>
      </c>
    </row>
    <row r="1884" spans="1:22">
      <c r="A1884">
        <v>93002</v>
      </c>
      <c r="B1884" t="s">
        <v>3086</v>
      </c>
      <c r="C1884">
        <v>-2.9999999999999997E-8</v>
      </c>
      <c r="D1884">
        <v>2.924034E-2</v>
      </c>
      <c r="E1884">
        <v>682</v>
      </c>
      <c r="F1884">
        <v>0</v>
      </c>
      <c r="G1884">
        <v>0</v>
      </c>
      <c r="H1884">
        <v>7</v>
      </c>
      <c r="I1884">
        <v>97291</v>
      </c>
      <c r="J1884">
        <v>1</v>
      </c>
      <c r="K1884">
        <v>0</v>
      </c>
      <c r="L1884">
        <v>0</v>
      </c>
      <c r="M1884">
        <v>0</v>
      </c>
      <c r="N1884">
        <v>1</v>
      </c>
      <c r="O1884">
        <v>1</v>
      </c>
      <c r="P1884">
        <v>348</v>
      </c>
      <c r="Q1884">
        <v>27</v>
      </c>
      <c r="R1884">
        <v>3</v>
      </c>
      <c r="S1884" t="s">
        <v>1478</v>
      </c>
      <c r="T1884">
        <v>1</v>
      </c>
      <c r="U1884">
        <v>2.9240370000000002E-2</v>
      </c>
      <c r="V1884">
        <v>20</v>
      </c>
    </row>
    <row r="1885" spans="1:22">
      <c r="A1885">
        <v>93030</v>
      </c>
      <c r="B1885" t="s">
        <v>3087</v>
      </c>
      <c r="C1885">
        <v>-2.9999999999999997E-8</v>
      </c>
      <c r="D1885">
        <v>0.14199295000000001</v>
      </c>
      <c r="E1885">
        <v>682</v>
      </c>
      <c r="F1885">
        <v>2</v>
      </c>
      <c r="G1885">
        <v>0</v>
      </c>
      <c r="H1885">
        <v>7</v>
      </c>
      <c r="I1885">
        <v>97291</v>
      </c>
      <c r="J1885">
        <v>1</v>
      </c>
      <c r="K1885">
        <v>0</v>
      </c>
      <c r="L1885">
        <v>0</v>
      </c>
      <c r="M1885">
        <v>0</v>
      </c>
      <c r="N1885">
        <v>1</v>
      </c>
      <c r="O1885">
        <v>1</v>
      </c>
      <c r="P1885">
        <v>348</v>
      </c>
      <c r="Q1885">
        <v>27</v>
      </c>
      <c r="R1885">
        <v>3</v>
      </c>
      <c r="S1885" t="s">
        <v>1478</v>
      </c>
      <c r="T1885">
        <v>1</v>
      </c>
      <c r="U1885">
        <v>0.14199297999999999</v>
      </c>
      <c r="V1885">
        <v>97</v>
      </c>
    </row>
    <row r="1886" spans="1:22">
      <c r="A1886">
        <v>93031</v>
      </c>
      <c r="B1886" t="s">
        <v>3088</v>
      </c>
      <c r="C1886">
        <v>-2.9999999999999997E-8</v>
      </c>
      <c r="D1886">
        <v>0.13248194999999999</v>
      </c>
      <c r="E1886">
        <v>682</v>
      </c>
      <c r="F1886">
        <v>2</v>
      </c>
      <c r="G1886">
        <v>0</v>
      </c>
      <c r="H1886">
        <v>7</v>
      </c>
      <c r="I1886">
        <v>97291</v>
      </c>
      <c r="J1886">
        <v>1</v>
      </c>
      <c r="K1886">
        <v>0</v>
      </c>
      <c r="L1886">
        <v>0</v>
      </c>
      <c r="M1886">
        <v>0</v>
      </c>
      <c r="N1886">
        <v>1</v>
      </c>
      <c r="O1886">
        <v>1</v>
      </c>
      <c r="P1886">
        <v>348</v>
      </c>
      <c r="Q1886">
        <v>27</v>
      </c>
      <c r="R1886">
        <v>3</v>
      </c>
      <c r="S1886" t="s">
        <v>1478</v>
      </c>
      <c r="T1886">
        <v>1</v>
      </c>
      <c r="U1886">
        <v>0.13248198</v>
      </c>
      <c r="V1886">
        <v>90</v>
      </c>
    </row>
    <row r="1887" spans="1:22">
      <c r="A1887">
        <v>93085</v>
      </c>
      <c r="B1887" t="s">
        <v>3089</v>
      </c>
      <c r="C1887">
        <v>-2.9999999999999997E-8</v>
      </c>
      <c r="D1887">
        <v>0.13351447999999999</v>
      </c>
      <c r="E1887">
        <v>682</v>
      </c>
      <c r="F1887">
        <v>2</v>
      </c>
      <c r="G1887">
        <v>0</v>
      </c>
      <c r="H1887">
        <v>7</v>
      </c>
      <c r="I1887">
        <v>97291</v>
      </c>
      <c r="J1887">
        <v>1</v>
      </c>
      <c r="K1887">
        <v>0</v>
      </c>
      <c r="L1887">
        <v>0</v>
      </c>
      <c r="M1887">
        <v>0</v>
      </c>
      <c r="N1887">
        <v>1</v>
      </c>
      <c r="O1887">
        <v>1</v>
      </c>
      <c r="P1887">
        <v>348</v>
      </c>
      <c r="Q1887">
        <v>27</v>
      </c>
      <c r="R1887">
        <v>3</v>
      </c>
      <c r="S1887" t="s">
        <v>1478</v>
      </c>
      <c r="T1887">
        <v>1</v>
      </c>
      <c r="U1887">
        <v>0.13351451</v>
      </c>
      <c r="V1887">
        <v>91</v>
      </c>
    </row>
    <row r="1888" spans="1:22">
      <c r="A1888">
        <v>93090</v>
      </c>
      <c r="B1888" t="s">
        <v>3090</v>
      </c>
      <c r="C1888">
        <v>-2.9999999999999997E-8</v>
      </c>
      <c r="D1888">
        <v>0.20401722999999999</v>
      </c>
      <c r="E1888">
        <v>682</v>
      </c>
      <c r="F1888">
        <v>2</v>
      </c>
      <c r="G1888">
        <v>0</v>
      </c>
      <c r="H1888">
        <v>7</v>
      </c>
      <c r="I1888">
        <v>97291</v>
      </c>
      <c r="J1888">
        <v>1</v>
      </c>
      <c r="K1888">
        <v>0</v>
      </c>
      <c r="L1888">
        <v>0</v>
      </c>
      <c r="M1888">
        <v>0</v>
      </c>
      <c r="N1888">
        <v>1</v>
      </c>
      <c r="O1888">
        <v>1</v>
      </c>
      <c r="P1888">
        <v>348</v>
      </c>
      <c r="Q1888">
        <v>27</v>
      </c>
      <c r="R1888">
        <v>3</v>
      </c>
      <c r="S1888" t="s">
        <v>1478</v>
      </c>
      <c r="T1888">
        <v>1</v>
      </c>
      <c r="U1888">
        <v>0.20401726000000001</v>
      </c>
      <c r="V1888">
        <v>139</v>
      </c>
    </row>
    <row r="1889" spans="1:22">
      <c r="A1889">
        <v>93092</v>
      </c>
      <c r="B1889" t="s">
        <v>3091</v>
      </c>
      <c r="C1889">
        <v>-2.9999999999999997E-8</v>
      </c>
      <c r="D1889">
        <v>0.10793007</v>
      </c>
      <c r="E1889">
        <v>682</v>
      </c>
      <c r="F1889">
        <v>0</v>
      </c>
      <c r="G1889">
        <v>0</v>
      </c>
      <c r="H1889">
        <v>7</v>
      </c>
      <c r="I1889">
        <v>97291</v>
      </c>
      <c r="J1889">
        <v>1</v>
      </c>
      <c r="K1889">
        <v>0</v>
      </c>
      <c r="L1889">
        <v>0</v>
      </c>
      <c r="M1889">
        <v>0</v>
      </c>
      <c r="N1889">
        <v>1</v>
      </c>
      <c r="O1889">
        <v>1</v>
      </c>
      <c r="P1889">
        <v>348</v>
      </c>
      <c r="Q1889">
        <v>27</v>
      </c>
      <c r="R1889">
        <v>3</v>
      </c>
      <c r="S1889" t="s">
        <v>1478</v>
      </c>
      <c r="T1889">
        <v>1</v>
      </c>
      <c r="U1889">
        <v>0.1079301</v>
      </c>
      <c r="V1889">
        <v>74</v>
      </c>
    </row>
    <row r="1890" spans="1:22">
      <c r="A1890">
        <v>93096</v>
      </c>
      <c r="B1890" t="s">
        <v>3092</v>
      </c>
      <c r="C1890">
        <v>-2.9999999999999997E-8</v>
      </c>
      <c r="D1890">
        <v>0.19141565999999999</v>
      </c>
      <c r="E1890">
        <v>682</v>
      </c>
      <c r="F1890">
        <v>0</v>
      </c>
      <c r="G1890">
        <v>0</v>
      </c>
      <c r="H1890">
        <v>7</v>
      </c>
      <c r="I1890">
        <v>97291</v>
      </c>
      <c r="J1890">
        <v>1</v>
      </c>
      <c r="K1890">
        <v>0</v>
      </c>
      <c r="L1890">
        <v>0</v>
      </c>
      <c r="M1890">
        <v>0</v>
      </c>
      <c r="N1890">
        <v>1</v>
      </c>
      <c r="O1890">
        <v>1</v>
      </c>
      <c r="P1890">
        <v>348</v>
      </c>
      <c r="Q1890">
        <v>27</v>
      </c>
      <c r="R1890">
        <v>3</v>
      </c>
      <c r="S1890" t="s">
        <v>1478</v>
      </c>
      <c r="T1890">
        <v>1</v>
      </c>
      <c r="U1890">
        <v>0.19141569</v>
      </c>
      <c r="V1890">
        <v>131</v>
      </c>
    </row>
    <row r="1891" spans="1:22">
      <c r="A1891">
        <v>93107</v>
      </c>
      <c r="B1891" t="s">
        <v>3093</v>
      </c>
      <c r="C1891">
        <v>-2.9999999999999997E-8</v>
      </c>
      <c r="D1891">
        <v>9.5422950000000006E-2</v>
      </c>
      <c r="E1891">
        <v>682</v>
      </c>
      <c r="F1891">
        <v>0</v>
      </c>
      <c r="G1891">
        <v>0</v>
      </c>
      <c r="H1891">
        <v>7</v>
      </c>
      <c r="I1891">
        <v>97291</v>
      </c>
      <c r="J1891">
        <v>1</v>
      </c>
      <c r="K1891">
        <v>0</v>
      </c>
      <c r="L1891">
        <v>0</v>
      </c>
      <c r="M1891">
        <v>0</v>
      </c>
      <c r="N1891">
        <v>1</v>
      </c>
      <c r="O1891">
        <v>1</v>
      </c>
      <c r="P1891">
        <v>348</v>
      </c>
      <c r="Q1891">
        <v>27</v>
      </c>
      <c r="R1891">
        <v>3</v>
      </c>
      <c r="S1891" t="s">
        <v>1478</v>
      </c>
      <c r="T1891">
        <v>1</v>
      </c>
      <c r="U1891">
        <v>9.5422980000000004E-2</v>
      </c>
      <c r="V1891">
        <v>65</v>
      </c>
    </row>
    <row r="1892" spans="1:22">
      <c r="A1892">
        <v>93193</v>
      </c>
      <c r="B1892" t="s">
        <v>3094</v>
      </c>
      <c r="C1892">
        <v>-2.9999999999999997E-8</v>
      </c>
      <c r="D1892">
        <v>0.13815759999999999</v>
      </c>
      <c r="E1892">
        <v>682</v>
      </c>
      <c r="F1892">
        <v>2</v>
      </c>
      <c r="G1892">
        <v>0</v>
      </c>
      <c r="H1892">
        <v>7</v>
      </c>
      <c r="I1892">
        <v>97291</v>
      </c>
      <c r="J1892">
        <v>1</v>
      </c>
      <c r="K1892">
        <v>0</v>
      </c>
      <c r="L1892">
        <v>0</v>
      </c>
      <c r="M1892">
        <v>0</v>
      </c>
      <c r="N1892">
        <v>1</v>
      </c>
      <c r="O1892">
        <v>1</v>
      </c>
      <c r="P1892">
        <v>348</v>
      </c>
      <c r="Q1892">
        <v>27</v>
      </c>
      <c r="R1892">
        <v>3</v>
      </c>
      <c r="S1892" t="s">
        <v>1478</v>
      </c>
      <c r="T1892">
        <v>1</v>
      </c>
      <c r="U1892">
        <v>0.13815763</v>
      </c>
      <c r="V1892">
        <v>94</v>
      </c>
    </row>
    <row r="1893" spans="1:22">
      <c r="A1893">
        <v>93194</v>
      </c>
      <c r="B1893" t="s">
        <v>3094</v>
      </c>
      <c r="C1893">
        <v>0.13815759999999999</v>
      </c>
      <c r="D1893">
        <v>0.25779878000000001</v>
      </c>
      <c r="E1893">
        <v>682</v>
      </c>
      <c r="F1893">
        <v>0</v>
      </c>
      <c r="G1893">
        <v>0</v>
      </c>
      <c r="H1893">
        <v>7</v>
      </c>
      <c r="I1893">
        <v>97291</v>
      </c>
      <c r="J1893">
        <v>1</v>
      </c>
      <c r="K1893">
        <v>0</v>
      </c>
      <c r="L1893">
        <v>0</v>
      </c>
      <c r="M1893">
        <v>0</v>
      </c>
      <c r="N1893">
        <v>1</v>
      </c>
      <c r="O1893">
        <v>1</v>
      </c>
      <c r="P1893">
        <v>348</v>
      </c>
      <c r="Q1893">
        <v>27</v>
      </c>
      <c r="R1893">
        <v>3</v>
      </c>
      <c r="S1893" t="s">
        <v>1478</v>
      </c>
      <c r="T1893">
        <v>1</v>
      </c>
      <c r="U1893">
        <v>0.11964118</v>
      </c>
      <c r="V1893">
        <v>82</v>
      </c>
    </row>
    <row r="1894" spans="1:22">
      <c r="A1894">
        <v>93310</v>
      </c>
      <c r="B1894" t="s">
        <v>3095</v>
      </c>
      <c r="C1894">
        <v>-2.9999999999999997E-8</v>
      </c>
      <c r="D1894">
        <v>0.26144107</v>
      </c>
      <c r="E1894">
        <v>682</v>
      </c>
      <c r="F1894">
        <v>2</v>
      </c>
      <c r="G1894">
        <v>0</v>
      </c>
      <c r="H1894">
        <v>7</v>
      </c>
      <c r="I1894">
        <v>97291</v>
      </c>
      <c r="J1894">
        <v>1</v>
      </c>
      <c r="K1894">
        <v>0</v>
      </c>
      <c r="L1894">
        <v>0</v>
      </c>
      <c r="M1894">
        <v>0</v>
      </c>
      <c r="N1894">
        <v>1</v>
      </c>
      <c r="O1894">
        <v>1</v>
      </c>
      <c r="P1894">
        <v>348</v>
      </c>
      <c r="Q1894">
        <v>27</v>
      </c>
      <c r="R1894">
        <v>3</v>
      </c>
      <c r="S1894" t="s">
        <v>1478</v>
      </c>
      <c r="T1894">
        <v>1</v>
      </c>
      <c r="U1894">
        <v>0.26144109999999998</v>
      </c>
      <c r="V1894">
        <v>178</v>
      </c>
    </row>
    <row r="1895" spans="1:22">
      <c r="A1895">
        <v>93342</v>
      </c>
      <c r="B1895" t="s">
        <v>3096</v>
      </c>
      <c r="C1895">
        <v>-2.9999999999999997E-8</v>
      </c>
      <c r="D1895">
        <v>3.6460470000000002E-2</v>
      </c>
      <c r="E1895">
        <v>682</v>
      </c>
      <c r="F1895">
        <v>0</v>
      </c>
      <c r="G1895">
        <v>0</v>
      </c>
      <c r="H1895">
        <v>7</v>
      </c>
      <c r="I1895">
        <v>97291</v>
      </c>
      <c r="J1895">
        <v>1</v>
      </c>
      <c r="K1895">
        <v>0</v>
      </c>
      <c r="L1895">
        <v>0</v>
      </c>
      <c r="M1895">
        <v>0</v>
      </c>
      <c r="N1895">
        <v>1</v>
      </c>
      <c r="O1895">
        <v>1</v>
      </c>
      <c r="P1895">
        <v>348</v>
      </c>
      <c r="Q1895">
        <v>27</v>
      </c>
      <c r="R1895">
        <v>3</v>
      </c>
      <c r="S1895" t="s">
        <v>1478</v>
      </c>
      <c r="T1895">
        <v>1</v>
      </c>
      <c r="U1895">
        <v>3.64605E-2</v>
      </c>
      <c r="V1895">
        <v>25</v>
      </c>
    </row>
    <row r="1896" spans="1:22">
      <c r="A1896">
        <v>93487</v>
      </c>
      <c r="B1896" t="s">
        <v>3097</v>
      </c>
      <c r="C1896">
        <v>-2.9999999999999997E-8</v>
      </c>
      <c r="D1896">
        <v>9.1025949999999994E-2</v>
      </c>
      <c r="E1896">
        <v>682</v>
      </c>
      <c r="F1896">
        <v>2</v>
      </c>
      <c r="G1896">
        <v>0</v>
      </c>
      <c r="H1896">
        <v>7</v>
      </c>
      <c r="I1896">
        <v>97291</v>
      </c>
      <c r="J1896">
        <v>1</v>
      </c>
      <c r="K1896">
        <v>0</v>
      </c>
      <c r="L1896">
        <v>0</v>
      </c>
      <c r="M1896">
        <v>0</v>
      </c>
      <c r="N1896">
        <v>1</v>
      </c>
      <c r="O1896">
        <v>1</v>
      </c>
      <c r="P1896">
        <v>348</v>
      </c>
      <c r="Q1896">
        <v>27</v>
      </c>
      <c r="R1896">
        <v>3</v>
      </c>
      <c r="S1896" t="s">
        <v>1478</v>
      </c>
      <c r="T1896">
        <v>1</v>
      </c>
      <c r="U1896">
        <v>9.1025980000000006E-2</v>
      </c>
      <c r="V1896">
        <v>62</v>
      </c>
    </row>
    <row r="1897" spans="1:22">
      <c r="A1897">
        <v>93490</v>
      </c>
      <c r="B1897" t="s">
        <v>3098</v>
      </c>
      <c r="C1897">
        <v>-2.9999999999999997E-8</v>
      </c>
      <c r="D1897">
        <v>0.13127562000000001</v>
      </c>
      <c r="E1897">
        <v>682</v>
      </c>
      <c r="F1897">
        <v>2</v>
      </c>
      <c r="G1897">
        <v>0</v>
      </c>
      <c r="H1897">
        <v>7</v>
      </c>
      <c r="I1897">
        <v>97291</v>
      </c>
      <c r="J1897">
        <v>1</v>
      </c>
      <c r="K1897">
        <v>0</v>
      </c>
      <c r="L1897">
        <v>0</v>
      </c>
      <c r="M1897">
        <v>0</v>
      </c>
      <c r="N1897">
        <v>1</v>
      </c>
      <c r="O1897">
        <v>1</v>
      </c>
      <c r="P1897">
        <v>348</v>
      </c>
      <c r="Q1897">
        <v>27</v>
      </c>
      <c r="R1897">
        <v>3</v>
      </c>
      <c r="S1897" t="s">
        <v>1478</v>
      </c>
      <c r="T1897">
        <v>1</v>
      </c>
      <c r="U1897">
        <v>0.13127564999999999</v>
      </c>
      <c r="V1897">
        <v>90</v>
      </c>
    </row>
    <row r="1898" spans="1:22">
      <c r="A1898">
        <v>93516</v>
      </c>
      <c r="B1898" t="s">
        <v>3099</v>
      </c>
      <c r="C1898">
        <v>-2.9999999999999997E-8</v>
      </c>
      <c r="D1898">
        <v>0.12042184</v>
      </c>
      <c r="E1898">
        <v>682</v>
      </c>
      <c r="F1898">
        <v>0</v>
      </c>
      <c r="G1898">
        <v>0</v>
      </c>
      <c r="H1898">
        <v>7</v>
      </c>
      <c r="I1898">
        <v>97291</v>
      </c>
      <c r="J1898">
        <v>1</v>
      </c>
      <c r="K1898">
        <v>0</v>
      </c>
      <c r="L1898">
        <v>0</v>
      </c>
      <c r="M1898">
        <v>0</v>
      </c>
      <c r="N1898">
        <v>1</v>
      </c>
      <c r="O1898">
        <v>1</v>
      </c>
      <c r="P1898">
        <v>348</v>
      </c>
      <c r="Q1898">
        <v>27</v>
      </c>
      <c r="R1898">
        <v>3</v>
      </c>
      <c r="S1898" t="s">
        <v>1478</v>
      </c>
      <c r="T1898">
        <v>1</v>
      </c>
      <c r="U1898">
        <v>0.12042187</v>
      </c>
      <c r="V1898">
        <v>82</v>
      </c>
    </row>
    <row r="1899" spans="1:22">
      <c r="A1899">
        <v>93549</v>
      </c>
      <c r="B1899" t="s">
        <v>3100</v>
      </c>
      <c r="C1899">
        <v>-2.9999999999999997E-8</v>
      </c>
      <c r="D1899">
        <v>5.1903940000000003E-2</v>
      </c>
      <c r="E1899">
        <v>682</v>
      </c>
      <c r="F1899">
        <v>0</v>
      </c>
      <c r="G1899">
        <v>0</v>
      </c>
      <c r="H1899">
        <v>7</v>
      </c>
      <c r="I1899">
        <v>97291</v>
      </c>
      <c r="J1899">
        <v>1</v>
      </c>
      <c r="K1899">
        <v>0</v>
      </c>
      <c r="L1899">
        <v>0</v>
      </c>
      <c r="M1899">
        <v>0</v>
      </c>
      <c r="N1899">
        <v>1</v>
      </c>
      <c r="O1899">
        <v>1</v>
      </c>
      <c r="P1899">
        <v>348</v>
      </c>
      <c r="Q1899">
        <v>27</v>
      </c>
      <c r="R1899">
        <v>3</v>
      </c>
      <c r="S1899" t="s">
        <v>1478</v>
      </c>
      <c r="T1899">
        <v>1</v>
      </c>
      <c r="U1899">
        <v>5.1903970000000001E-2</v>
      </c>
      <c r="V1899">
        <v>35</v>
      </c>
    </row>
    <row r="1900" spans="1:22">
      <c r="A1900">
        <v>93622</v>
      </c>
      <c r="B1900" t="s">
        <v>3101</v>
      </c>
      <c r="C1900">
        <v>-2.9999999999999997E-8</v>
      </c>
      <c r="D1900">
        <v>5.8162190000000002E-2</v>
      </c>
      <c r="E1900">
        <v>682</v>
      </c>
      <c r="F1900">
        <v>2</v>
      </c>
      <c r="G1900">
        <v>0</v>
      </c>
      <c r="H1900">
        <v>7</v>
      </c>
      <c r="I1900">
        <v>97291</v>
      </c>
      <c r="J1900">
        <v>1</v>
      </c>
      <c r="K1900">
        <v>0</v>
      </c>
      <c r="L1900">
        <v>0</v>
      </c>
      <c r="M1900">
        <v>0</v>
      </c>
      <c r="N1900">
        <v>1</v>
      </c>
      <c r="O1900">
        <v>1</v>
      </c>
      <c r="P1900">
        <v>348</v>
      </c>
      <c r="Q1900">
        <v>27</v>
      </c>
      <c r="R1900">
        <v>3</v>
      </c>
      <c r="S1900" t="s">
        <v>1478</v>
      </c>
      <c r="T1900">
        <v>1</v>
      </c>
      <c r="U1900">
        <v>5.8162220000000001E-2</v>
      </c>
      <c r="V1900">
        <v>40</v>
      </c>
    </row>
    <row r="1901" spans="1:22">
      <c r="A1901">
        <v>93751</v>
      </c>
      <c r="B1901" t="s">
        <v>3102</v>
      </c>
      <c r="C1901">
        <v>-2.9999999999999997E-8</v>
      </c>
      <c r="D1901">
        <v>0.53635184999999996</v>
      </c>
      <c r="E1901">
        <v>682</v>
      </c>
      <c r="F1901">
        <v>2</v>
      </c>
      <c r="G1901">
        <v>0</v>
      </c>
      <c r="H1901">
        <v>7</v>
      </c>
      <c r="I1901">
        <v>97291</v>
      </c>
      <c r="J1901">
        <v>1</v>
      </c>
      <c r="K1901">
        <v>0</v>
      </c>
      <c r="L1901">
        <v>0</v>
      </c>
      <c r="M1901">
        <v>0</v>
      </c>
      <c r="N1901">
        <v>1</v>
      </c>
      <c r="O1901">
        <v>1</v>
      </c>
      <c r="P1901">
        <v>348</v>
      </c>
      <c r="Q1901">
        <v>27</v>
      </c>
      <c r="R1901">
        <v>3</v>
      </c>
      <c r="S1901" t="s">
        <v>1478</v>
      </c>
      <c r="T1901">
        <v>1</v>
      </c>
      <c r="U1901">
        <v>0.53635188</v>
      </c>
      <c r="V1901">
        <v>366</v>
      </c>
    </row>
    <row r="1902" spans="1:22">
      <c r="A1902">
        <v>93835</v>
      </c>
      <c r="B1902" t="s">
        <v>3103</v>
      </c>
      <c r="C1902">
        <v>-2.9999999999999997E-8</v>
      </c>
      <c r="D1902">
        <v>0.3179592</v>
      </c>
      <c r="E1902">
        <v>682</v>
      </c>
      <c r="F1902">
        <v>2</v>
      </c>
      <c r="G1902">
        <v>0</v>
      </c>
      <c r="H1902">
        <v>7</v>
      </c>
      <c r="I1902">
        <v>97291</v>
      </c>
      <c r="J1902">
        <v>1</v>
      </c>
      <c r="K1902">
        <v>0</v>
      </c>
      <c r="L1902">
        <v>0</v>
      </c>
      <c r="M1902">
        <v>0</v>
      </c>
      <c r="N1902">
        <v>1</v>
      </c>
      <c r="O1902">
        <v>1</v>
      </c>
      <c r="P1902">
        <v>348</v>
      </c>
      <c r="Q1902">
        <v>27</v>
      </c>
      <c r="R1902">
        <v>3</v>
      </c>
      <c r="S1902" t="s">
        <v>1478</v>
      </c>
      <c r="T1902">
        <v>1</v>
      </c>
      <c r="U1902">
        <v>0.31795922999999998</v>
      </c>
      <c r="V1902">
        <v>217</v>
      </c>
    </row>
    <row r="1903" spans="1:22">
      <c r="A1903">
        <v>93894</v>
      </c>
      <c r="B1903" t="s">
        <v>3104</v>
      </c>
      <c r="C1903">
        <v>-2.9999999999999997E-8</v>
      </c>
      <c r="D1903">
        <v>0.32310303000000001</v>
      </c>
      <c r="E1903">
        <v>682</v>
      </c>
      <c r="F1903">
        <v>2</v>
      </c>
      <c r="G1903">
        <v>0</v>
      </c>
      <c r="H1903">
        <v>7</v>
      </c>
      <c r="I1903">
        <v>97291</v>
      </c>
      <c r="J1903">
        <v>1</v>
      </c>
      <c r="K1903">
        <v>0</v>
      </c>
      <c r="L1903">
        <v>0</v>
      </c>
      <c r="M1903">
        <v>0</v>
      </c>
      <c r="N1903">
        <v>1</v>
      </c>
      <c r="O1903">
        <v>1</v>
      </c>
      <c r="P1903">
        <v>348</v>
      </c>
      <c r="Q1903">
        <v>27</v>
      </c>
      <c r="R1903">
        <v>3</v>
      </c>
      <c r="S1903" t="s">
        <v>1478</v>
      </c>
      <c r="T1903">
        <v>1</v>
      </c>
      <c r="U1903">
        <v>0.32310306</v>
      </c>
      <c r="V1903">
        <v>220</v>
      </c>
    </row>
    <row r="1904" spans="1:22">
      <c r="A1904">
        <v>93924</v>
      </c>
      <c r="B1904" t="s">
        <v>3105</v>
      </c>
      <c r="C1904">
        <v>-2.9999999999999997E-8</v>
      </c>
      <c r="D1904">
        <v>6.8317859999999994E-2</v>
      </c>
      <c r="E1904">
        <v>682</v>
      </c>
      <c r="F1904">
        <v>2</v>
      </c>
      <c r="G1904">
        <v>0</v>
      </c>
      <c r="H1904">
        <v>7</v>
      </c>
      <c r="I1904">
        <v>97291</v>
      </c>
      <c r="J1904">
        <v>1</v>
      </c>
      <c r="K1904">
        <v>0</v>
      </c>
      <c r="L1904">
        <v>0</v>
      </c>
      <c r="M1904">
        <v>0</v>
      </c>
      <c r="N1904">
        <v>1</v>
      </c>
      <c r="O1904">
        <v>1</v>
      </c>
      <c r="P1904">
        <v>348</v>
      </c>
      <c r="Q1904">
        <v>27</v>
      </c>
      <c r="R1904">
        <v>3</v>
      </c>
      <c r="S1904" t="s">
        <v>1478</v>
      </c>
      <c r="T1904">
        <v>1</v>
      </c>
      <c r="U1904">
        <v>6.8317890000000006E-2</v>
      </c>
      <c r="V1904">
        <v>47</v>
      </c>
    </row>
    <row r="1905" spans="1:22">
      <c r="A1905">
        <v>93929</v>
      </c>
      <c r="B1905" t="s">
        <v>3106</v>
      </c>
      <c r="C1905">
        <v>-2.9999999999999997E-8</v>
      </c>
      <c r="D1905">
        <v>2.3656770000000001E-2</v>
      </c>
      <c r="E1905">
        <v>682</v>
      </c>
      <c r="F1905">
        <v>0</v>
      </c>
      <c r="G1905">
        <v>0</v>
      </c>
      <c r="H1905">
        <v>7</v>
      </c>
      <c r="I1905">
        <v>97291</v>
      </c>
      <c r="J1905">
        <v>1</v>
      </c>
      <c r="K1905">
        <v>0</v>
      </c>
      <c r="L1905">
        <v>0</v>
      </c>
      <c r="M1905">
        <v>0</v>
      </c>
      <c r="N1905">
        <v>1</v>
      </c>
      <c r="O1905">
        <v>1</v>
      </c>
      <c r="P1905">
        <v>348</v>
      </c>
      <c r="Q1905">
        <v>27</v>
      </c>
      <c r="R1905">
        <v>3</v>
      </c>
      <c r="S1905" t="s">
        <v>1478</v>
      </c>
      <c r="T1905">
        <v>1</v>
      </c>
      <c r="U1905">
        <v>2.3656799999999999E-2</v>
      </c>
      <c r="V1905">
        <v>16</v>
      </c>
    </row>
    <row r="1906" spans="1:22">
      <c r="A1906">
        <v>93959</v>
      </c>
      <c r="B1906" t="s">
        <v>3107</v>
      </c>
      <c r="C1906">
        <v>-2.9999999999999997E-8</v>
      </c>
      <c r="D1906">
        <v>0.18815657</v>
      </c>
      <c r="E1906">
        <v>682</v>
      </c>
      <c r="F1906">
        <v>2</v>
      </c>
      <c r="G1906">
        <v>0</v>
      </c>
      <c r="H1906">
        <v>7</v>
      </c>
      <c r="I1906">
        <v>97291</v>
      </c>
      <c r="J1906">
        <v>1</v>
      </c>
      <c r="K1906">
        <v>0</v>
      </c>
      <c r="L1906">
        <v>0</v>
      </c>
      <c r="M1906">
        <v>0</v>
      </c>
      <c r="N1906">
        <v>1</v>
      </c>
      <c r="O1906">
        <v>1</v>
      </c>
      <c r="P1906">
        <v>348</v>
      </c>
      <c r="Q1906">
        <v>27</v>
      </c>
      <c r="R1906">
        <v>3</v>
      </c>
      <c r="S1906" t="s">
        <v>1478</v>
      </c>
      <c r="T1906">
        <v>1</v>
      </c>
      <c r="U1906">
        <v>0.18815660000000001</v>
      </c>
      <c r="V1906">
        <v>128</v>
      </c>
    </row>
    <row r="1907" spans="1:22">
      <c r="A1907">
        <v>93961</v>
      </c>
      <c r="B1907" t="s">
        <v>3108</v>
      </c>
      <c r="C1907">
        <v>-2.9999999999999997E-8</v>
      </c>
      <c r="D1907">
        <v>0.18518319</v>
      </c>
      <c r="E1907">
        <v>682</v>
      </c>
      <c r="F1907">
        <v>2</v>
      </c>
      <c r="G1907">
        <v>0</v>
      </c>
      <c r="H1907">
        <v>7</v>
      </c>
      <c r="I1907">
        <v>97291</v>
      </c>
      <c r="J1907">
        <v>1</v>
      </c>
      <c r="K1907">
        <v>0</v>
      </c>
      <c r="L1907">
        <v>0</v>
      </c>
      <c r="M1907">
        <v>0</v>
      </c>
      <c r="N1907">
        <v>1</v>
      </c>
      <c r="O1907">
        <v>1</v>
      </c>
      <c r="P1907">
        <v>348</v>
      </c>
      <c r="Q1907">
        <v>27</v>
      </c>
      <c r="R1907">
        <v>3</v>
      </c>
      <c r="S1907" t="s">
        <v>1478</v>
      </c>
      <c r="T1907">
        <v>1</v>
      </c>
      <c r="U1907">
        <v>0.18518322000000001</v>
      </c>
      <c r="V1907">
        <v>126</v>
      </c>
    </row>
    <row r="1908" spans="1:22">
      <c r="A1908">
        <v>93992</v>
      </c>
      <c r="B1908" t="s">
        <v>3109</v>
      </c>
      <c r="C1908">
        <v>-2.9999999999999997E-8</v>
      </c>
      <c r="D1908">
        <v>0.43356507999999999</v>
      </c>
      <c r="E1908">
        <v>682</v>
      </c>
      <c r="F1908">
        <v>2</v>
      </c>
      <c r="G1908">
        <v>0</v>
      </c>
      <c r="H1908">
        <v>7</v>
      </c>
      <c r="I1908">
        <v>97291</v>
      </c>
      <c r="J1908">
        <v>1</v>
      </c>
      <c r="K1908">
        <v>0</v>
      </c>
      <c r="L1908">
        <v>0</v>
      </c>
      <c r="M1908">
        <v>0</v>
      </c>
      <c r="N1908">
        <v>1</v>
      </c>
      <c r="O1908">
        <v>1</v>
      </c>
      <c r="P1908">
        <v>348</v>
      </c>
      <c r="Q1908">
        <v>27</v>
      </c>
      <c r="R1908">
        <v>3</v>
      </c>
      <c r="S1908" t="s">
        <v>1478</v>
      </c>
      <c r="T1908">
        <v>1</v>
      </c>
      <c r="U1908">
        <v>0.43356510999999998</v>
      </c>
      <c r="V1908">
        <v>296</v>
      </c>
    </row>
    <row r="1909" spans="1:22">
      <c r="A1909">
        <v>94069</v>
      </c>
      <c r="B1909" t="s">
        <v>3110</v>
      </c>
      <c r="C1909">
        <v>-2.9999999999999997E-8</v>
      </c>
      <c r="D1909">
        <v>3.9891429999999999E-2</v>
      </c>
      <c r="E1909">
        <v>682</v>
      </c>
      <c r="F1909">
        <v>0</v>
      </c>
      <c r="G1909">
        <v>0</v>
      </c>
      <c r="H1909">
        <v>7</v>
      </c>
      <c r="I1909">
        <v>97291</v>
      </c>
      <c r="J1909">
        <v>1</v>
      </c>
      <c r="K1909">
        <v>0</v>
      </c>
      <c r="L1909">
        <v>0</v>
      </c>
      <c r="M1909">
        <v>0</v>
      </c>
      <c r="N1909">
        <v>1</v>
      </c>
      <c r="O1909">
        <v>1</v>
      </c>
      <c r="P1909">
        <v>348</v>
      </c>
      <c r="Q1909">
        <v>27</v>
      </c>
      <c r="R1909">
        <v>3</v>
      </c>
      <c r="S1909" t="s">
        <v>1478</v>
      </c>
      <c r="T1909">
        <v>1</v>
      </c>
      <c r="U1909">
        <v>3.9891459999999997E-2</v>
      </c>
      <c r="V1909">
        <v>27</v>
      </c>
    </row>
    <row r="1910" spans="1:22">
      <c r="A1910">
        <v>94087</v>
      </c>
      <c r="B1910" t="s">
        <v>3111</v>
      </c>
      <c r="C1910">
        <v>3.4169539999999998E-2</v>
      </c>
      <c r="D1910">
        <v>0.18248732000000001</v>
      </c>
      <c r="E1910">
        <v>682</v>
      </c>
      <c r="F1910">
        <v>2</v>
      </c>
      <c r="G1910">
        <v>0</v>
      </c>
      <c r="H1910">
        <v>7</v>
      </c>
      <c r="I1910">
        <v>97291</v>
      </c>
      <c r="J1910">
        <v>1</v>
      </c>
      <c r="K1910">
        <v>0</v>
      </c>
      <c r="L1910">
        <v>0</v>
      </c>
      <c r="M1910">
        <v>0</v>
      </c>
      <c r="N1910">
        <v>1</v>
      </c>
      <c r="O1910">
        <v>1</v>
      </c>
      <c r="P1910">
        <v>348</v>
      </c>
      <c r="Q1910">
        <v>27</v>
      </c>
      <c r="R1910">
        <v>3</v>
      </c>
      <c r="S1910" t="s">
        <v>1478</v>
      </c>
      <c r="T1910">
        <v>1</v>
      </c>
      <c r="U1910">
        <v>0.14831778000000001</v>
      </c>
      <c r="V1910">
        <v>101</v>
      </c>
    </row>
    <row r="1911" spans="1:22">
      <c r="A1911">
        <v>94094</v>
      </c>
      <c r="B1911" t="s">
        <v>3112</v>
      </c>
      <c r="C1911">
        <v>-2.9999999999999997E-8</v>
      </c>
      <c r="D1911">
        <v>1.25777535</v>
      </c>
      <c r="E1911">
        <v>682</v>
      </c>
      <c r="F1911">
        <v>0</v>
      </c>
      <c r="G1911">
        <v>0</v>
      </c>
      <c r="H1911">
        <v>7</v>
      </c>
      <c r="I1911">
        <v>97291</v>
      </c>
      <c r="J1911">
        <v>1</v>
      </c>
      <c r="K1911">
        <v>0</v>
      </c>
      <c r="L1911">
        <v>0</v>
      </c>
      <c r="M1911">
        <v>0</v>
      </c>
      <c r="N1911">
        <v>1</v>
      </c>
      <c r="O1911">
        <v>1</v>
      </c>
      <c r="P1911">
        <v>348</v>
      </c>
      <c r="Q1911">
        <v>27</v>
      </c>
      <c r="R1911">
        <v>3</v>
      </c>
      <c r="S1911" t="s">
        <v>1478</v>
      </c>
      <c r="T1911">
        <v>1</v>
      </c>
      <c r="U1911">
        <v>1.25777538</v>
      </c>
      <c r="V1911">
        <v>858</v>
      </c>
    </row>
    <row r="1912" spans="1:22">
      <c r="A1912">
        <v>94198</v>
      </c>
      <c r="B1912" t="s">
        <v>3113</v>
      </c>
      <c r="C1912">
        <v>-2.9999999999999997E-8</v>
      </c>
      <c r="D1912">
        <v>7.7385200000000001E-2</v>
      </c>
      <c r="E1912">
        <v>682</v>
      </c>
      <c r="F1912">
        <v>2</v>
      </c>
      <c r="G1912">
        <v>0</v>
      </c>
      <c r="H1912">
        <v>7</v>
      </c>
      <c r="I1912">
        <v>97291</v>
      </c>
      <c r="J1912">
        <v>1</v>
      </c>
      <c r="K1912">
        <v>0</v>
      </c>
      <c r="L1912">
        <v>0</v>
      </c>
      <c r="M1912">
        <v>0</v>
      </c>
      <c r="N1912">
        <v>1</v>
      </c>
      <c r="O1912">
        <v>1</v>
      </c>
      <c r="P1912">
        <v>348</v>
      </c>
      <c r="Q1912">
        <v>27</v>
      </c>
      <c r="R1912">
        <v>3</v>
      </c>
      <c r="S1912" t="s">
        <v>1478</v>
      </c>
      <c r="T1912">
        <v>1</v>
      </c>
      <c r="U1912">
        <v>7.7385229999999999E-2</v>
      </c>
      <c r="V1912">
        <v>53</v>
      </c>
    </row>
    <row r="1913" spans="1:22">
      <c r="A1913">
        <v>94262</v>
      </c>
      <c r="B1913" t="s">
        <v>3114</v>
      </c>
      <c r="C1913">
        <v>-2.9999999999999997E-8</v>
      </c>
      <c r="D1913">
        <v>0.10198902999999999</v>
      </c>
      <c r="E1913">
        <v>682</v>
      </c>
      <c r="F1913">
        <v>0</v>
      </c>
      <c r="G1913">
        <v>0</v>
      </c>
      <c r="H1913">
        <v>7</v>
      </c>
      <c r="I1913">
        <v>97291</v>
      </c>
      <c r="J1913">
        <v>1</v>
      </c>
      <c r="K1913">
        <v>0</v>
      </c>
      <c r="L1913">
        <v>0</v>
      </c>
      <c r="M1913">
        <v>0</v>
      </c>
      <c r="N1913">
        <v>1</v>
      </c>
      <c r="O1913">
        <v>1</v>
      </c>
      <c r="P1913">
        <v>348</v>
      </c>
      <c r="Q1913">
        <v>27</v>
      </c>
      <c r="R1913">
        <v>3</v>
      </c>
      <c r="S1913" t="s">
        <v>1478</v>
      </c>
      <c r="T1913">
        <v>1</v>
      </c>
      <c r="U1913">
        <v>0.10198906000000001</v>
      </c>
      <c r="V1913">
        <v>70</v>
      </c>
    </row>
    <row r="1914" spans="1:22">
      <c r="A1914">
        <v>94358</v>
      </c>
      <c r="B1914" t="s">
        <v>3115</v>
      </c>
      <c r="C1914">
        <v>-2.9999999999999997E-8</v>
      </c>
      <c r="D1914">
        <v>0.11113621</v>
      </c>
      <c r="E1914">
        <v>682</v>
      </c>
      <c r="F1914">
        <v>2</v>
      </c>
      <c r="G1914">
        <v>0</v>
      </c>
      <c r="H1914">
        <v>7</v>
      </c>
      <c r="I1914">
        <v>97291</v>
      </c>
      <c r="J1914">
        <v>1</v>
      </c>
      <c r="K1914">
        <v>0</v>
      </c>
      <c r="L1914">
        <v>0</v>
      </c>
      <c r="M1914">
        <v>0</v>
      </c>
      <c r="N1914">
        <v>1</v>
      </c>
      <c r="O1914">
        <v>1</v>
      </c>
      <c r="P1914">
        <v>348</v>
      </c>
      <c r="Q1914">
        <v>27</v>
      </c>
      <c r="R1914">
        <v>3</v>
      </c>
      <c r="S1914" t="s">
        <v>1478</v>
      </c>
      <c r="T1914">
        <v>1</v>
      </c>
      <c r="U1914">
        <v>0.11113624</v>
      </c>
      <c r="V1914">
        <v>76</v>
      </c>
    </row>
    <row r="1915" spans="1:22">
      <c r="A1915">
        <v>94418</v>
      </c>
      <c r="B1915" t="s">
        <v>3116</v>
      </c>
      <c r="C1915">
        <v>-2.9999999999999997E-8</v>
      </c>
      <c r="D1915">
        <v>0.15242258</v>
      </c>
      <c r="E1915">
        <v>682</v>
      </c>
      <c r="F1915">
        <v>2</v>
      </c>
      <c r="G1915">
        <v>0</v>
      </c>
      <c r="H1915">
        <v>7</v>
      </c>
      <c r="I1915">
        <v>97291</v>
      </c>
      <c r="J1915">
        <v>1</v>
      </c>
      <c r="K1915">
        <v>0</v>
      </c>
      <c r="L1915">
        <v>0</v>
      </c>
      <c r="M1915">
        <v>0</v>
      </c>
      <c r="N1915">
        <v>1</v>
      </c>
      <c r="O1915">
        <v>1</v>
      </c>
      <c r="P1915">
        <v>348</v>
      </c>
      <c r="Q1915">
        <v>27</v>
      </c>
      <c r="R1915">
        <v>3</v>
      </c>
      <c r="S1915" t="s">
        <v>1478</v>
      </c>
      <c r="T1915">
        <v>1</v>
      </c>
      <c r="U1915">
        <v>0.15242260999999999</v>
      </c>
      <c r="V1915">
        <v>104</v>
      </c>
    </row>
    <row r="1916" spans="1:22">
      <c r="A1916">
        <v>94424</v>
      </c>
      <c r="B1916" t="s">
        <v>3117</v>
      </c>
      <c r="C1916">
        <v>1.384608E-2</v>
      </c>
      <c r="D1916">
        <v>7.2641849999999994E-2</v>
      </c>
      <c r="E1916">
        <v>682</v>
      </c>
      <c r="F1916">
        <v>2</v>
      </c>
      <c r="G1916">
        <v>0</v>
      </c>
      <c r="H1916">
        <v>7</v>
      </c>
      <c r="I1916">
        <v>97291</v>
      </c>
      <c r="J1916">
        <v>1</v>
      </c>
      <c r="K1916">
        <v>0</v>
      </c>
      <c r="L1916">
        <v>0</v>
      </c>
      <c r="M1916">
        <v>0</v>
      </c>
      <c r="N1916">
        <v>1</v>
      </c>
      <c r="O1916">
        <v>1</v>
      </c>
      <c r="P1916">
        <v>348</v>
      </c>
      <c r="Q1916">
        <v>27</v>
      </c>
      <c r="R1916">
        <v>3</v>
      </c>
      <c r="S1916" t="s">
        <v>1478</v>
      </c>
      <c r="T1916">
        <v>1</v>
      </c>
      <c r="U1916">
        <v>5.8795769999999997E-2</v>
      </c>
      <c r="V1916">
        <v>40</v>
      </c>
    </row>
    <row r="1917" spans="1:22">
      <c r="A1917">
        <v>94463</v>
      </c>
      <c r="B1917" t="s">
        <v>3118</v>
      </c>
      <c r="C1917">
        <v>-2.9999999999999997E-8</v>
      </c>
      <c r="D1917">
        <v>3.2817249999999999E-2</v>
      </c>
      <c r="E1917">
        <v>682</v>
      </c>
      <c r="F1917">
        <v>0</v>
      </c>
      <c r="G1917">
        <v>0</v>
      </c>
      <c r="H1917">
        <v>7</v>
      </c>
      <c r="I1917">
        <v>97291</v>
      </c>
      <c r="J1917">
        <v>1</v>
      </c>
      <c r="K1917">
        <v>0</v>
      </c>
      <c r="L1917">
        <v>0</v>
      </c>
      <c r="M1917">
        <v>0</v>
      </c>
      <c r="N1917">
        <v>1</v>
      </c>
      <c r="O1917">
        <v>1</v>
      </c>
      <c r="P1917">
        <v>348</v>
      </c>
      <c r="Q1917">
        <v>27</v>
      </c>
      <c r="R1917">
        <v>3</v>
      </c>
      <c r="S1917" t="s">
        <v>1478</v>
      </c>
      <c r="T1917">
        <v>1</v>
      </c>
      <c r="U1917">
        <v>3.2817279999999997E-2</v>
      </c>
      <c r="V1917">
        <v>22</v>
      </c>
    </row>
    <row r="1918" spans="1:22">
      <c r="A1918">
        <v>94522</v>
      </c>
      <c r="B1918" t="s">
        <v>3119</v>
      </c>
      <c r="C1918">
        <v>-2.9999999999999997E-8</v>
      </c>
      <c r="D1918">
        <v>0.10554078</v>
      </c>
      <c r="E1918">
        <v>682</v>
      </c>
      <c r="F1918">
        <v>0</v>
      </c>
      <c r="G1918">
        <v>0</v>
      </c>
      <c r="H1918">
        <v>7</v>
      </c>
      <c r="I1918">
        <v>97291</v>
      </c>
      <c r="J1918">
        <v>1</v>
      </c>
      <c r="K1918">
        <v>0</v>
      </c>
      <c r="L1918">
        <v>0</v>
      </c>
      <c r="M1918">
        <v>0</v>
      </c>
      <c r="N1918">
        <v>1</v>
      </c>
      <c r="O1918">
        <v>1</v>
      </c>
      <c r="P1918">
        <v>348</v>
      </c>
      <c r="Q1918">
        <v>27</v>
      </c>
      <c r="R1918">
        <v>3</v>
      </c>
      <c r="S1918" t="s">
        <v>1478</v>
      </c>
      <c r="T1918">
        <v>1</v>
      </c>
      <c r="U1918">
        <v>0.10554081</v>
      </c>
      <c r="V1918">
        <v>72</v>
      </c>
    </row>
    <row r="1919" spans="1:22">
      <c r="A1919">
        <v>94597</v>
      </c>
      <c r="B1919" t="s">
        <v>3120</v>
      </c>
      <c r="C1919">
        <v>-2.9999999999999997E-8</v>
      </c>
      <c r="D1919">
        <v>4.5257760000000001E-2</v>
      </c>
      <c r="E1919">
        <v>682</v>
      </c>
      <c r="F1919">
        <v>0</v>
      </c>
      <c r="G1919">
        <v>0</v>
      </c>
      <c r="H1919">
        <v>7</v>
      </c>
      <c r="I1919">
        <v>97291</v>
      </c>
      <c r="J1919">
        <v>1</v>
      </c>
      <c r="K1919">
        <v>0</v>
      </c>
      <c r="L1919">
        <v>0</v>
      </c>
      <c r="M1919">
        <v>0</v>
      </c>
      <c r="N1919">
        <v>1</v>
      </c>
      <c r="O1919">
        <v>1</v>
      </c>
      <c r="P1919">
        <v>348</v>
      </c>
      <c r="Q1919">
        <v>27</v>
      </c>
      <c r="R1919">
        <v>3</v>
      </c>
      <c r="S1919" t="s">
        <v>1478</v>
      </c>
      <c r="T1919">
        <v>1</v>
      </c>
      <c r="U1919">
        <v>4.5257789999999999E-2</v>
      </c>
      <c r="V1919">
        <v>31</v>
      </c>
    </row>
    <row r="1920" spans="1:22">
      <c r="A1920">
        <v>94648</v>
      </c>
      <c r="B1920" t="s">
        <v>3121</v>
      </c>
      <c r="C1920">
        <v>-2.9999999999999997E-8</v>
      </c>
      <c r="D1920">
        <v>4.9417460000000003E-2</v>
      </c>
      <c r="E1920">
        <v>682</v>
      </c>
      <c r="F1920">
        <v>0</v>
      </c>
      <c r="G1920">
        <v>0</v>
      </c>
      <c r="H1920">
        <v>7</v>
      </c>
      <c r="I1920">
        <v>97291</v>
      </c>
      <c r="J1920">
        <v>1</v>
      </c>
      <c r="K1920">
        <v>0</v>
      </c>
      <c r="L1920">
        <v>0</v>
      </c>
      <c r="M1920">
        <v>0</v>
      </c>
      <c r="N1920">
        <v>1</v>
      </c>
      <c r="O1920">
        <v>1</v>
      </c>
      <c r="P1920">
        <v>348</v>
      </c>
      <c r="Q1920">
        <v>27</v>
      </c>
      <c r="R1920">
        <v>3</v>
      </c>
      <c r="S1920" t="s">
        <v>1478</v>
      </c>
      <c r="T1920">
        <v>1</v>
      </c>
      <c r="U1920">
        <v>4.9417490000000001E-2</v>
      </c>
      <c r="V1920">
        <v>34</v>
      </c>
    </row>
    <row r="1921" spans="1:22">
      <c r="A1921">
        <v>94649</v>
      </c>
      <c r="B1921" t="s">
        <v>3121</v>
      </c>
      <c r="C1921">
        <v>4.9417460000000003E-2</v>
      </c>
      <c r="D1921">
        <v>0.18158042999999999</v>
      </c>
      <c r="E1921">
        <v>682</v>
      </c>
      <c r="F1921">
        <v>2</v>
      </c>
      <c r="G1921">
        <v>0</v>
      </c>
      <c r="H1921">
        <v>7</v>
      </c>
      <c r="I1921">
        <v>97291</v>
      </c>
      <c r="J1921">
        <v>1</v>
      </c>
      <c r="K1921">
        <v>0</v>
      </c>
      <c r="L1921">
        <v>0</v>
      </c>
      <c r="M1921">
        <v>0</v>
      </c>
      <c r="N1921">
        <v>1</v>
      </c>
      <c r="O1921">
        <v>1</v>
      </c>
      <c r="P1921">
        <v>348</v>
      </c>
      <c r="Q1921">
        <v>27</v>
      </c>
      <c r="R1921">
        <v>3</v>
      </c>
      <c r="S1921" t="s">
        <v>1478</v>
      </c>
      <c r="T1921">
        <v>1</v>
      </c>
      <c r="U1921">
        <v>0.13216296999999999</v>
      </c>
      <c r="V1921">
        <v>90</v>
      </c>
    </row>
    <row r="1922" spans="1:22">
      <c r="A1922">
        <v>94650</v>
      </c>
      <c r="B1922" t="s">
        <v>3121</v>
      </c>
      <c r="C1922">
        <v>0.18158042999999999</v>
      </c>
      <c r="D1922">
        <v>0.20728315</v>
      </c>
      <c r="E1922">
        <v>682</v>
      </c>
      <c r="F1922">
        <v>0</v>
      </c>
      <c r="G1922">
        <v>0</v>
      </c>
      <c r="H1922">
        <v>7</v>
      </c>
      <c r="I1922">
        <v>97291</v>
      </c>
      <c r="J1922">
        <v>1</v>
      </c>
      <c r="K1922">
        <v>0</v>
      </c>
      <c r="L1922">
        <v>0</v>
      </c>
      <c r="M1922">
        <v>0</v>
      </c>
      <c r="N1922">
        <v>1</v>
      </c>
      <c r="O1922">
        <v>1</v>
      </c>
      <c r="P1922">
        <v>348</v>
      </c>
      <c r="Q1922">
        <v>27</v>
      </c>
      <c r="R1922">
        <v>3</v>
      </c>
      <c r="S1922" t="s">
        <v>1478</v>
      </c>
      <c r="T1922">
        <v>1</v>
      </c>
      <c r="U1922">
        <v>2.5702719999999998E-2</v>
      </c>
      <c r="V1922">
        <v>18</v>
      </c>
    </row>
    <row r="1923" spans="1:22">
      <c r="A1923">
        <v>94687</v>
      </c>
      <c r="B1923" t="s">
        <v>3122</v>
      </c>
      <c r="C1923">
        <v>-2.9999999999999997E-8</v>
      </c>
      <c r="D1923">
        <v>0.17013336000000001</v>
      </c>
      <c r="E1923">
        <v>682</v>
      </c>
      <c r="F1923">
        <v>0</v>
      </c>
      <c r="G1923">
        <v>0</v>
      </c>
      <c r="H1923">
        <v>7</v>
      </c>
      <c r="I1923">
        <v>97291</v>
      </c>
      <c r="J1923">
        <v>1</v>
      </c>
      <c r="K1923">
        <v>0</v>
      </c>
      <c r="L1923">
        <v>0</v>
      </c>
      <c r="M1923">
        <v>0</v>
      </c>
      <c r="N1923">
        <v>1</v>
      </c>
      <c r="O1923">
        <v>1</v>
      </c>
      <c r="P1923">
        <v>348</v>
      </c>
      <c r="Q1923">
        <v>27</v>
      </c>
      <c r="R1923">
        <v>3</v>
      </c>
      <c r="S1923" t="s">
        <v>1478</v>
      </c>
      <c r="T1923">
        <v>1</v>
      </c>
      <c r="U1923">
        <v>0.17013339</v>
      </c>
      <c r="V1923">
        <v>116</v>
      </c>
    </row>
    <row r="1924" spans="1:22">
      <c r="A1924">
        <v>94763</v>
      </c>
      <c r="B1924" t="s">
        <v>3123</v>
      </c>
      <c r="C1924">
        <v>-2.9999999999999997E-8</v>
      </c>
      <c r="D1924">
        <v>0.10920698</v>
      </c>
      <c r="E1924">
        <v>682</v>
      </c>
      <c r="F1924">
        <v>0</v>
      </c>
      <c r="G1924">
        <v>0</v>
      </c>
      <c r="H1924">
        <v>7</v>
      </c>
      <c r="I1924">
        <v>97291</v>
      </c>
      <c r="J1924">
        <v>1</v>
      </c>
      <c r="K1924">
        <v>0</v>
      </c>
      <c r="L1924">
        <v>0</v>
      </c>
      <c r="M1924">
        <v>0</v>
      </c>
      <c r="N1924">
        <v>1</v>
      </c>
      <c r="O1924">
        <v>1</v>
      </c>
      <c r="P1924">
        <v>348</v>
      </c>
      <c r="Q1924">
        <v>27</v>
      </c>
      <c r="R1924">
        <v>3</v>
      </c>
      <c r="S1924" t="s">
        <v>1478</v>
      </c>
      <c r="T1924">
        <v>1</v>
      </c>
      <c r="U1924">
        <v>0.10920700999999999</v>
      </c>
      <c r="V1924">
        <v>74</v>
      </c>
    </row>
    <row r="1925" spans="1:22">
      <c r="A1925">
        <v>94786</v>
      </c>
      <c r="B1925" t="s">
        <v>3124</v>
      </c>
      <c r="C1925">
        <v>-2.9999999999999997E-8</v>
      </c>
      <c r="D1925">
        <v>0.22850255999999999</v>
      </c>
      <c r="E1925">
        <v>682</v>
      </c>
      <c r="F1925">
        <v>2</v>
      </c>
      <c r="G1925">
        <v>0</v>
      </c>
      <c r="H1925">
        <v>7</v>
      </c>
      <c r="I1925">
        <v>97291</v>
      </c>
      <c r="J1925">
        <v>1</v>
      </c>
      <c r="K1925">
        <v>0</v>
      </c>
      <c r="L1925">
        <v>0</v>
      </c>
      <c r="M1925">
        <v>0</v>
      </c>
      <c r="N1925">
        <v>1</v>
      </c>
      <c r="O1925">
        <v>1</v>
      </c>
      <c r="P1925">
        <v>348</v>
      </c>
      <c r="Q1925">
        <v>27</v>
      </c>
      <c r="R1925">
        <v>3</v>
      </c>
      <c r="S1925" t="s">
        <v>1478</v>
      </c>
      <c r="T1925">
        <v>1</v>
      </c>
      <c r="U1925">
        <v>0.22850259000000001</v>
      </c>
      <c r="V1925">
        <v>156</v>
      </c>
    </row>
    <row r="1926" spans="1:22">
      <c r="A1926">
        <v>94787</v>
      </c>
      <c r="B1926" t="s">
        <v>3124</v>
      </c>
      <c r="C1926">
        <v>0.22850255999999999</v>
      </c>
      <c r="D1926">
        <v>0.23606382000000001</v>
      </c>
      <c r="E1926">
        <v>682</v>
      </c>
      <c r="F1926">
        <v>0</v>
      </c>
      <c r="G1926">
        <v>0</v>
      </c>
      <c r="H1926">
        <v>7</v>
      </c>
      <c r="I1926">
        <v>97291</v>
      </c>
      <c r="J1926">
        <v>1</v>
      </c>
      <c r="K1926">
        <v>0</v>
      </c>
      <c r="L1926">
        <v>0</v>
      </c>
      <c r="M1926">
        <v>0</v>
      </c>
      <c r="N1926">
        <v>1</v>
      </c>
      <c r="O1926">
        <v>1</v>
      </c>
      <c r="P1926">
        <v>348</v>
      </c>
      <c r="Q1926">
        <v>27</v>
      </c>
      <c r="R1926">
        <v>3</v>
      </c>
      <c r="S1926" t="s">
        <v>1478</v>
      </c>
      <c r="T1926">
        <v>1</v>
      </c>
      <c r="U1926">
        <v>7.5612600000000002E-3</v>
      </c>
      <c r="V1926">
        <v>5</v>
      </c>
    </row>
    <row r="1927" spans="1:22">
      <c r="A1927">
        <v>94814</v>
      </c>
      <c r="B1927" t="s">
        <v>3125</v>
      </c>
      <c r="C1927">
        <v>-2.9999999999999997E-8</v>
      </c>
      <c r="D1927">
        <v>0.10538500000000001</v>
      </c>
      <c r="E1927">
        <v>682</v>
      </c>
      <c r="F1927">
        <v>0</v>
      </c>
      <c r="G1927">
        <v>0</v>
      </c>
      <c r="H1927">
        <v>7</v>
      </c>
      <c r="I1927">
        <v>97291</v>
      </c>
      <c r="J1927">
        <v>1</v>
      </c>
      <c r="K1927">
        <v>0</v>
      </c>
      <c r="L1927">
        <v>0</v>
      </c>
      <c r="M1927">
        <v>0</v>
      </c>
      <c r="N1927">
        <v>1</v>
      </c>
      <c r="O1927">
        <v>1</v>
      </c>
      <c r="P1927">
        <v>348</v>
      </c>
      <c r="Q1927">
        <v>27</v>
      </c>
      <c r="R1927">
        <v>3</v>
      </c>
      <c r="S1927" t="s">
        <v>1478</v>
      </c>
      <c r="T1927">
        <v>1</v>
      </c>
      <c r="U1927">
        <v>0.10538503</v>
      </c>
      <c r="V1927">
        <v>72</v>
      </c>
    </row>
    <row r="1928" spans="1:22">
      <c r="A1928">
        <v>94839</v>
      </c>
      <c r="B1928" t="s">
        <v>3126</v>
      </c>
      <c r="C1928">
        <v>-2.9999999999999997E-8</v>
      </c>
      <c r="D1928">
        <v>0.12771045</v>
      </c>
      <c r="E1928">
        <v>682</v>
      </c>
      <c r="F1928">
        <v>2</v>
      </c>
      <c r="G1928">
        <v>0</v>
      </c>
      <c r="H1928">
        <v>7</v>
      </c>
      <c r="I1928">
        <v>97291</v>
      </c>
      <c r="J1928">
        <v>1</v>
      </c>
      <c r="K1928">
        <v>0</v>
      </c>
      <c r="L1928">
        <v>0</v>
      </c>
      <c r="M1928">
        <v>0</v>
      </c>
      <c r="N1928">
        <v>1</v>
      </c>
      <c r="O1928">
        <v>1</v>
      </c>
      <c r="P1928">
        <v>348</v>
      </c>
      <c r="Q1928">
        <v>27</v>
      </c>
      <c r="R1928">
        <v>3</v>
      </c>
      <c r="S1928" t="s">
        <v>1478</v>
      </c>
      <c r="T1928">
        <v>1</v>
      </c>
      <c r="U1928">
        <v>0.12771047999999999</v>
      </c>
      <c r="V1928">
        <v>87</v>
      </c>
    </row>
    <row r="1929" spans="1:22">
      <c r="A1929">
        <v>94908</v>
      </c>
      <c r="B1929" t="s">
        <v>3127</v>
      </c>
      <c r="C1929">
        <v>-2.9999999999999997E-8</v>
      </c>
      <c r="D1929">
        <v>0.23868171999999999</v>
      </c>
      <c r="E1929">
        <v>682</v>
      </c>
      <c r="F1929">
        <v>2</v>
      </c>
      <c r="G1929">
        <v>0</v>
      </c>
      <c r="H1929">
        <v>7</v>
      </c>
      <c r="I1929">
        <v>97291</v>
      </c>
      <c r="J1929">
        <v>1</v>
      </c>
      <c r="K1929">
        <v>0</v>
      </c>
      <c r="L1929">
        <v>0</v>
      </c>
      <c r="M1929">
        <v>0</v>
      </c>
      <c r="N1929">
        <v>1</v>
      </c>
      <c r="O1929">
        <v>1</v>
      </c>
      <c r="P1929">
        <v>348</v>
      </c>
      <c r="Q1929">
        <v>27</v>
      </c>
      <c r="R1929">
        <v>3</v>
      </c>
      <c r="S1929" t="s">
        <v>1478</v>
      </c>
      <c r="T1929">
        <v>1</v>
      </c>
      <c r="U1929">
        <v>0.23868175</v>
      </c>
      <c r="V1929">
        <v>163</v>
      </c>
    </row>
    <row r="1930" spans="1:22">
      <c r="A1930">
        <v>94927</v>
      </c>
      <c r="B1930" t="s">
        <v>3128</v>
      </c>
      <c r="C1930">
        <v>-2.9999999999999997E-8</v>
      </c>
      <c r="D1930">
        <v>8.7805759999999997E-2</v>
      </c>
      <c r="E1930">
        <v>682</v>
      </c>
      <c r="F1930">
        <v>2</v>
      </c>
      <c r="G1930">
        <v>0</v>
      </c>
      <c r="H1930">
        <v>7</v>
      </c>
      <c r="I1930">
        <v>97291</v>
      </c>
      <c r="J1930">
        <v>1</v>
      </c>
      <c r="K1930">
        <v>0</v>
      </c>
      <c r="L1930">
        <v>0</v>
      </c>
      <c r="M1930">
        <v>0</v>
      </c>
      <c r="N1930">
        <v>1</v>
      </c>
      <c r="O1930">
        <v>1</v>
      </c>
      <c r="P1930">
        <v>348</v>
      </c>
      <c r="Q1930">
        <v>27</v>
      </c>
      <c r="R1930">
        <v>3</v>
      </c>
      <c r="S1930" t="s">
        <v>1478</v>
      </c>
      <c r="T1930">
        <v>1</v>
      </c>
      <c r="U1930">
        <v>8.7805789999999995E-2</v>
      </c>
      <c r="V1930">
        <v>60</v>
      </c>
    </row>
    <row r="1931" spans="1:22">
      <c r="A1931">
        <v>95013</v>
      </c>
      <c r="B1931" t="s">
        <v>3129</v>
      </c>
      <c r="C1931">
        <v>-2.9999999999999997E-8</v>
      </c>
      <c r="D1931">
        <v>9.4528180000000003E-2</v>
      </c>
      <c r="E1931">
        <v>682</v>
      </c>
      <c r="F1931">
        <v>2</v>
      </c>
      <c r="G1931">
        <v>0</v>
      </c>
      <c r="H1931">
        <v>7</v>
      </c>
      <c r="I1931">
        <v>97291</v>
      </c>
      <c r="J1931">
        <v>1</v>
      </c>
      <c r="K1931">
        <v>0</v>
      </c>
      <c r="L1931">
        <v>0</v>
      </c>
      <c r="M1931">
        <v>0</v>
      </c>
      <c r="N1931">
        <v>1</v>
      </c>
      <c r="O1931">
        <v>1</v>
      </c>
      <c r="P1931">
        <v>348</v>
      </c>
      <c r="Q1931">
        <v>27</v>
      </c>
      <c r="R1931">
        <v>3</v>
      </c>
      <c r="S1931" t="s">
        <v>1478</v>
      </c>
      <c r="T1931">
        <v>1</v>
      </c>
      <c r="U1931">
        <v>9.4528210000000001E-2</v>
      </c>
      <c r="V1931">
        <v>64</v>
      </c>
    </row>
    <row r="1932" spans="1:22">
      <c r="A1932">
        <v>95062</v>
      </c>
      <c r="B1932" t="s">
        <v>3130</v>
      </c>
      <c r="C1932">
        <v>-2.9999999999999997E-8</v>
      </c>
      <c r="D1932">
        <v>4.6243319999999997E-2</v>
      </c>
      <c r="E1932">
        <v>682</v>
      </c>
      <c r="F1932">
        <v>0</v>
      </c>
      <c r="G1932">
        <v>0</v>
      </c>
      <c r="H1932">
        <v>7</v>
      </c>
      <c r="I1932">
        <v>97291</v>
      </c>
      <c r="J1932">
        <v>1</v>
      </c>
      <c r="K1932">
        <v>0</v>
      </c>
      <c r="L1932">
        <v>0</v>
      </c>
      <c r="M1932">
        <v>0</v>
      </c>
      <c r="N1932">
        <v>1</v>
      </c>
      <c r="O1932">
        <v>1</v>
      </c>
      <c r="P1932">
        <v>348</v>
      </c>
      <c r="Q1932">
        <v>27</v>
      </c>
      <c r="R1932">
        <v>3</v>
      </c>
      <c r="S1932" t="s">
        <v>1478</v>
      </c>
      <c r="T1932">
        <v>1</v>
      </c>
      <c r="U1932">
        <v>4.6243350000000003E-2</v>
      </c>
      <c r="V1932">
        <v>32</v>
      </c>
    </row>
    <row r="1933" spans="1:22">
      <c r="A1933">
        <v>95063</v>
      </c>
      <c r="B1933" t="s">
        <v>3131</v>
      </c>
      <c r="C1933">
        <v>-2.9999999999999997E-8</v>
      </c>
      <c r="D1933">
        <v>0.10989217</v>
      </c>
      <c r="E1933">
        <v>682</v>
      </c>
      <c r="F1933">
        <v>2</v>
      </c>
      <c r="G1933">
        <v>0</v>
      </c>
      <c r="H1933">
        <v>7</v>
      </c>
      <c r="I1933">
        <v>97291</v>
      </c>
      <c r="J1933">
        <v>1</v>
      </c>
      <c r="K1933">
        <v>0</v>
      </c>
      <c r="L1933">
        <v>0</v>
      </c>
      <c r="M1933">
        <v>0</v>
      </c>
      <c r="N1933">
        <v>1</v>
      </c>
      <c r="O1933">
        <v>1</v>
      </c>
      <c r="P1933">
        <v>348</v>
      </c>
      <c r="Q1933">
        <v>27</v>
      </c>
      <c r="R1933">
        <v>3</v>
      </c>
      <c r="S1933" t="s">
        <v>1478</v>
      </c>
      <c r="T1933">
        <v>1</v>
      </c>
      <c r="U1933">
        <v>0.1098922</v>
      </c>
      <c r="V1933">
        <v>75</v>
      </c>
    </row>
    <row r="1934" spans="1:22">
      <c r="A1934">
        <v>95071</v>
      </c>
      <c r="B1934" t="s">
        <v>3132</v>
      </c>
      <c r="C1934">
        <v>-2.9999999999999997E-8</v>
      </c>
      <c r="D1934">
        <v>0.33170881000000002</v>
      </c>
      <c r="E1934">
        <v>682</v>
      </c>
      <c r="F1934">
        <v>2</v>
      </c>
      <c r="G1934">
        <v>0</v>
      </c>
      <c r="H1934">
        <v>7</v>
      </c>
      <c r="I1934">
        <v>97291</v>
      </c>
      <c r="J1934">
        <v>1</v>
      </c>
      <c r="K1934">
        <v>0</v>
      </c>
      <c r="L1934">
        <v>0</v>
      </c>
      <c r="M1934">
        <v>0</v>
      </c>
      <c r="N1934">
        <v>1</v>
      </c>
      <c r="O1934">
        <v>1</v>
      </c>
      <c r="P1934">
        <v>348</v>
      </c>
      <c r="Q1934">
        <v>27</v>
      </c>
      <c r="R1934">
        <v>3</v>
      </c>
      <c r="S1934" t="s">
        <v>1478</v>
      </c>
      <c r="T1934">
        <v>1</v>
      </c>
      <c r="U1934">
        <v>0.33170884</v>
      </c>
      <c r="V1934">
        <v>226</v>
      </c>
    </row>
    <row r="1935" spans="1:22">
      <c r="A1935">
        <v>95086</v>
      </c>
      <c r="B1935" t="s">
        <v>3133</v>
      </c>
      <c r="C1935">
        <v>-2.9999999999999997E-8</v>
      </c>
      <c r="D1935">
        <v>0.31991800999999997</v>
      </c>
      <c r="E1935">
        <v>682</v>
      </c>
      <c r="F1935">
        <v>2</v>
      </c>
      <c r="G1935">
        <v>0</v>
      </c>
      <c r="H1935">
        <v>7</v>
      </c>
      <c r="I1935">
        <v>97291</v>
      </c>
      <c r="J1935">
        <v>1</v>
      </c>
      <c r="K1935">
        <v>0</v>
      </c>
      <c r="L1935">
        <v>0</v>
      </c>
      <c r="M1935">
        <v>0</v>
      </c>
      <c r="N1935">
        <v>1</v>
      </c>
      <c r="O1935">
        <v>1</v>
      </c>
      <c r="P1935">
        <v>348</v>
      </c>
      <c r="Q1935">
        <v>27</v>
      </c>
      <c r="R1935">
        <v>3</v>
      </c>
      <c r="S1935" t="s">
        <v>1478</v>
      </c>
      <c r="T1935">
        <v>1</v>
      </c>
      <c r="U1935">
        <v>0.31991804000000001</v>
      </c>
      <c r="V1935">
        <v>218</v>
      </c>
    </row>
    <row r="1936" spans="1:22">
      <c r="A1936">
        <v>95091</v>
      </c>
      <c r="B1936" t="s">
        <v>3134</v>
      </c>
      <c r="C1936">
        <v>-2.9999999999999997E-8</v>
      </c>
      <c r="D1936">
        <v>0.29129491000000002</v>
      </c>
      <c r="E1936">
        <v>682</v>
      </c>
      <c r="F1936">
        <v>2</v>
      </c>
      <c r="G1936">
        <v>0</v>
      </c>
      <c r="H1936">
        <v>7</v>
      </c>
      <c r="I1936">
        <v>97291</v>
      </c>
      <c r="J1936">
        <v>1</v>
      </c>
      <c r="K1936">
        <v>0</v>
      </c>
      <c r="L1936">
        <v>0</v>
      </c>
      <c r="M1936">
        <v>0</v>
      </c>
      <c r="N1936">
        <v>1</v>
      </c>
      <c r="O1936">
        <v>1</v>
      </c>
      <c r="P1936">
        <v>348</v>
      </c>
      <c r="Q1936">
        <v>27</v>
      </c>
      <c r="R1936">
        <v>3</v>
      </c>
      <c r="S1936" t="s">
        <v>1478</v>
      </c>
      <c r="T1936">
        <v>1</v>
      </c>
      <c r="U1936">
        <v>0.29129494</v>
      </c>
      <c r="V1936">
        <v>199</v>
      </c>
    </row>
    <row r="1937" spans="1:22">
      <c r="A1937">
        <v>95170</v>
      </c>
      <c r="B1937" t="s">
        <v>3135</v>
      </c>
      <c r="C1937">
        <v>-2.9999999999999997E-8</v>
      </c>
      <c r="D1937">
        <v>5.0873950000000001E-2</v>
      </c>
      <c r="E1937">
        <v>682</v>
      </c>
      <c r="F1937">
        <v>0</v>
      </c>
      <c r="G1937">
        <v>0</v>
      </c>
      <c r="H1937">
        <v>7</v>
      </c>
      <c r="I1937">
        <v>97291</v>
      </c>
      <c r="J1937">
        <v>1</v>
      </c>
      <c r="K1937">
        <v>0</v>
      </c>
      <c r="L1937">
        <v>0</v>
      </c>
      <c r="M1937">
        <v>0</v>
      </c>
      <c r="N1937">
        <v>1</v>
      </c>
      <c r="O1937">
        <v>1</v>
      </c>
      <c r="P1937">
        <v>348</v>
      </c>
      <c r="Q1937">
        <v>27</v>
      </c>
      <c r="R1937">
        <v>3</v>
      </c>
      <c r="S1937" t="s">
        <v>1478</v>
      </c>
      <c r="T1937">
        <v>1</v>
      </c>
      <c r="U1937">
        <v>5.0873979999999999E-2</v>
      </c>
      <c r="V1937">
        <v>35</v>
      </c>
    </row>
    <row r="1938" spans="1:22">
      <c r="A1938">
        <v>95171</v>
      </c>
      <c r="B1938" t="s">
        <v>3135</v>
      </c>
      <c r="C1938">
        <v>5.0873950000000001E-2</v>
      </c>
      <c r="D1938">
        <v>0.32391982000000002</v>
      </c>
      <c r="E1938">
        <v>682</v>
      </c>
      <c r="F1938">
        <v>2</v>
      </c>
      <c r="G1938">
        <v>0</v>
      </c>
      <c r="H1938">
        <v>7</v>
      </c>
      <c r="I1938">
        <v>97291</v>
      </c>
      <c r="J1938">
        <v>1</v>
      </c>
      <c r="K1938">
        <v>0</v>
      </c>
      <c r="L1938">
        <v>0</v>
      </c>
      <c r="M1938">
        <v>0</v>
      </c>
      <c r="N1938">
        <v>1</v>
      </c>
      <c r="O1938">
        <v>1</v>
      </c>
      <c r="P1938">
        <v>348</v>
      </c>
      <c r="Q1938">
        <v>27</v>
      </c>
      <c r="R1938">
        <v>3</v>
      </c>
      <c r="S1938" t="s">
        <v>1478</v>
      </c>
      <c r="T1938">
        <v>1</v>
      </c>
      <c r="U1938">
        <v>0.27304587000000002</v>
      </c>
      <c r="V1938">
        <v>186</v>
      </c>
    </row>
    <row r="1939" spans="1:22">
      <c r="A1939">
        <v>95188</v>
      </c>
      <c r="B1939" t="s">
        <v>3136</v>
      </c>
      <c r="C1939">
        <v>-2.9999999999999997E-8</v>
      </c>
      <c r="D1939">
        <v>5.592109E-2</v>
      </c>
      <c r="E1939">
        <v>682</v>
      </c>
      <c r="F1939">
        <v>2</v>
      </c>
      <c r="G1939">
        <v>0</v>
      </c>
      <c r="H1939">
        <v>7</v>
      </c>
      <c r="I1939">
        <v>97291</v>
      </c>
      <c r="J1939">
        <v>1</v>
      </c>
      <c r="K1939">
        <v>0</v>
      </c>
      <c r="L1939">
        <v>0</v>
      </c>
      <c r="M1939">
        <v>0</v>
      </c>
      <c r="N1939">
        <v>1</v>
      </c>
      <c r="O1939">
        <v>1</v>
      </c>
      <c r="P1939">
        <v>348</v>
      </c>
      <c r="Q1939">
        <v>27</v>
      </c>
      <c r="R1939">
        <v>3</v>
      </c>
      <c r="S1939" t="s">
        <v>1478</v>
      </c>
      <c r="T1939">
        <v>1</v>
      </c>
      <c r="U1939">
        <v>5.5921119999999998E-2</v>
      </c>
      <c r="V1939">
        <v>38</v>
      </c>
    </row>
    <row r="1940" spans="1:22">
      <c r="A1940">
        <v>95265</v>
      </c>
      <c r="B1940" t="s">
        <v>3137</v>
      </c>
      <c r="C1940">
        <v>-2.9999999999999997E-8</v>
      </c>
      <c r="D1940">
        <v>5.9041610000000001E-2</v>
      </c>
      <c r="E1940">
        <v>682</v>
      </c>
      <c r="F1940">
        <v>0</v>
      </c>
      <c r="G1940">
        <v>0</v>
      </c>
      <c r="H1940">
        <v>7</v>
      </c>
      <c r="I1940">
        <v>97291</v>
      </c>
      <c r="J1940">
        <v>1</v>
      </c>
      <c r="K1940">
        <v>0</v>
      </c>
      <c r="L1940">
        <v>0</v>
      </c>
      <c r="M1940">
        <v>0</v>
      </c>
      <c r="N1940">
        <v>1</v>
      </c>
      <c r="O1940">
        <v>1</v>
      </c>
      <c r="P1940">
        <v>348</v>
      </c>
      <c r="Q1940">
        <v>27</v>
      </c>
      <c r="R1940">
        <v>3</v>
      </c>
      <c r="S1940" t="s">
        <v>1478</v>
      </c>
      <c r="T1940">
        <v>1</v>
      </c>
      <c r="U1940">
        <v>5.9041639999999999E-2</v>
      </c>
      <c r="V1940">
        <v>40</v>
      </c>
    </row>
    <row r="1941" spans="1:22">
      <c r="A1941">
        <v>95396</v>
      </c>
      <c r="B1941" t="s">
        <v>3138</v>
      </c>
      <c r="C1941">
        <v>-2.9999999999999997E-8</v>
      </c>
      <c r="D1941">
        <v>0.12498419</v>
      </c>
      <c r="E1941">
        <v>682</v>
      </c>
      <c r="F1941">
        <v>0</v>
      </c>
      <c r="G1941">
        <v>0</v>
      </c>
      <c r="H1941">
        <v>7</v>
      </c>
      <c r="I1941">
        <v>97291</v>
      </c>
      <c r="J1941">
        <v>1</v>
      </c>
      <c r="K1941">
        <v>0</v>
      </c>
      <c r="L1941">
        <v>0</v>
      </c>
      <c r="M1941">
        <v>0</v>
      </c>
      <c r="N1941">
        <v>1</v>
      </c>
      <c r="O1941">
        <v>1</v>
      </c>
      <c r="P1941">
        <v>348</v>
      </c>
      <c r="Q1941">
        <v>27</v>
      </c>
      <c r="R1941">
        <v>3</v>
      </c>
      <c r="S1941" t="s">
        <v>1478</v>
      </c>
      <c r="T1941">
        <v>1</v>
      </c>
      <c r="U1941">
        <v>0.12498421999999999</v>
      </c>
      <c r="V1941">
        <v>85</v>
      </c>
    </row>
    <row r="1942" spans="1:22">
      <c r="A1942">
        <v>95505</v>
      </c>
      <c r="B1942" t="s">
        <v>3139</v>
      </c>
      <c r="C1942">
        <v>-2.9999999999999997E-8</v>
      </c>
      <c r="D1942">
        <v>3.5160869999999997E-2</v>
      </c>
      <c r="E1942">
        <v>682</v>
      </c>
      <c r="F1942">
        <v>0</v>
      </c>
      <c r="G1942">
        <v>0</v>
      </c>
      <c r="H1942">
        <v>7</v>
      </c>
      <c r="I1942">
        <v>97291</v>
      </c>
      <c r="J1942">
        <v>1</v>
      </c>
      <c r="K1942">
        <v>0</v>
      </c>
      <c r="L1942">
        <v>0</v>
      </c>
      <c r="M1942">
        <v>0</v>
      </c>
      <c r="N1942">
        <v>1</v>
      </c>
      <c r="O1942">
        <v>1</v>
      </c>
      <c r="P1942">
        <v>348</v>
      </c>
      <c r="Q1942">
        <v>27</v>
      </c>
      <c r="R1942">
        <v>3</v>
      </c>
      <c r="S1942" t="s">
        <v>1478</v>
      </c>
      <c r="T1942">
        <v>1</v>
      </c>
      <c r="U1942">
        <v>3.5160900000000002E-2</v>
      </c>
      <c r="V1942">
        <v>24</v>
      </c>
    </row>
    <row r="1943" spans="1:22">
      <c r="A1943">
        <v>95516</v>
      </c>
      <c r="B1943" t="s">
        <v>3140</v>
      </c>
      <c r="C1943">
        <v>-2.9999999999999997E-8</v>
      </c>
      <c r="D1943">
        <v>0.17897980999999999</v>
      </c>
      <c r="E1943">
        <v>682</v>
      </c>
      <c r="F1943">
        <v>0</v>
      </c>
      <c r="G1943">
        <v>0</v>
      </c>
      <c r="H1943">
        <v>7</v>
      </c>
      <c r="I1943">
        <v>97291</v>
      </c>
      <c r="J1943">
        <v>1</v>
      </c>
      <c r="K1943">
        <v>0</v>
      </c>
      <c r="L1943">
        <v>0</v>
      </c>
      <c r="M1943">
        <v>0</v>
      </c>
      <c r="N1943">
        <v>1</v>
      </c>
      <c r="O1943">
        <v>1</v>
      </c>
      <c r="P1943">
        <v>348</v>
      </c>
      <c r="Q1943">
        <v>27</v>
      </c>
      <c r="R1943">
        <v>3</v>
      </c>
      <c r="S1943" t="s">
        <v>1478</v>
      </c>
      <c r="T1943">
        <v>1</v>
      </c>
      <c r="U1943">
        <v>0.17897984</v>
      </c>
      <c r="V1943">
        <v>122</v>
      </c>
    </row>
    <row r="1944" spans="1:22">
      <c r="A1944">
        <v>95554</v>
      </c>
      <c r="B1944" t="s">
        <v>3141</v>
      </c>
      <c r="C1944">
        <v>-2.9999999999999997E-8</v>
      </c>
      <c r="D1944">
        <v>0.15958915000000001</v>
      </c>
      <c r="E1944">
        <v>682</v>
      </c>
      <c r="F1944">
        <v>2</v>
      </c>
      <c r="G1944">
        <v>0</v>
      </c>
      <c r="H1944">
        <v>7</v>
      </c>
      <c r="I1944">
        <v>97291</v>
      </c>
      <c r="J1944">
        <v>1</v>
      </c>
      <c r="K1944">
        <v>0</v>
      </c>
      <c r="L1944">
        <v>0</v>
      </c>
      <c r="M1944">
        <v>0</v>
      </c>
      <c r="N1944">
        <v>1</v>
      </c>
      <c r="O1944">
        <v>1</v>
      </c>
      <c r="P1944">
        <v>348</v>
      </c>
      <c r="Q1944">
        <v>27</v>
      </c>
      <c r="R1944">
        <v>3</v>
      </c>
      <c r="S1944" t="s">
        <v>1478</v>
      </c>
      <c r="T1944">
        <v>1</v>
      </c>
      <c r="U1944">
        <v>0.15958918</v>
      </c>
      <c r="V1944">
        <v>109</v>
      </c>
    </row>
    <row r="1945" spans="1:22">
      <c r="A1945">
        <v>95572</v>
      </c>
      <c r="B1945" t="s">
        <v>3142</v>
      </c>
      <c r="C1945">
        <v>-2.9999999999999997E-8</v>
      </c>
      <c r="D1945">
        <v>5.6248060000000003E-2</v>
      </c>
      <c r="E1945">
        <v>682</v>
      </c>
      <c r="F1945">
        <v>0</v>
      </c>
      <c r="G1945">
        <v>0</v>
      </c>
      <c r="H1945">
        <v>7</v>
      </c>
      <c r="I1945">
        <v>97291</v>
      </c>
      <c r="J1945">
        <v>1</v>
      </c>
      <c r="K1945">
        <v>0</v>
      </c>
      <c r="L1945">
        <v>0</v>
      </c>
      <c r="M1945">
        <v>0</v>
      </c>
      <c r="N1945">
        <v>1</v>
      </c>
      <c r="O1945">
        <v>1</v>
      </c>
      <c r="P1945">
        <v>348</v>
      </c>
      <c r="Q1945">
        <v>27</v>
      </c>
      <c r="R1945">
        <v>3</v>
      </c>
      <c r="S1945" t="s">
        <v>1478</v>
      </c>
      <c r="T1945">
        <v>1</v>
      </c>
      <c r="U1945">
        <v>5.6248090000000001E-2</v>
      </c>
      <c r="V1945">
        <v>38</v>
      </c>
    </row>
    <row r="1946" spans="1:22">
      <c r="A1946">
        <v>95578</v>
      </c>
      <c r="B1946" t="s">
        <v>3143</v>
      </c>
      <c r="C1946">
        <v>-2.9999999999999997E-8</v>
      </c>
      <c r="D1946">
        <v>0.10288579</v>
      </c>
      <c r="E1946">
        <v>682</v>
      </c>
      <c r="F1946">
        <v>0</v>
      </c>
      <c r="G1946">
        <v>0</v>
      </c>
      <c r="H1946">
        <v>7</v>
      </c>
      <c r="I1946">
        <v>97291</v>
      </c>
      <c r="J1946">
        <v>1</v>
      </c>
      <c r="K1946">
        <v>0</v>
      </c>
      <c r="L1946">
        <v>0</v>
      </c>
      <c r="M1946">
        <v>0</v>
      </c>
      <c r="N1946">
        <v>1</v>
      </c>
      <c r="O1946">
        <v>1</v>
      </c>
      <c r="P1946">
        <v>348</v>
      </c>
      <c r="Q1946">
        <v>27</v>
      </c>
      <c r="R1946">
        <v>3</v>
      </c>
      <c r="S1946" t="s">
        <v>1478</v>
      </c>
      <c r="T1946">
        <v>1</v>
      </c>
      <c r="U1946">
        <v>0.10288582</v>
      </c>
      <c r="V1946">
        <v>70</v>
      </c>
    </row>
    <row r="1947" spans="1:22">
      <c r="A1947">
        <v>95583</v>
      </c>
      <c r="B1947" t="s">
        <v>3144</v>
      </c>
      <c r="C1947">
        <v>-2.9999999999999997E-8</v>
      </c>
      <c r="D1947">
        <v>0.75373489000000005</v>
      </c>
      <c r="E1947">
        <v>682</v>
      </c>
      <c r="F1947">
        <v>2</v>
      </c>
      <c r="G1947">
        <v>0</v>
      </c>
      <c r="H1947">
        <v>7</v>
      </c>
      <c r="I1947">
        <v>97291</v>
      </c>
      <c r="J1947">
        <v>1</v>
      </c>
      <c r="K1947">
        <v>0</v>
      </c>
      <c r="L1947">
        <v>0</v>
      </c>
      <c r="M1947">
        <v>0</v>
      </c>
      <c r="N1947">
        <v>1</v>
      </c>
      <c r="O1947">
        <v>1</v>
      </c>
      <c r="P1947">
        <v>348</v>
      </c>
      <c r="Q1947">
        <v>27</v>
      </c>
      <c r="R1947">
        <v>3</v>
      </c>
      <c r="S1947" t="s">
        <v>1478</v>
      </c>
      <c r="T1947">
        <v>1</v>
      </c>
      <c r="U1947">
        <v>0.75373491999999997</v>
      </c>
      <c r="V1947">
        <v>514</v>
      </c>
    </row>
    <row r="1948" spans="1:22">
      <c r="A1948">
        <v>95668</v>
      </c>
      <c r="B1948" t="s">
        <v>3145</v>
      </c>
      <c r="C1948">
        <v>-2.9999999999999997E-8</v>
      </c>
      <c r="D1948">
        <v>0.49472888999999998</v>
      </c>
      <c r="E1948">
        <v>682</v>
      </c>
      <c r="F1948">
        <v>2</v>
      </c>
      <c r="G1948">
        <v>0</v>
      </c>
      <c r="H1948">
        <v>7</v>
      </c>
      <c r="I1948">
        <v>97291</v>
      </c>
      <c r="J1948">
        <v>1</v>
      </c>
      <c r="K1948">
        <v>0</v>
      </c>
      <c r="L1948">
        <v>0</v>
      </c>
      <c r="M1948">
        <v>0</v>
      </c>
      <c r="N1948">
        <v>1</v>
      </c>
      <c r="O1948">
        <v>1</v>
      </c>
      <c r="P1948">
        <v>348</v>
      </c>
      <c r="Q1948">
        <v>27</v>
      </c>
      <c r="R1948">
        <v>3</v>
      </c>
      <c r="S1948" t="s">
        <v>1478</v>
      </c>
      <c r="T1948">
        <v>1</v>
      </c>
      <c r="U1948">
        <v>0.49472892000000002</v>
      </c>
      <c r="V1948">
        <v>337</v>
      </c>
    </row>
    <row r="1949" spans="1:22">
      <c r="A1949">
        <v>95685</v>
      </c>
      <c r="B1949" t="s">
        <v>3146</v>
      </c>
      <c r="C1949">
        <v>-2.9999999999999997E-8</v>
      </c>
      <c r="D1949">
        <v>0.24360061</v>
      </c>
      <c r="E1949">
        <v>682</v>
      </c>
      <c r="F1949">
        <v>0</v>
      </c>
      <c r="G1949">
        <v>0</v>
      </c>
      <c r="H1949">
        <v>7</v>
      </c>
      <c r="I1949">
        <v>97291</v>
      </c>
      <c r="J1949">
        <v>1</v>
      </c>
      <c r="K1949">
        <v>0</v>
      </c>
      <c r="L1949">
        <v>0</v>
      </c>
      <c r="M1949">
        <v>0</v>
      </c>
      <c r="N1949">
        <v>1</v>
      </c>
      <c r="O1949">
        <v>1</v>
      </c>
      <c r="P1949">
        <v>348</v>
      </c>
      <c r="Q1949">
        <v>27</v>
      </c>
      <c r="R1949">
        <v>3</v>
      </c>
      <c r="S1949" t="s">
        <v>1478</v>
      </c>
      <c r="T1949">
        <v>1</v>
      </c>
      <c r="U1949">
        <v>0.24360064000000001</v>
      </c>
      <c r="V1949">
        <v>166</v>
      </c>
    </row>
    <row r="1950" spans="1:22">
      <c r="A1950">
        <v>95700</v>
      </c>
      <c r="B1950" t="s">
        <v>3147</v>
      </c>
      <c r="C1950">
        <v>3.0813340000000002E-2</v>
      </c>
      <c r="D1950">
        <v>0.13605626000000001</v>
      </c>
      <c r="E1950">
        <v>682</v>
      </c>
      <c r="F1950">
        <v>2</v>
      </c>
      <c r="G1950">
        <v>0</v>
      </c>
      <c r="H1950">
        <v>7</v>
      </c>
      <c r="I1950">
        <v>97291</v>
      </c>
      <c r="J1950">
        <v>1</v>
      </c>
      <c r="K1950">
        <v>0</v>
      </c>
      <c r="L1950">
        <v>0</v>
      </c>
      <c r="M1950">
        <v>0</v>
      </c>
      <c r="N1950">
        <v>1</v>
      </c>
      <c r="O1950">
        <v>1</v>
      </c>
      <c r="P1950">
        <v>348</v>
      </c>
      <c r="Q1950">
        <v>27</v>
      </c>
      <c r="R1950">
        <v>3</v>
      </c>
      <c r="S1950" t="s">
        <v>1478</v>
      </c>
      <c r="T1950">
        <v>1</v>
      </c>
      <c r="U1950">
        <v>0.10524292</v>
      </c>
      <c r="V1950">
        <v>72</v>
      </c>
    </row>
    <row r="1951" spans="1:22">
      <c r="A1951">
        <v>95701</v>
      </c>
      <c r="B1951" t="s">
        <v>3147</v>
      </c>
      <c r="C1951">
        <v>0.13605626000000001</v>
      </c>
      <c r="D1951">
        <v>0.19711996000000001</v>
      </c>
      <c r="E1951">
        <v>682</v>
      </c>
      <c r="F1951">
        <v>2</v>
      </c>
      <c r="G1951">
        <v>0</v>
      </c>
      <c r="H1951">
        <v>7</v>
      </c>
      <c r="I1951">
        <v>97291</v>
      </c>
      <c r="J1951">
        <v>1</v>
      </c>
      <c r="K1951">
        <v>0</v>
      </c>
      <c r="L1951">
        <v>0</v>
      </c>
      <c r="M1951">
        <v>0</v>
      </c>
      <c r="N1951">
        <v>1</v>
      </c>
      <c r="O1951">
        <v>1</v>
      </c>
      <c r="P1951">
        <v>348</v>
      </c>
      <c r="Q1951">
        <v>27</v>
      </c>
      <c r="R1951">
        <v>3</v>
      </c>
      <c r="S1951" t="s">
        <v>1478</v>
      </c>
      <c r="T1951">
        <v>1</v>
      </c>
      <c r="U1951">
        <v>6.1063699999999999E-2</v>
      </c>
      <c r="V1951">
        <v>42</v>
      </c>
    </row>
    <row r="1952" spans="1:22">
      <c r="A1952">
        <v>95702</v>
      </c>
      <c r="B1952" t="s">
        <v>3147</v>
      </c>
      <c r="C1952">
        <v>0.19711996000000001</v>
      </c>
      <c r="D1952">
        <v>0.37462912999999998</v>
      </c>
      <c r="E1952">
        <v>682</v>
      </c>
      <c r="F1952">
        <v>2</v>
      </c>
      <c r="G1952">
        <v>0</v>
      </c>
      <c r="H1952">
        <v>7</v>
      </c>
      <c r="I1952">
        <v>97291</v>
      </c>
      <c r="J1952">
        <v>1</v>
      </c>
      <c r="K1952">
        <v>0</v>
      </c>
      <c r="L1952">
        <v>0</v>
      </c>
      <c r="M1952">
        <v>0</v>
      </c>
      <c r="N1952">
        <v>1</v>
      </c>
      <c r="O1952">
        <v>1</v>
      </c>
      <c r="P1952">
        <v>348</v>
      </c>
      <c r="Q1952">
        <v>27</v>
      </c>
      <c r="R1952">
        <v>3</v>
      </c>
      <c r="S1952" t="s">
        <v>1478</v>
      </c>
      <c r="T1952">
        <v>1</v>
      </c>
      <c r="U1952">
        <v>0.17750916999999999</v>
      </c>
      <c r="V1952">
        <v>121</v>
      </c>
    </row>
    <row r="1953" spans="1:22">
      <c r="A1953">
        <v>95746</v>
      </c>
      <c r="B1953" t="s">
        <v>3148</v>
      </c>
      <c r="C1953">
        <v>-2.9999999999999997E-8</v>
      </c>
      <c r="D1953">
        <v>7.0028240000000005E-2</v>
      </c>
      <c r="E1953">
        <v>682</v>
      </c>
      <c r="F1953">
        <v>0</v>
      </c>
      <c r="G1953">
        <v>0</v>
      </c>
      <c r="H1953">
        <v>7</v>
      </c>
      <c r="I1953">
        <v>97291</v>
      </c>
      <c r="J1953">
        <v>1</v>
      </c>
      <c r="K1953">
        <v>0</v>
      </c>
      <c r="L1953">
        <v>0</v>
      </c>
      <c r="M1953">
        <v>0</v>
      </c>
      <c r="N1953">
        <v>1</v>
      </c>
      <c r="O1953">
        <v>1</v>
      </c>
      <c r="P1953">
        <v>348</v>
      </c>
      <c r="Q1953">
        <v>27</v>
      </c>
      <c r="R1953">
        <v>3</v>
      </c>
      <c r="S1953" t="s">
        <v>1478</v>
      </c>
      <c r="T1953">
        <v>1</v>
      </c>
      <c r="U1953">
        <v>7.0028270000000004E-2</v>
      </c>
      <c r="V1953">
        <v>48</v>
      </c>
    </row>
    <row r="1954" spans="1:22">
      <c r="A1954">
        <v>95747</v>
      </c>
      <c r="B1954" t="s">
        <v>3148</v>
      </c>
      <c r="C1954">
        <v>7.0028240000000005E-2</v>
      </c>
      <c r="D1954">
        <v>0.53241833000000005</v>
      </c>
      <c r="E1954">
        <v>682</v>
      </c>
      <c r="F1954">
        <v>2</v>
      </c>
      <c r="G1954">
        <v>0</v>
      </c>
      <c r="H1954">
        <v>7</v>
      </c>
      <c r="I1954">
        <v>97291</v>
      </c>
      <c r="J1954">
        <v>1</v>
      </c>
      <c r="K1954">
        <v>0</v>
      </c>
      <c r="L1954">
        <v>0</v>
      </c>
      <c r="M1954">
        <v>0</v>
      </c>
      <c r="N1954">
        <v>1</v>
      </c>
      <c r="O1954">
        <v>1</v>
      </c>
      <c r="P1954">
        <v>348</v>
      </c>
      <c r="Q1954">
        <v>27</v>
      </c>
      <c r="R1954">
        <v>3</v>
      </c>
      <c r="S1954" t="s">
        <v>1478</v>
      </c>
      <c r="T1954">
        <v>1</v>
      </c>
      <c r="U1954">
        <v>0.46239008999999998</v>
      </c>
      <c r="V1954">
        <v>315</v>
      </c>
    </row>
    <row r="1955" spans="1:22">
      <c r="A1955">
        <v>95765</v>
      </c>
      <c r="B1955" t="s">
        <v>3149</v>
      </c>
      <c r="C1955">
        <v>-2.9999999999999997E-8</v>
      </c>
      <c r="D1955">
        <v>4.355266E-2</v>
      </c>
      <c r="E1955">
        <v>682</v>
      </c>
      <c r="F1955">
        <v>0</v>
      </c>
      <c r="G1955">
        <v>0</v>
      </c>
      <c r="H1955">
        <v>7</v>
      </c>
      <c r="I1955">
        <v>97291</v>
      </c>
      <c r="J1955">
        <v>1</v>
      </c>
      <c r="K1955">
        <v>0</v>
      </c>
      <c r="L1955">
        <v>0</v>
      </c>
      <c r="M1955">
        <v>0</v>
      </c>
      <c r="N1955">
        <v>1</v>
      </c>
      <c r="O1955">
        <v>1</v>
      </c>
      <c r="P1955">
        <v>348</v>
      </c>
      <c r="Q1955">
        <v>27</v>
      </c>
      <c r="R1955">
        <v>3</v>
      </c>
      <c r="S1955" t="s">
        <v>1478</v>
      </c>
      <c r="T1955">
        <v>1</v>
      </c>
      <c r="U1955">
        <v>4.3552689999999998E-2</v>
      </c>
      <c r="V1955">
        <v>30</v>
      </c>
    </row>
    <row r="1956" spans="1:22">
      <c r="A1956">
        <v>95826</v>
      </c>
      <c r="B1956" t="s">
        <v>3150</v>
      </c>
      <c r="C1956">
        <v>-2.9999999999999997E-8</v>
      </c>
      <c r="D1956">
        <v>4.4073620000000001E-2</v>
      </c>
      <c r="E1956">
        <v>682</v>
      </c>
      <c r="F1956">
        <v>2</v>
      </c>
      <c r="G1956">
        <v>0</v>
      </c>
      <c r="H1956">
        <v>7</v>
      </c>
      <c r="I1956">
        <v>97291</v>
      </c>
      <c r="J1956">
        <v>1</v>
      </c>
      <c r="K1956">
        <v>0</v>
      </c>
      <c r="L1956">
        <v>0</v>
      </c>
      <c r="M1956">
        <v>0</v>
      </c>
      <c r="N1956">
        <v>1</v>
      </c>
      <c r="O1956">
        <v>1</v>
      </c>
      <c r="P1956">
        <v>348</v>
      </c>
      <c r="Q1956">
        <v>27</v>
      </c>
      <c r="R1956">
        <v>3</v>
      </c>
      <c r="S1956" t="s">
        <v>1478</v>
      </c>
      <c r="T1956">
        <v>1</v>
      </c>
      <c r="U1956">
        <v>4.4073649999999999E-2</v>
      </c>
      <c r="V1956">
        <v>30</v>
      </c>
    </row>
    <row r="1957" spans="1:22">
      <c r="A1957">
        <v>95841</v>
      </c>
      <c r="B1957" t="s">
        <v>3151</v>
      </c>
      <c r="C1957">
        <v>-2.9999999999999997E-8</v>
      </c>
      <c r="D1957">
        <v>5.1799049999999999E-2</v>
      </c>
      <c r="E1957">
        <v>682</v>
      </c>
      <c r="F1957">
        <v>0</v>
      </c>
      <c r="G1957">
        <v>0</v>
      </c>
      <c r="H1957">
        <v>7</v>
      </c>
      <c r="I1957">
        <v>97291</v>
      </c>
      <c r="J1957">
        <v>1</v>
      </c>
      <c r="K1957">
        <v>0</v>
      </c>
      <c r="L1957">
        <v>0</v>
      </c>
      <c r="M1957">
        <v>0</v>
      </c>
      <c r="N1957">
        <v>1</v>
      </c>
      <c r="O1957">
        <v>1</v>
      </c>
      <c r="P1957">
        <v>348</v>
      </c>
      <c r="Q1957">
        <v>27</v>
      </c>
      <c r="R1957">
        <v>3</v>
      </c>
      <c r="S1957" t="s">
        <v>1478</v>
      </c>
      <c r="T1957">
        <v>1</v>
      </c>
      <c r="U1957">
        <v>5.1799079999999997E-2</v>
      </c>
      <c r="V1957">
        <v>35</v>
      </c>
    </row>
    <row r="1958" spans="1:22">
      <c r="A1958">
        <v>95872</v>
      </c>
      <c r="B1958" t="s">
        <v>3152</v>
      </c>
      <c r="C1958">
        <v>-2.9999999999999997E-8</v>
      </c>
      <c r="D1958">
        <v>1.175648E-2</v>
      </c>
      <c r="E1958">
        <v>682</v>
      </c>
      <c r="F1958">
        <v>0</v>
      </c>
      <c r="G1958">
        <v>0</v>
      </c>
      <c r="H1958">
        <v>7</v>
      </c>
      <c r="I1958">
        <v>97291</v>
      </c>
      <c r="J1958">
        <v>1</v>
      </c>
      <c r="K1958">
        <v>0</v>
      </c>
      <c r="L1958">
        <v>0</v>
      </c>
      <c r="M1958">
        <v>0</v>
      </c>
      <c r="N1958">
        <v>1</v>
      </c>
      <c r="O1958">
        <v>1</v>
      </c>
      <c r="P1958">
        <v>348</v>
      </c>
      <c r="Q1958">
        <v>27</v>
      </c>
      <c r="R1958">
        <v>3</v>
      </c>
      <c r="S1958" t="s">
        <v>1478</v>
      </c>
      <c r="T1958">
        <v>1</v>
      </c>
      <c r="U1958">
        <v>1.175651E-2</v>
      </c>
      <c r="V1958">
        <v>8</v>
      </c>
    </row>
    <row r="1959" spans="1:22">
      <c r="A1959">
        <v>95873</v>
      </c>
      <c r="B1959" t="s">
        <v>3152</v>
      </c>
      <c r="C1959">
        <v>1.175648E-2</v>
      </c>
      <c r="D1959">
        <v>4.4077100000000001E-2</v>
      </c>
      <c r="E1959">
        <v>682</v>
      </c>
      <c r="F1959">
        <v>2</v>
      </c>
      <c r="G1959">
        <v>0</v>
      </c>
      <c r="H1959">
        <v>7</v>
      </c>
      <c r="I1959">
        <v>97291</v>
      </c>
      <c r="J1959">
        <v>1</v>
      </c>
      <c r="K1959">
        <v>0</v>
      </c>
      <c r="L1959">
        <v>0</v>
      </c>
      <c r="M1959">
        <v>0</v>
      </c>
      <c r="N1959">
        <v>1</v>
      </c>
      <c r="O1959">
        <v>1</v>
      </c>
      <c r="P1959">
        <v>348</v>
      </c>
      <c r="Q1959">
        <v>27</v>
      </c>
      <c r="R1959">
        <v>3</v>
      </c>
      <c r="S1959" t="s">
        <v>1478</v>
      </c>
      <c r="T1959">
        <v>1</v>
      </c>
      <c r="U1959">
        <v>3.2320620000000001E-2</v>
      </c>
      <c r="V1959">
        <v>22</v>
      </c>
    </row>
    <row r="1960" spans="1:22">
      <c r="A1960">
        <v>95986</v>
      </c>
      <c r="B1960" t="s">
        <v>3153</v>
      </c>
      <c r="C1960">
        <v>-2.9999999999999997E-8</v>
      </c>
      <c r="D1960">
        <v>8.5203650000000006E-2</v>
      </c>
      <c r="E1960">
        <v>682</v>
      </c>
      <c r="F1960">
        <v>0</v>
      </c>
      <c r="G1960">
        <v>0</v>
      </c>
      <c r="H1960">
        <v>7</v>
      </c>
      <c r="I1960">
        <v>97291</v>
      </c>
      <c r="J1960">
        <v>1</v>
      </c>
      <c r="K1960">
        <v>0</v>
      </c>
      <c r="L1960">
        <v>0</v>
      </c>
      <c r="M1960">
        <v>0</v>
      </c>
      <c r="N1960">
        <v>1</v>
      </c>
      <c r="O1960">
        <v>1</v>
      </c>
      <c r="P1960">
        <v>348</v>
      </c>
      <c r="Q1960">
        <v>27</v>
      </c>
      <c r="R1960">
        <v>3</v>
      </c>
      <c r="S1960" t="s">
        <v>1478</v>
      </c>
      <c r="T1960">
        <v>1</v>
      </c>
      <c r="U1960">
        <v>8.5203680000000004E-2</v>
      </c>
      <c r="V1960">
        <v>58</v>
      </c>
    </row>
    <row r="1961" spans="1:22">
      <c r="A1961">
        <v>96177</v>
      </c>
      <c r="B1961" t="s">
        <v>3154</v>
      </c>
      <c r="C1961">
        <v>-2.9999999999999997E-8</v>
      </c>
      <c r="D1961">
        <v>7.838175E-2</v>
      </c>
      <c r="E1961">
        <v>682</v>
      </c>
      <c r="F1961">
        <v>2</v>
      </c>
      <c r="G1961">
        <v>0</v>
      </c>
      <c r="H1961">
        <v>7</v>
      </c>
      <c r="I1961">
        <v>97291</v>
      </c>
      <c r="J1961">
        <v>1</v>
      </c>
      <c r="K1961">
        <v>0</v>
      </c>
      <c r="L1961">
        <v>0</v>
      </c>
      <c r="M1961">
        <v>0</v>
      </c>
      <c r="N1961">
        <v>1</v>
      </c>
      <c r="O1961">
        <v>1</v>
      </c>
      <c r="P1961">
        <v>348</v>
      </c>
      <c r="Q1961">
        <v>27</v>
      </c>
      <c r="R1961">
        <v>3</v>
      </c>
      <c r="S1961" t="s">
        <v>1478</v>
      </c>
      <c r="T1961">
        <v>1</v>
      </c>
      <c r="U1961">
        <v>7.8381779999999998E-2</v>
      </c>
      <c r="V1961">
        <v>53</v>
      </c>
    </row>
    <row r="1962" spans="1:22">
      <c r="A1962">
        <v>96229</v>
      </c>
      <c r="B1962" t="s">
        <v>3155</v>
      </c>
      <c r="C1962">
        <v>-2.9999999999999997E-8</v>
      </c>
      <c r="D1962">
        <v>0.22181680000000001</v>
      </c>
      <c r="E1962">
        <v>682</v>
      </c>
      <c r="F1962">
        <v>2</v>
      </c>
      <c r="G1962">
        <v>0</v>
      </c>
      <c r="H1962">
        <v>7</v>
      </c>
      <c r="I1962">
        <v>97291</v>
      </c>
      <c r="J1962">
        <v>1</v>
      </c>
      <c r="K1962">
        <v>0</v>
      </c>
      <c r="L1962">
        <v>0</v>
      </c>
      <c r="M1962">
        <v>0</v>
      </c>
      <c r="N1962">
        <v>1</v>
      </c>
      <c r="O1962">
        <v>1</v>
      </c>
      <c r="P1962">
        <v>348</v>
      </c>
      <c r="Q1962">
        <v>27</v>
      </c>
      <c r="R1962">
        <v>3</v>
      </c>
      <c r="S1962" t="s">
        <v>1478</v>
      </c>
      <c r="T1962">
        <v>1</v>
      </c>
      <c r="U1962">
        <v>0.22181682999999999</v>
      </c>
      <c r="V1962">
        <v>151</v>
      </c>
    </row>
    <row r="1963" spans="1:22">
      <c r="A1963">
        <v>96306</v>
      </c>
      <c r="B1963" t="s">
        <v>3156</v>
      </c>
      <c r="C1963">
        <v>-2.9999999999999997E-8</v>
      </c>
      <c r="D1963">
        <v>0.16117239999999999</v>
      </c>
      <c r="E1963">
        <v>682</v>
      </c>
      <c r="F1963">
        <v>2</v>
      </c>
      <c r="G1963">
        <v>0</v>
      </c>
      <c r="H1963">
        <v>7</v>
      </c>
      <c r="I1963">
        <v>97291</v>
      </c>
      <c r="J1963">
        <v>1</v>
      </c>
      <c r="K1963">
        <v>0</v>
      </c>
      <c r="L1963">
        <v>0</v>
      </c>
      <c r="M1963">
        <v>0</v>
      </c>
      <c r="N1963">
        <v>1</v>
      </c>
      <c r="O1963">
        <v>1</v>
      </c>
      <c r="P1963">
        <v>348</v>
      </c>
      <c r="Q1963">
        <v>27</v>
      </c>
      <c r="R1963">
        <v>3</v>
      </c>
      <c r="S1963" t="s">
        <v>1478</v>
      </c>
      <c r="T1963">
        <v>1</v>
      </c>
      <c r="U1963">
        <v>0.16117243000000001</v>
      </c>
      <c r="V1963">
        <v>110</v>
      </c>
    </row>
    <row r="1964" spans="1:22">
      <c r="A1964">
        <v>96352</v>
      </c>
      <c r="B1964" t="s">
        <v>3157</v>
      </c>
      <c r="C1964">
        <v>-2.9999999999999997E-8</v>
      </c>
      <c r="D1964">
        <v>0.23590201999999999</v>
      </c>
      <c r="E1964">
        <v>682</v>
      </c>
      <c r="F1964">
        <v>2</v>
      </c>
      <c r="G1964">
        <v>0</v>
      </c>
      <c r="H1964">
        <v>7</v>
      </c>
      <c r="I1964">
        <v>97291</v>
      </c>
      <c r="J1964">
        <v>1</v>
      </c>
      <c r="K1964">
        <v>0</v>
      </c>
      <c r="L1964">
        <v>0</v>
      </c>
      <c r="M1964">
        <v>0</v>
      </c>
      <c r="N1964">
        <v>1</v>
      </c>
      <c r="O1964">
        <v>1</v>
      </c>
      <c r="P1964">
        <v>348</v>
      </c>
      <c r="Q1964">
        <v>27</v>
      </c>
      <c r="R1964">
        <v>3</v>
      </c>
      <c r="S1964" t="s">
        <v>1478</v>
      </c>
      <c r="T1964">
        <v>1</v>
      </c>
      <c r="U1964">
        <v>0.23590205</v>
      </c>
      <c r="V1964">
        <v>161</v>
      </c>
    </row>
    <row r="1965" spans="1:22">
      <c r="A1965">
        <v>96362</v>
      </c>
      <c r="B1965" t="s">
        <v>3158</v>
      </c>
      <c r="C1965">
        <v>-2.9999999999999997E-8</v>
      </c>
      <c r="D1965">
        <v>0.10651956</v>
      </c>
      <c r="E1965">
        <v>682</v>
      </c>
      <c r="F1965">
        <v>2</v>
      </c>
      <c r="G1965">
        <v>0</v>
      </c>
      <c r="H1965">
        <v>7</v>
      </c>
      <c r="I1965">
        <v>97291</v>
      </c>
      <c r="J1965">
        <v>1</v>
      </c>
      <c r="K1965">
        <v>0</v>
      </c>
      <c r="L1965">
        <v>0</v>
      </c>
      <c r="M1965">
        <v>0</v>
      </c>
      <c r="N1965">
        <v>1</v>
      </c>
      <c r="O1965">
        <v>1</v>
      </c>
      <c r="P1965">
        <v>348</v>
      </c>
      <c r="Q1965">
        <v>27</v>
      </c>
      <c r="R1965">
        <v>3</v>
      </c>
      <c r="S1965" t="s">
        <v>1478</v>
      </c>
      <c r="T1965">
        <v>1</v>
      </c>
      <c r="U1965">
        <v>0.10651959</v>
      </c>
      <c r="V1965">
        <v>73</v>
      </c>
    </row>
    <row r="1966" spans="1:22">
      <c r="A1966">
        <v>96398</v>
      </c>
      <c r="B1966" t="s">
        <v>3159</v>
      </c>
      <c r="C1966">
        <v>-2.9999999999999997E-8</v>
      </c>
      <c r="D1966">
        <v>0.34961314999999998</v>
      </c>
      <c r="E1966">
        <v>682</v>
      </c>
      <c r="F1966">
        <v>2</v>
      </c>
      <c r="G1966">
        <v>0</v>
      </c>
      <c r="H1966">
        <v>7</v>
      </c>
      <c r="I1966">
        <v>97291</v>
      </c>
      <c r="J1966">
        <v>1</v>
      </c>
      <c r="K1966">
        <v>0</v>
      </c>
      <c r="L1966">
        <v>0</v>
      </c>
      <c r="M1966">
        <v>0</v>
      </c>
      <c r="N1966">
        <v>1</v>
      </c>
      <c r="O1966">
        <v>1</v>
      </c>
      <c r="P1966">
        <v>348</v>
      </c>
      <c r="Q1966">
        <v>27</v>
      </c>
      <c r="R1966">
        <v>3</v>
      </c>
      <c r="S1966" t="s">
        <v>1478</v>
      </c>
      <c r="T1966">
        <v>1</v>
      </c>
      <c r="U1966">
        <v>0.34961318000000002</v>
      </c>
      <c r="V1966">
        <v>238</v>
      </c>
    </row>
    <row r="1967" spans="1:22">
      <c r="A1967">
        <v>96480</v>
      </c>
      <c r="B1967" t="s">
        <v>3160</v>
      </c>
      <c r="C1967">
        <v>-2.9999999999999997E-8</v>
      </c>
      <c r="D1967">
        <v>4.1614610000000003E-2</v>
      </c>
      <c r="E1967">
        <v>682</v>
      </c>
      <c r="F1967">
        <v>0</v>
      </c>
      <c r="G1967">
        <v>0</v>
      </c>
      <c r="H1967">
        <v>7</v>
      </c>
      <c r="I1967">
        <v>97291</v>
      </c>
      <c r="J1967">
        <v>1</v>
      </c>
      <c r="K1967">
        <v>0</v>
      </c>
      <c r="L1967">
        <v>0</v>
      </c>
      <c r="M1967">
        <v>0</v>
      </c>
      <c r="N1967">
        <v>1</v>
      </c>
      <c r="O1967">
        <v>1</v>
      </c>
      <c r="P1967">
        <v>348</v>
      </c>
      <c r="Q1967">
        <v>27</v>
      </c>
      <c r="R1967">
        <v>3</v>
      </c>
      <c r="S1967" t="s">
        <v>1478</v>
      </c>
      <c r="T1967">
        <v>1</v>
      </c>
      <c r="U1967">
        <v>4.1614640000000001E-2</v>
      </c>
      <c r="V1967">
        <v>28</v>
      </c>
    </row>
    <row r="1968" spans="1:22">
      <c r="A1968">
        <v>96497</v>
      </c>
      <c r="B1968" t="s">
        <v>3161</v>
      </c>
      <c r="C1968">
        <v>-2.9999999999999997E-8</v>
      </c>
      <c r="D1968">
        <v>0.12542349999999999</v>
      </c>
      <c r="E1968">
        <v>682</v>
      </c>
      <c r="F1968">
        <v>2</v>
      </c>
      <c r="G1968">
        <v>0</v>
      </c>
      <c r="H1968">
        <v>7</v>
      </c>
      <c r="I1968">
        <v>97291</v>
      </c>
      <c r="J1968">
        <v>1</v>
      </c>
      <c r="K1968">
        <v>0</v>
      </c>
      <c r="L1968">
        <v>0</v>
      </c>
      <c r="M1968">
        <v>0</v>
      </c>
      <c r="N1968">
        <v>1</v>
      </c>
      <c r="O1968">
        <v>1</v>
      </c>
      <c r="P1968">
        <v>348</v>
      </c>
      <c r="Q1968">
        <v>27</v>
      </c>
      <c r="R1968">
        <v>3</v>
      </c>
      <c r="S1968" t="s">
        <v>1478</v>
      </c>
      <c r="T1968">
        <v>1</v>
      </c>
      <c r="U1968">
        <v>0.12542353000000001</v>
      </c>
      <c r="V1968">
        <v>86</v>
      </c>
    </row>
    <row r="1969" spans="1:22">
      <c r="A1969">
        <v>96518</v>
      </c>
      <c r="B1969" t="s">
        <v>3162</v>
      </c>
      <c r="C1969">
        <v>-2.9999999999999997E-8</v>
      </c>
      <c r="D1969">
        <v>8.6214869999999999E-2</v>
      </c>
      <c r="E1969">
        <v>682</v>
      </c>
      <c r="F1969">
        <v>2</v>
      </c>
      <c r="G1969">
        <v>0</v>
      </c>
      <c r="H1969">
        <v>7</v>
      </c>
      <c r="I1969">
        <v>97291</v>
      </c>
      <c r="J1969">
        <v>1</v>
      </c>
      <c r="K1969">
        <v>0</v>
      </c>
      <c r="L1969">
        <v>0</v>
      </c>
      <c r="M1969">
        <v>0</v>
      </c>
      <c r="N1969">
        <v>1</v>
      </c>
      <c r="O1969">
        <v>1</v>
      </c>
      <c r="P1969">
        <v>348</v>
      </c>
      <c r="Q1969">
        <v>27</v>
      </c>
      <c r="R1969">
        <v>3</v>
      </c>
      <c r="S1969" t="s">
        <v>1478</v>
      </c>
      <c r="T1969">
        <v>1</v>
      </c>
      <c r="U1969">
        <v>8.6214899999999997E-2</v>
      </c>
      <c r="V1969">
        <v>59</v>
      </c>
    </row>
    <row r="1970" spans="1:22">
      <c r="A1970">
        <v>96582</v>
      </c>
      <c r="B1970" t="s">
        <v>3163</v>
      </c>
      <c r="C1970">
        <v>-2.9999999999999997E-8</v>
      </c>
      <c r="D1970">
        <v>1.417212E-2</v>
      </c>
      <c r="E1970">
        <v>682</v>
      </c>
      <c r="F1970">
        <v>0</v>
      </c>
      <c r="G1970">
        <v>0</v>
      </c>
      <c r="H1970">
        <v>7</v>
      </c>
      <c r="I1970">
        <v>97291</v>
      </c>
      <c r="J1970">
        <v>1</v>
      </c>
      <c r="K1970">
        <v>0</v>
      </c>
      <c r="L1970">
        <v>0</v>
      </c>
      <c r="M1970">
        <v>0</v>
      </c>
      <c r="N1970">
        <v>1</v>
      </c>
      <c r="O1970">
        <v>1</v>
      </c>
      <c r="P1970">
        <v>348</v>
      </c>
      <c r="Q1970">
        <v>27</v>
      </c>
      <c r="R1970">
        <v>3</v>
      </c>
      <c r="S1970" t="s">
        <v>1478</v>
      </c>
      <c r="T1970">
        <v>1</v>
      </c>
      <c r="U1970">
        <v>1.417215E-2</v>
      </c>
      <c r="V1970">
        <v>10</v>
      </c>
    </row>
    <row r="1971" spans="1:22">
      <c r="A1971">
        <v>96586</v>
      </c>
      <c r="B1971" t="s">
        <v>3164</v>
      </c>
      <c r="C1971">
        <v>-2.9999999999999997E-8</v>
      </c>
      <c r="D1971">
        <v>0.37610127999999998</v>
      </c>
      <c r="E1971">
        <v>682</v>
      </c>
      <c r="F1971">
        <v>2</v>
      </c>
      <c r="G1971">
        <v>0</v>
      </c>
      <c r="H1971">
        <v>7</v>
      </c>
      <c r="I1971">
        <v>97291</v>
      </c>
      <c r="J1971">
        <v>1</v>
      </c>
      <c r="K1971">
        <v>0</v>
      </c>
      <c r="L1971">
        <v>0</v>
      </c>
      <c r="M1971">
        <v>0</v>
      </c>
      <c r="N1971">
        <v>1</v>
      </c>
      <c r="O1971">
        <v>1</v>
      </c>
      <c r="P1971">
        <v>348</v>
      </c>
      <c r="Q1971">
        <v>27</v>
      </c>
      <c r="R1971">
        <v>3</v>
      </c>
      <c r="S1971" t="s">
        <v>1478</v>
      </c>
      <c r="T1971">
        <v>1</v>
      </c>
      <c r="U1971">
        <v>0.37610131000000002</v>
      </c>
      <c r="V1971">
        <v>257</v>
      </c>
    </row>
    <row r="1972" spans="1:22">
      <c r="A1972">
        <v>96670</v>
      </c>
      <c r="B1972" t="s">
        <v>3165</v>
      </c>
      <c r="C1972">
        <v>-2.9999999999999997E-8</v>
      </c>
      <c r="D1972">
        <v>0.19342461</v>
      </c>
      <c r="E1972">
        <v>682</v>
      </c>
      <c r="F1972">
        <v>2</v>
      </c>
      <c r="G1972">
        <v>0</v>
      </c>
      <c r="H1972">
        <v>7</v>
      </c>
      <c r="I1972">
        <v>97291</v>
      </c>
      <c r="J1972">
        <v>1</v>
      </c>
      <c r="K1972">
        <v>0</v>
      </c>
      <c r="L1972">
        <v>0</v>
      </c>
      <c r="M1972">
        <v>0</v>
      </c>
      <c r="N1972">
        <v>1</v>
      </c>
      <c r="O1972">
        <v>1</v>
      </c>
      <c r="P1972">
        <v>348</v>
      </c>
      <c r="Q1972">
        <v>27</v>
      </c>
      <c r="R1972">
        <v>3</v>
      </c>
      <c r="S1972" t="s">
        <v>1478</v>
      </c>
      <c r="T1972">
        <v>1</v>
      </c>
      <c r="U1972">
        <v>0.19342464000000001</v>
      </c>
      <c r="V1972">
        <v>132</v>
      </c>
    </row>
    <row r="1973" spans="1:22">
      <c r="A1973">
        <v>96671</v>
      </c>
      <c r="B1973" t="s">
        <v>3166</v>
      </c>
      <c r="C1973">
        <v>-2.9999999999999997E-8</v>
      </c>
      <c r="D1973">
        <v>0.46935046000000002</v>
      </c>
      <c r="E1973">
        <v>682</v>
      </c>
      <c r="F1973">
        <v>2</v>
      </c>
      <c r="G1973">
        <v>0</v>
      </c>
      <c r="H1973">
        <v>7</v>
      </c>
      <c r="I1973">
        <v>97291</v>
      </c>
      <c r="J1973">
        <v>1</v>
      </c>
      <c r="K1973">
        <v>0</v>
      </c>
      <c r="L1973">
        <v>0</v>
      </c>
      <c r="M1973">
        <v>0</v>
      </c>
      <c r="N1973">
        <v>1</v>
      </c>
      <c r="O1973">
        <v>1</v>
      </c>
      <c r="P1973">
        <v>348</v>
      </c>
      <c r="Q1973">
        <v>27</v>
      </c>
      <c r="R1973">
        <v>3</v>
      </c>
      <c r="S1973" t="s">
        <v>1478</v>
      </c>
      <c r="T1973">
        <v>1</v>
      </c>
      <c r="U1973">
        <v>0.46935049000000001</v>
      </c>
      <c r="V1973">
        <v>320</v>
      </c>
    </row>
    <row r="1974" spans="1:22">
      <c r="A1974">
        <v>96680</v>
      </c>
      <c r="B1974" t="s">
        <v>3167</v>
      </c>
      <c r="C1974">
        <v>-2.9999999999999997E-8</v>
      </c>
      <c r="D1974">
        <v>6.5351999999999993E-2</v>
      </c>
      <c r="E1974">
        <v>682</v>
      </c>
      <c r="F1974">
        <v>0</v>
      </c>
      <c r="G1974">
        <v>0</v>
      </c>
      <c r="H1974">
        <v>7</v>
      </c>
      <c r="I1974">
        <v>97291</v>
      </c>
      <c r="J1974">
        <v>1</v>
      </c>
      <c r="K1974">
        <v>0</v>
      </c>
      <c r="L1974">
        <v>0</v>
      </c>
      <c r="M1974">
        <v>0</v>
      </c>
      <c r="N1974">
        <v>1</v>
      </c>
      <c r="O1974">
        <v>1</v>
      </c>
      <c r="P1974">
        <v>348</v>
      </c>
      <c r="Q1974">
        <v>27</v>
      </c>
      <c r="R1974">
        <v>3</v>
      </c>
      <c r="S1974" t="s">
        <v>1478</v>
      </c>
      <c r="T1974">
        <v>1</v>
      </c>
      <c r="U1974">
        <v>6.5352030000000005E-2</v>
      </c>
      <c r="V1974">
        <v>45</v>
      </c>
    </row>
    <row r="1975" spans="1:22">
      <c r="A1975">
        <v>96691</v>
      </c>
      <c r="B1975" t="s">
        <v>3168</v>
      </c>
      <c r="C1975">
        <v>-2.9999999999999997E-8</v>
      </c>
      <c r="D1975">
        <v>0.45056967999999997</v>
      </c>
      <c r="E1975">
        <v>682</v>
      </c>
      <c r="F1975">
        <v>2</v>
      </c>
      <c r="G1975">
        <v>0</v>
      </c>
      <c r="H1975">
        <v>7</v>
      </c>
      <c r="I1975">
        <v>97291</v>
      </c>
      <c r="J1975">
        <v>1</v>
      </c>
      <c r="K1975">
        <v>0</v>
      </c>
      <c r="L1975">
        <v>0</v>
      </c>
      <c r="M1975">
        <v>0</v>
      </c>
      <c r="N1975">
        <v>1</v>
      </c>
      <c r="O1975">
        <v>1</v>
      </c>
      <c r="P1975">
        <v>348</v>
      </c>
      <c r="Q1975">
        <v>27</v>
      </c>
      <c r="R1975">
        <v>3</v>
      </c>
      <c r="S1975" t="s">
        <v>1478</v>
      </c>
      <c r="T1975">
        <v>1</v>
      </c>
      <c r="U1975">
        <v>0.45056971000000001</v>
      </c>
      <c r="V1975">
        <v>307</v>
      </c>
    </row>
    <row r="1976" spans="1:22">
      <c r="A1976">
        <v>96743</v>
      </c>
      <c r="B1976" t="s">
        <v>3169</v>
      </c>
      <c r="C1976">
        <v>-2.9999999999999997E-8</v>
      </c>
      <c r="D1976">
        <v>0.15748761999999999</v>
      </c>
      <c r="E1976">
        <v>682</v>
      </c>
      <c r="F1976">
        <v>2</v>
      </c>
      <c r="G1976">
        <v>0</v>
      </c>
      <c r="H1976">
        <v>7</v>
      </c>
      <c r="I1976">
        <v>97291</v>
      </c>
      <c r="J1976">
        <v>1</v>
      </c>
      <c r="K1976">
        <v>0</v>
      </c>
      <c r="L1976">
        <v>0</v>
      </c>
      <c r="M1976">
        <v>0</v>
      </c>
      <c r="N1976">
        <v>1</v>
      </c>
      <c r="O1976">
        <v>1</v>
      </c>
      <c r="P1976">
        <v>348</v>
      </c>
      <c r="Q1976">
        <v>27</v>
      </c>
      <c r="R1976">
        <v>3</v>
      </c>
      <c r="S1976" t="s">
        <v>1478</v>
      </c>
      <c r="T1976">
        <v>1</v>
      </c>
      <c r="U1976">
        <v>0.15748765000000001</v>
      </c>
      <c r="V1976">
        <v>107</v>
      </c>
    </row>
    <row r="1977" spans="1:22">
      <c r="A1977">
        <v>96780</v>
      </c>
      <c r="B1977" t="s">
        <v>3170</v>
      </c>
      <c r="C1977">
        <v>-2.9999999999999997E-8</v>
      </c>
      <c r="D1977">
        <v>0.25295923999999997</v>
      </c>
      <c r="E1977">
        <v>682</v>
      </c>
      <c r="F1977">
        <v>2</v>
      </c>
      <c r="G1977">
        <v>0</v>
      </c>
      <c r="H1977">
        <v>7</v>
      </c>
      <c r="I1977">
        <v>97291</v>
      </c>
      <c r="J1977">
        <v>1</v>
      </c>
      <c r="K1977">
        <v>0</v>
      </c>
      <c r="L1977">
        <v>0</v>
      </c>
      <c r="M1977">
        <v>0</v>
      </c>
      <c r="N1977">
        <v>1</v>
      </c>
      <c r="O1977">
        <v>1</v>
      </c>
      <c r="P1977">
        <v>348</v>
      </c>
      <c r="Q1977">
        <v>27</v>
      </c>
      <c r="R1977">
        <v>3</v>
      </c>
      <c r="S1977" t="s">
        <v>1478</v>
      </c>
      <c r="T1977">
        <v>1</v>
      </c>
      <c r="U1977">
        <v>0.25295927000000001</v>
      </c>
      <c r="V1977">
        <v>173</v>
      </c>
    </row>
    <row r="1978" spans="1:22">
      <c r="A1978">
        <v>96783</v>
      </c>
      <c r="B1978" t="s">
        <v>3171</v>
      </c>
      <c r="C1978">
        <v>-2.9999999999999997E-8</v>
      </c>
      <c r="D1978">
        <v>0.11758398</v>
      </c>
      <c r="E1978">
        <v>682</v>
      </c>
      <c r="F1978">
        <v>2</v>
      </c>
      <c r="G1978">
        <v>0</v>
      </c>
      <c r="H1978">
        <v>7</v>
      </c>
      <c r="I1978">
        <v>97291</v>
      </c>
      <c r="J1978">
        <v>1</v>
      </c>
      <c r="K1978">
        <v>0</v>
      </c>
      <c r="L1978">
        <v>0</v>
      </c>
      <c r="M1978">
        <v>0</v>
      </c>
      <c r="N1978">
        <v>1</v>
      </c>
      <c r="O1978">
        <v>1</v>
      </c>
      <c r="P1978">
        <v>348</v>
      </c>
      <c r="Q1978">
        <v>27</v>
      </c>
      <c r="R1978">
        <v>3</v>
      </c>
      <c r="S1978" t="s">
        <v>1478</v>
      </c>
      <c r="T1978">
        <v>1</v>
      </c>
      <c r="U1978">
        <v>0.11758401</v>
      </c>
      <c r="V1978">
        <v>80</v>
      </c>
    </row>
    <row r="1979" spans="1:22">
      <c r="A1979">
        <v>96866</v>
      </c>
      <c r="B1979" t="s">
        <v>3172</v>
      </c>
      <c r="C1979">
        <v>-2.9999999999999997E-8</v>
      </c>
      <c r="D1979">
        <v>3.2557599999999999E-2</v>
      </c>
      <c r="E1979">
        <v>682</v>
      </c>
      <c r="F1979">
        <v>0</v>
      </c>
      <c r="G1979">
        <v>0</v>
      </c>
      <c r="H1979">
        <v>7</v>
      </c>
      <c r="I1979">
        <v>97291</v>
      </c>
      <c r="J1979">
        <v>1</v>
      </c>
      <c r="K1979">
        <v>0</v>
      </c>
      <c r="L1979">
        <v>0</v>
      </c>
      <c r="M1979">
        <v>0</v>
      </c>
      <c r="N1979">
        <v>1</v>
      </c>
      <c r="O1979">
        <v>1</v>
      </c>
      <c r="P1979">
        <v>348</v>
      </c>
      <c r="Q1979">
        <v>27</v>
      </c>
      <c r="R1979">
        <v>3</v>
      </c>
      <c r="S1979" t="s">
        <v>1478</v>
      </c>
      <c r="T1979">
        <v>1</v>
      </c>
      <c r="U1979">
        <v>3.2557629999999997E-2</v>
      </c>
      <c r="V1979">
        <v>22</v>
      </c>
    </row>
    <row r="1980" spans="1:22">
      <c r="A1980">
        <v>96867</v>
      </c>
      <c r="B1980" t="s">
        <v>3172</v>
      </c>
      <c r="C1980">
        <v>3.2557599999999999E-2</v>
      </c>
      <c r="D1980">
        <v>8.8042800000000004E-2</v>
      </c>
      <c r="E1980">
        <v>682</v>
      </c>
      <c r="F1980">
        <v>2</v>
      </c>
      <c r="G1980">
        <v>0</v>
      </c>
      <c r="H1980">
        <v>7</v>
      </c>
      <c r="I1980">
        <v>97291</v>
      </c>
      <c r="J1980">
        <v>1</v>
      </c>
      <c r="K1980">
        <v>0</v>
      </c>
      <c r="L1980">
        <v>0</v>
      </c>
      <c r="M1980">
        <v>0</v>
      </c>
      <c r="N1980">
        <v>1</v>
      </c>
      <c r="O1980">
        <v>1</v>
      </c>
      <c r="P1980">
        <v>348</v>
      </c>
      <c r="Q1980">
        <v>27</v>
      </c>
      <c r="R1980">
        <v>3</v>
      </c>
      <c r="S1980" t="s">
        <v>1478</v>
      </c>
      <c r="T1980">
        <v>1</v>
      </c>
      <c r="U1980">
        <v>5.5485199999999998E-2</v>
      </c>
      <c r="V1980">
        <v>38</v>
      </c>
    </row>
    <row r="1981" spans="1:22">
      <c r="A1981">
        <v>96868</v>
      </c>
      <c r="B1981" t="s">
        <v>3172</v>
      </c>
      <c r="C1981">
        <v>8.8042800000000004E-2</v>
      </c>
      <c r="D1981">
        <v>0.19393059000000001</v>
      </c>
      <c r="E1981">
        <v>682</v>
      </c>
      <c r="F1981">
        <v>0</v>
      </c>
      <c r="G1981">
        <v>0</v>
      </c>
      <c r="H1981">
        <v>7</v>
      </c>
      <c r="I1981">
        <v>97291</v>
      </c>
      <c r="J1981">
        <v>1</v>
      </c>
      <c r="K1981">
        <v>0</v>
      </c>
      <c r="L1981">
        <v>0</v>
      </c>
      <c r="M1981">
        <v>0</v>
      </c>
      <c r="N1981">
        <v>1</v>
      </c>
      <c r="O1981">
        <v>1</v>
      </c>
      <c r="P1981">
        <v>348</v>
      </c>
      <c r="Q1981">
        <v>27</v>
      </c>
      <c r="R1981">
        <v>3</v>
      </c>
      <c r="S1981" t="s">
        <v>1478</v>
      </c>
      <c r="T1981">
        <v>1</v>
      </c>
      <c r="U1981">
        <v>0.10588779</v>
      </c>
      <c r="V1981">
        <v>72</v>
      </c>
    </row>
    <row r="1982" spans="1:22">
      <c r="A1982">
        <v>96923</v>
      </c>
      <c r="B1982" t="s">
        <v>3173</v>
      </c>
      <c r="C1982">
        <v>-2.9999999999999997E-8</v>
      </c>
      <c r="D1982">
        <v>5.3310660000000003E-2</v>
      </c>
      <c r="E1982">
        <v>682</v>
      </c>
      <c r="F1982">
        <v>0</v>
      </c>
      <c r="G1982">
        <v>0</v>
      </c>
      <c r="H1982">
        <v>7</v>
      </c>
      <c r="I1982">
        <v>97291</v>
      </c>
      <c r="J1982">
        <v>1</v>
      </c>
      <c r="K1982">
        <v>0</v>
      </c>
      <c r="L1982">
        <v>0</v>
      </c>
      <c r="M1982">
        <v>0</v>
      </c>
      <c r="N1982">
        <v>1</v>
      </c>
      <c r="O1982">
        <v>1</v>
      </c>
      <c r="P1982">
        <v>348</v>
      </c>
      <c r="Q1982">
        <v>27</v>
      </c>
      <c r="R1982">
        <v>3</v>
      </c>
      <c r="S1982" t="s">
        <v>1478</v>
      </c>
      <c r="T1982">
        <v>1</v>
      </c>
      <c r="U1982">
        <v>5.3310690000000001E-2</v>
      </c>
      <c r="V1982">
        <v>36</v>
      </c>
    </row>
    <row r="1983" spans="1:22">
      <c r="A1983">
        <v>96924</v>
      </c>
      <c r="B1983" t="s">
        <v>3174</v>
      </c>
      <c r="C1983">
        <v>-2.9999999999999997E-8</v>
      </c>
      <c r="D1983">
        <v>3.6414179999999997E-2</v>
      </c>
      <c r="E1983">
        <v>682</v>
      </c>
      <c r="F1983">
        <v>0</v>
      </c>
      <c r="G1983">
        <v>0</v>
      </c>
      <c r="H1983">
        <v>7</v>
      </c>
      <c r="I1983">
        <v>97291</v>
      </c>
      <c r="J1983">
        <v>1</v>
      </c>
      <c r="K1983">
        <v>0</v>
      </c>
      <c r="L1983">
        <v>0</v>
      </c>
      <c r="M1983">
        <v>0</v>
      </c>
      <c r="N1983">
        <v>1</v>
      </c>
      <c r="O1983">
        <v>1</v>
      </c>
      <c r="P1983">
        <v>348</v>
      </c>
      <c r="Q1983">
        <v>27</v>
      </c>
      <c r="R1983">
        <v>3</v>
      </c>
      <c r="S1983" t="s">
        <v>1478</v>
      </c>
      <c r="T1983">
        <v>1</v>
      </c>
      <c r="U1983">
        <v>3.6414210000000002E-2</v>
      </c>
      <c r="V1983">
        <v>25</v>
      </c>
    </row>
    <row r="1984" spans="1:22">
      <c r="A1984">
        <v>97004</v>
      </c>
      <c r="B1984" t="s">
        <v>3175</v>
      </c>
      <c r="C1984">
        <v>-2.9999999999999997E-8</v>
      </c>
      <c r="D1984">
        <v>0.19669313999999999</v>
      </c>
      <c r="E1984">
        <v>682</v>
      </c>
      <c r="F1984">
        <v>2</v>
      </c>
      <c r="G1984">
        <v>0</v>
      </c>
      <c r="H1984">
        <v>7</v>
      </c>
      <c r="I1984">
        <v>97291</v>
      </c>
      <c r="J1984">
        <v>1</v>
      </c>
      <c r="K1984">
        <v>0</v>
      </c>
      <c r="L1984">
        <v>0</v>
      </c>
      <c r="M1984">
        <v>0</v>
      </c>
      <c r="N1984">
        <v>1</v>
      </c>
      <c r="O1984">
        <v>1</v>
      </c>
      <c r="P1984">
        <v>348</v>
      </c>
      <c r="Q1984">
        <v>27</v>
      </c>
      <c r="R1984">
        <v>3</v>
      </c>
      <c r="S1984" t="s">
        <v>1478</v>
      </c>
      <c r="T1984">
        <v>1</v>
      </c>
      <c r="U1984">
        <v>0.19669317</v>
      </c>
      <c r="V1984">
        <v>134</v>
      </c>
    </row>
    <row r="1985" spans="1:22">
      <c r="A1985">
        <v>97035</v>
      </c>
      <c r="B1985" t="s">
        <v>3176</v>
      </c>
      <c r="C1985">
        <v>-2.9999999999999997E-8</v>
      </c>
      <c r="D1985">
        <v>1.980521E-2</v>
      </c>
      <c r="E1985">
        <v>682</v>
      </c>
      <c r="F1985">
        <v>2</v>
      </c>
      <c r="G1985">
        <v>0</v>
      </c>
      <c r="H1985">
        <v>7</v>
      </c>
      <c r="I1985">
        <v>97291</v>
      </c>
      <c r="J1985">
        <v>1</v>
      </c>
      <c r="K1985">
        <v>0</v>
      </c>
      <c r="L1985">
        <v>0</v>
      </c>
      <c r="M1985">
        <v>0</v>
      </c>
      <c r="N1985">
        <v>1</v>
      </c>
      <c r="O1985">
        <v>1</v>
      </c>
      <c r="P1985">
        <v>348</v>
      </c>
      <c r="Q1985">
        <v>27</v>
      </c>
      <c r="R1985">
        <v>3</v>
      </c>
      <c r="S1985" t="s">
        <v>1478</v>
      </c>
      <c r="T1985">
        <v>1</v>
      </c>
      <c r="U1985">
        <v>1.9805240000000002E-2</v>
      </c>
      <c r="V1985">
        <v>14</v>
      </c>
    </row>
    <row r="1986" spans="1:22">
      <c r="A1986">
        <v>97044</v>
      </c>
      <c r="B1986" t="s">
        <v>3177</v>
      </c>
      <c r="C1986">
        <v>-2.9999999999999997E-8</v>
      </c>
      <c r="D1986">
        <v>0.10169866</v>
      </c>
      <c r="E1986">
        <v>682</v>
      </c>
      <c r="F1986">
        <v>2</v>
      </c>
      <c r="G1986">
        <v>0</v>
      </c>
      <c r="H1986">
        <v>7</v>
      </c>
      <c r="I1986">
        <v>97291</v>
      </c>
      <c r="J1986">
        <v>1</v>
      </c>
      <c r="K1986">
        <v>0</v>
      </c>
      <c r="L1986">
        <v>0</v>
      </c>
      <c r="M1986">
        <v>0</v>
      </c>
      <c r="N1986">
        <v>1</v>
      </c>
      <c r="O1986">
        <v>1</v>
      </c>
      <c r="P1986">
        <v>348</v>
      </c>
      <c r="Q1986">
        <v>27</v>
      </c>
      <c r="R1986">
        <v>3</v>
      </c>
      <c r="S1986" t="s">
        <v>1478</v>
      </c>
      <c r="T1986">
        <v>1</v>
      </c>
      <c r="U1986">
        <v>0.10169868999999999</v>
      </c>
      <c r="V1986">
        <v>69</v>
      </c>
    </row>
    <row r="1987" spans="1:22">
      <c r="A1987">
        <v>97045</v>
      </c>
      <c r="B1987" t="s">
        <v>3177</v>
      </c>
      <c r="C1987">
        <v>0.10169866</v>
      </c>
      <c r="D1987">
        <v>0.19027625000000001</v>
      </c>
      <c r="E1987">
        <v>682</v>
      </c>
      <c r="F1987">
        <v>0</v>
      </c>
      <c r="G1987">
        <v>0</v>
      </c>
      <c r="H1987">
        <v>7</v>
      </c>
      <c r="I1987">
        <v>97291</v>
      </c>
      <c r="J1987">
        <v>1</v>
      </c>
      <c r="K1987">
        <v>0</v>
      </c>
      <c r="L1987">
        <v>0</v>
      </c>
      <c r="M1987">
        <v>0</v>
      </c>
      <c r="N1987">
        <v>1</v>
      </c>
      <c r="O1987">
        <v>1</v>
      </c>
      <c r="P1987">
        <v>348</v>
      </c>
      <c r="Q1987">
        <v>27</v>
      </c>
      <c r="R1987">
        <v>3</v>
      </c>
      <c r="S1987" t="s">
        <v>1478</v>
      </c>
      <c r="T1987">
        <v>1</v>
      </c>
      <c r="U1987">
        <v>8.8577589999999998E-2</v>
      </c>
      <c r="V1987">
        <v>60</v>
      </c>
    </row>
    <row r="1988" spans="1:22">
      <c r="A1988">
        <v>97061</v>
      </c>
      <c r="B1988" t="s">
        <v>3178</v>
      </c>
      <c r="C1988">
        <v>-2.9999999999999997E-8</v>
      </c>
      <c r="D1988">
        <v>0.31203716999999997</v>
      </c>
      <c r="E1988">
        <v>682</v>
      </c>
      <c r="F1988">
        <v>2</v>
      </c>
      <c r="G1988">
        <v>0</v>
      </c>
      <c r="H1988">
        <v>7</v>
      </c>
      <c r="I1988">
        <v>97291</v>
      </c>
      <c r="J1988">
        <v>1</v>
      </c>
      <c r="K1988">
        <v>0</v>
      </c>
      <c r="L1988">
        <v>0</v>
      </c>
      <c r="M1988">
        <v>0</v>
      </c>
      <c r="N1988">
        <v>1</v>
      </c>
      <c r="O1988">
        <v>1</v>
      </c>
      <c r="P1988">
        <v>348</v>
      </c>
      <c r="Q1988">
        <v>27</v>
      </c>
      <c r="R1988">
        <v>3</v>
      </c>
      <c r="S1988" t="s">
        <v>1478</v>
      </c>
      <c r="T1988">
        <v>1</v>
      </c>
      <c r="U1988">
        <v>0.31203720000000001</v>
      </c>
      <c r="V1988">
        <v>213</v>
      </c>
    </row>
    <row r="1989" spans="1:22">
      <c r="A1989">
        <v>97104</v>
      </c>
      <c r="B1989" t="s">
        <v>3179</v>
      </c>
      <c r="C1989">
        <v>-2.9999999999999997E-8</v>
      </c>
      <c r="D1989">
        <v>2.3056400000000001E-2</v>
      </c>
      <c r="E1989">
        <v>682</v>
      </c>
      <c r="F1989">
        <v>0</v>
      </c>
      <c r="G1989">
        <v>0</v>
      </c>
      <c r="H1989">
        <v>7</v>
      </c>
      <c r="I1989">
        <v>97291</v>
      </c>
      <c r="J1989">
        <v>1</v>
      </c>
      <c r="K1989">
        <v>0</v>
      </c>
      <c r="L1989">
        <v>0</v>
      </c>
      <c r="M1989">
        <v>0</v>
      </c>
      <c r="N1989">
        <v>1</v>
      </c>
      <c r="O1989">
        <v>1</v>
      </c>
      <c r="P1989">
        <v>348</v>
      </c>
      <c r="Q1989">
        <v>27</v>
      </c>
      <c r="R1989">
        <v>3</v>
      </c>
      <c r="S1989" t="s">
        <v>1478</v>
      </c>
      <c r="T1989">
        <v>1</v>
      </c>
      <c r="U1989">
        <v>2.3056429999999999E-2</v>
      </c>
      <c r="V1989">
        <v>16</v>
      </c>
    </row>
    <row r="1990" spans="1:22">
      <c r="A1990">
        <v>97133</v>
      </c>
      <c r="B1990" t="s">
        <v>3180</v>
      </c>
      <c r="C1990">
        <v>-2.9999999999999997E-8</v>
      </c>
      <c r="D1990">
        <v>0.17974987000000001</v>
      </c>
      <c r="E1990">
        <v>682</v>
      </c>
      <c r="F1990">
        <v>2</v>
      </c>
      <c r="G1990">
        <v>0</v>
      </c>
      <c r="H1990">
        <v>7</v>
      </c>
      <c r="I1990">
        <v>97291</v>
      </c>
      <c r="J1990">
        <v>1</v>
      </c>
      <c r="K1990">
        <v>0</v>
      </c>
      <c r="L1990">
        <v>0</v>
      </c>
      <c r="M1990">
        <v>0</v>
      </c>
      <c r="N1990">
        <v>1</v>
      </c>
      <c r="O1990">
        <v>1</v>
      </c>
      <c r="P1990">
        <v>348</v>
      </c>
      <c r="Q1990">
        <v>27</v>
      </c>
      <c r="R1990">
        <v>3</v>
      </c>
      <c r="S1990" t="s">
        <v>1478</v>
      </c>
      <c r="T1990">
        <v>1</v>
      </c>
      <c r="U1990">
        <v>0.17974989999999999</v>
      </c>
      <c r="V1990">
        <v>123</v>
      </c>
    </row>
    <row r="1991" spans="1:22">
      <c r="A1991">
        <v>97143</v>
      </c>
      <c r="B1991" t="s">
        <v>3181</v>
      </c>
      <c r="C1991">
        <v>-2.9999999999999997E-8</v>
      </c>
      <c r="D1991">
        <v>0.37122452</v>
      </c>
      <c r="E1991">
        <v>682</v>
      </c>
      <c r="F1991">
        <v>2</v>
      </c>
      <c r="G1991">
        <v>0</v>
      </c>
      <c r="H1991">
        <v>7</v>
      </c>
      <c r="I1991">
        <v>97291</v>
      </c>
      <c r="J1991">
        <v>1</v>
      </c>
      <c r="K1991">
        <v>0</v>
      </c>
      <c r="L1991">
        <v>0</v>
      </c>
      <c r="M1991">
        <v>0</v>
      </c>
      <c r="N1991">
        <v>1</v>
      </c>
      <c r="O1991">
        <v>1</v>
      </c>
      <c r="P1991">
        <v>348</v>
      </c>
      <c r="Q1991">
        <v>27</v>
      </c>
      <c r="R1991">
        <v>3</v>
      </c>
      <c r="S1991" t="s">
        <v>1478</v>
      </c>
      <c r="T1991">
        <v>1</v>
      </c>
      <c r="U1991">
        <v>0.37122454999999999</v>
      </c>
      <c r="V1991">
        <v>253</v>
      </c>
    </row>
    <row r="1992" spans="1:22">
      <c r="A1992">
        <v>97152</v>
      </c>
      <c r="B1992" t="s">
        <v>3182</v>
      </c>
      <c r="C1992">
        <v>-2.9999999999999997E-8</v>
      </c>
      <c r="D1992">
        <v>0.41931289999999999</v>
      </c>
      <c r="E1992">
        <v>682</v>
      </c>
      <c r="F1992">
        <v>2</v>
      </c>
      <c r="G1992">
        <v>0</v>
      </c>
      <c r="H1992">
        <v>7</v>
      </c>
      <c r="I1992">
        <v>97291</v>
      </c>
      <c r="J1992">
        <v>1</v>
      </c>
      <c r="K1992">
        <v>0</v>
      </c>
      <c r="L1992">
        <v>0</v>
      </c>
      <c r="M1992">
        <v>0</v>
      </c>
      <c r="N1992">
        <v>1</v>
      </c>
      <c r="O1992">
        <v>1</v>
      </c>
      <c r="P1992">
        <v>348</v>
      </c>
      <c r="Q1992">
        <v>27</v>
      </c>
      <c r="R1992">
        <v>3</v>
      </c>
      <c r="S1992" t="s">
        <v>1478</v>
      </c>
      <c r="T1992">
        <v>1</v>
      </c>
      <c r="U1992">
        <v>0.41931292999999997</v>
      </c>
      <c r="V1992">
        <v>286</v>
      </c>
    </row>
    <row r="1993" spans="1:22">
      <c r="A1993">
        <v>97162</v>
      </c>
      <c r="B1993" t="s">
        <v>3183</v>
      </c>
      <c r="C1993">
        <v>-2.9999999999999997E-8</v>
      </c>
      <c r="D1993">
        <v>0.14291935</v>
      </c>
      <c r="E1993">
        <v>682</v>
      </c>
      <c r="F1993">
        <v>2</v>
      </c>
      <c r="G1993">
        <v>0</v>
      </c>
      <c r="H1993">
        <v>7</v>
      </c>
      <c r="I1993">
        <v>97291</v>
      </c>
      <c r="J1993">
        <v>1</v>
      </c>
      <c r="K1993">
        <v>0</v>
      </c>
      <c r="L1993">
        <v>0</v>
      </c>
      <c r="M1993">
        <v>0</v>
      </c>
      <c r="N1993">
        <v>1</v>
      </c>
      <c r="O1993">
        <v>1</v>
      </c>
      <c r="P1993">
        <v>348</v>
      </c>
      <c r="Q1993">
        <v>27</v>
      </c>
      <c r="R1993">
        <v>3</v>
      </c>
      <c r="S1993" t="s">
        <v>1478</v>
      </c>
      <c r="T1993">
        <v>1</v>
      </c>
      <c r="U1993">
        <v>0.14291938000000001</v>
      </c>
      <c r="V1993">
        <v>97</v>
      </c>
    </row>
    <row r="1994" spans="1:22">
      <c r="A1994">
        <v>97163</v>
      </c>
      <c r="B1994" t="s">
        <v>3183</v>
      </c>
      <c r="C1994">
        <v>0.14291935</v>
      </c>
      <c r="D1994">
        <v>0.25923539000000001</v>
      </c>
      <c r="E1994">
        <v>682</v>
      </c>
      <c r="F1994">
        <v>0</v>
      </c>
      <c r="G1994">
        <v>0</v>
      </c>
      <c r="H1994">
        <v>7</v>
      </c>
      <c r="I1994">
        <v>97291</v>
      </c>
      <c r="J1994">
        <v>1</v>
      </c>
      <c r="K1994">
        <v>0</v>
      </c>
      <c r="L1994">
        <v>0</v>
      </c>
      <c r="M1994">
        <v>0</v>
      </c>
      <c r="N1994">
        <v>1</v>
      </c>
      <c r="O1994">
        <v>1</v>
      </c>
      <c r="P1994">
        <v>348</v>
      </c>
      <c r="Q1994">
        <v>27</v>
      </c>
      <c r="R1994">
        <v>3</v>
      </c>
      <c r="S1994" t="s">
        <v>1478</v>
      </c>
      <c r="T1994">
        <v>1</v>
      </c>
      <c r="U1994">
        <v>0.11631604</v>
      </c>
      <c r="V1994">
        <v>79</v>
      </c>
    </row>
    <row r="1995" spans="1:22">
      <c r="A1995">
        <v>97220</v>
      </c>
      <c r="B1995" t="s">
        <v>3184</v>
      </c>
      <c r="C1995">
        <v>-2.9999999999999997E-8</v>
      </c>
      <c r="D1995">
        <v>0.13907517999999999</v>
      </c>
      <c r="E1995">
        <v>682</v>
      </c>
      <c r="F1995">
        <v>2</v>
      </c>
      <c r="G1995">
        <v>0</v>
      </c>
      <c r="H1995">
        <v>7</v>
      </c>
      <c r="I1995">
        <v>97291</v>
      </c>
      <c r="J1995">
        <v>1</v>
      </c>
      <c r="K1995">
        <v>0</v>
      </c>
      <c r="L1995">
        <v>0</v>
      </c>
      <c r="M1995">
        <v>0</v>
      </c>
      <c r="N1995">
        <v>1</v>
      </c>
      <c r="O1995">
        <v>1</v>
      </c>
      <c r="P1995">
        <v>348</v>
      </c>
      <c r="Q1995">
        <v>27</v>
      </c>
      <c r="R1995">
        <v>3</v>
      </c>
      <c r="S1995" t="s">
        <v>1478</v>
      </c>
      <c r="T1995">
        <v>1</v>
      </c>
      <c r="U1995">
        <v>0.13907521</v>
      </c>
      <c r="V1995">
        <v>95</v>
      </c>
    </row>
    <row r="1996" spans="1:22">
      <c r="A1996">
        <v>97414</v>
      </c>
      <c r="B1996" t="s">
        <v>3185</v>
      </c>
      <c r="C1996">
        <v>-2.9999999999999997E-8</v>
      </c>
      <c r="D1996">
        <v>0.28054863000000002</v>
      </c>
      <c r="E1996">
        <v>682</v>
      </c>
      <c r="F1996">
        <v>0</v>
      </c>
      <c r="G1996">
        <v>0</v>
      </c>
      <c r="H1996">
        <v>7</v>
      </c>
      <c r="I1996">
        <v>97291</v>
      </c>
      <c r="J1996">
        <v>1</v>
      </c>
      <c r="K1996">
        <v>0</v>
      </c>
      <c r="L1996">
        <v>0</v>
      </c>
      <c r="M1996">
        <v>0</v>
      </c>
      <c r="N1996">
        <v>1</v>
      </c>
      <c r="O1996">
        <v>1</v>
      </c>
      <c r="P1996">
        <v>348</v>
      </c>
      <c r="Q1996">
        <v>27</v>
      </c>
      <c r="R1996">
        <v>3</v>
      </c>
      <c r="S1996" t="s">
        <v>1478</v>
      </c>
      <c r="T1996">
        <v>1</v>
      </c>
      <c r="U1996">
        <v>0.28054866000000001</v>
      </c>
      <c r="V1996">
        <v>191</v>
      </c>
    </row>
    <row r="1997" spans="1:22">
      <c r="A1997">
        <v>97519</v>
      </c>
      <c r="B1997" t="s">
        <v>3186</v>
      </c>
      <c r="C1997">
        <v>-2.9999999999999997E-8</v>
      </c>
      <c r="D1997">
        <v>0.13633544</v>
      </c>
      <c r="E1997">
        <v>682</v>
      </c>
      <c r="F1997">
        <v>2</v>
      </c>
      <c r="G1997">
        <v>0</v>
      </c>
      <c r="H1997">
        <v>7</v>
      </c>
      <c r="I1997">
        <v>97291</v>
      </c>
      <c r="J1997">
        <v>1</v>
      </c>
      <c r="K1997">
        <v>0</v>
      </c>
      <c r="L1997">
        <v>0</v>
      </c>
      <c r="M1997">
        <v>0</v>
      </c>
      <c r="N1997">
        <v>1</v>
      </c>
      <c r="O1997">
        <v>1</v>
      </c>
      <c r="P1997">
        <v>348</v>
      </c>
      <c r="Q1997">
        <v>27</v>
      </c>
      <c r="R1997">
        <v>3</v>
      </c>
      <c r="S1997" t="s">
        <v>1478</v>
      </c>
      <c r="T1997">
        <v>1</v>
      </c>
      <c r="U1997">
        <v>0.13633546999999999</v>
      </c>
      <c r="V1997">
        <v>93</v>
      </c>
    </row>
    <row r="1998" spans="1:22">
      <c r="A1998">
        <v>97520</v>
      </c>
      <c r="B1998" t="s">
        <v>3186</v>
      </c>
      <c r="C1998">
        <v>0.13633544</v>
      </c>
      <c r="D1998">
        <v>0.20837613999999999</v>
      </c>
      <c r="E1998">
        <v>682</v>
      </c>
      <c r="F1998">
        <v>0</v>
      </c>
      <c r="G1998">
        <v>0</v>
      </c>
      <c r="H1998">
        <v>7</v>
      </c>
      <c r="I1998">
        <v>97291</v>
      </c>
      <c r="J1998">
        <v>1</v>
      </c>
      <c r="K1998">
        <v>0</v>
      </c>
      <c r="L1998">
        <v>0</v>
      </c>
      <c r="M1998">
        <v>0</v>
      </c>
      <c r="N1998">
        <v>1</v>
      </c>
      <c r="O1998">
        <v>1</v>
      </c>
      <c r="P1998">
        <v>348</v>
      </c>
      <c r="Q1998">
        <v>27</v>
      </c>
      <c r="R1998">
        <v>3</v>
      </c>
      <c r="S1998" t="s">
        <v>1478</v>
      </c>
      <c r="T1998">
        <v>1</v>
      </c>
      <c r="U1998">
        <v>7.2040699999999999E-2</v>
      </c>
      <c r="V1998">
        <v>49</v>
      </c>
    </row>
    <row r="1999" spans="1:22">
      <c r="A1999">
        <v>97652</v>
      </c>
      <c r="B1999" t="s">
        <v>3187</v>
      </c>
      <c r="C1999">
        <v>-2.9999999999999997E-8</v>
      </c>
      <c r="D1999">
        <v>0.16482437999999999</v>
      </c>
      <c r="E1999">
        <v>682</v>
      </c>
      <c r="F1999">
        <v>2</v>
      </c>
      <c r="G1999">
        <v>0</v>
      </c>
      <c r="H1999">
        <v>7</v>
      </c>
      <c r="I1999">
        <v>97291</v>
      </c>
      <c r="J1999">
        <v>1</v>
      </c>
      <c r="K1999">
        <v>0</v>
      </c>
      <c r="L1999">
        <v>0</v>
      </c>
      <c r="M1999">
        <v>0</v>
      </c>
      <c r="N1999">
        <v>1</v>
      </c>
      <c r="O1999">
        <v>1</v>
      </c>
      <c r="P1999">
        <v>348</v>
      </c>
      <c r="Q1999">
        <v>27</v>
      </c>
      <c r="R1999">
        <v>3</v>
      </c>
      <c r="S1999" t="s">
        <v>1478</v>
      </c>
      <c r="T1999">
        <v>1</v>
      </c>
      <c r="U1999">
        <v>0.16482441</v>
      </c>
      <c r="V1999">
        <v>112</v>
      </c>
    </row>
    <row r="2000" spans="1:22">
      <c r="A2000">
        <v>97675</v>
      </c>
      <c r="B2000" t="s">
        <v>3188</v>
      </c>
      <c r="C2000">
        <v>-2.9999999999999997E-8</v>
      </c>
      <c r="D2000">
        <v>0.10527433</v>
      </c>
      <c r="E2000">
        <v>682</v>
      </c>
      <c r="F2000">
        <v>2</v>
      </c>
      <c r="G2000">
        <v>0</v>
      </c>
      <c r="H2000">
        <v>7</v>
      </c>
      <c r="I2000">
        <v>97291</v>
      </c>
      <c r="J2000">
        <v>1</v>
      </c>
      <c r="K2000">
        <v>0</v>
      </c>
      <c r="L2000">
        <v>0</v>
      </c>
      <c r="M2000">
        <v>0</v>
      </c>
      <c r="N2000">
        <v>1</v>
      </c>
      <c r="O2000">
        <v>1</v>
      </c>
      <c r="P2000">
        <v>348</v>
      </c>
      <c r="Q2000">
        <v>27</v>
      </c>
      <c r="R2000">
        <v>3</v>
      </c>
      <c r="S2000" t="s">
        <v>1478</v>
      </c>
      <c r="T2000">
        <v>1</v>
      </c>
      <c r="U2000">
        <v>0.10527436</v>
      </c>
      <c r="V2000">
        <v>72</v>
      </c>
    </row>
    <row r="2001" spans="1:22">
      <c r="A2001">
        <v>97779</v>
      </c>
      <c r="B2001" t="s">
        <v>3189</v>
      </c>
      <c r="C2001">
        <v>-2.9999999999999997E-8</v>
      </c>
      <c r="D2001">
        <v>6.8271319999999996E-2</v>
      </c>
      <c r="E2001">
        <v>682</v>
      </c>
      <c r="F2001">
        <v>2</v>
      </c>
      <c r="G2001">
        <v>0</v>
      </c>
      <c r="H2001">
        <v>7</v>
      </c>
      <c r="I2001">
        <v>97291</v>
      </c>
      <c r="J2001">
        <v>1</v>
      </c>
      <c r="K2001">
        <v>0</v>
      </c>
      <c r="L2001">
        <v>0</v>
      </c>
      <c r="M2001">
        <v>0</v>
      </c>
      <c r="N2001">
        <v>1</v>
      </c>
      <c r="O2001">
        <v>1</v>
      </c>
      <c r="P2001">
        <v>348</v>
      </c>
      <c r="Q2001">
        <v>27</v>
      </c>
      <c r="R2001">
        <v>3</v>
      </c>
      <c r="S2001" t="s">
        <v>1478</v>
      </c>
      <c r="T2001">
        <v>1</v>
      </c>
      <c r="U2001">
        <v>6.8271349999999995E-2</v>
      </c>
      <c r="V2001">
        <v>47</v>
      </c>
    </row>
    <row r="2002" spans="1:22">
      <c r="A2002">
        <v>97799</v>
      </c>
      <c r="B2002" t="s">
        <v>3190</v>
      </c>
      <c r="C2002">
        <v>-2.9999999999999997E-8</v>
      </c>
      <c r="D2002">
        <v>0.1028636</v>
      </c>
      <c r="E2002">
        <v>682</v>
      </c>
      <c r="F2002">
        <v>2</v>
      </c>
      <c r="G2002">
        <v>0</v>
      </c>
      <c r="H2002">
        <v>7</v>
      </c>
      <c r="I2002">
        <v>97291</v>
      </c>
      <c r="J2002">
        <v>1</v>
      </c>
      <c r="K2002">
        <v>0</v>
      </c>
      <c r="L2002">
        <v>0</v>
      </c>
      <c r="M2002">
        <v>0</v>
      </c>
      <c r="N2002">
        <v>1</v>
      </c>
      <c r="O2002">
        <v>1</v>
      </c>
      <c r="P2002">
        <v>348</v>
      </c>
      <c r="Q2002">
        <v>27</v>
      </c>
      <c r="R2002">
        <v>3</v>
      </c>
      <c r="S2002" t="s">
        <v>1478</v>
      </c>
      <c r="T2002">
        <v>1</v>
      </c>
      <c r="U2002">
        <v>0.10286363</v>
      </c>
      <c r="V2002">
        <v>70</v>
      </c>
    </row>
    <row r="2003" spans="1:22">
      <c r="A2003">
        <v>97826</v>
      </c>
      <c r="B2003" t="s">
        <v>3191</v>
      </c>
      <c r="C2003">
        <v>-2.9999999999999997E-8</v>
      </c>
      <c r="D2003">
        <v>8.7235279999999998E-2</v>
      </c>
      <c r="E2003">
        <v>682</v>
      </c>
      <c r="F2003">
        <v>0</v>
      </c>
      <c r="G2003">
        <v>0</v>
      </c>
      <c r="H2003">
        <v>7</v>
      </c>
      <c r="I2003">
        <v>97291</v>
      </c>
      <c r="J2003">
        <v>1</v>
      </c>
      <c r="K2003">
        <v>0</v>
      </c>
      <c r="L2003">
        <v>0</v>
      </c>
      <c r="M2003">
        <v>0</v>
      </c>
      <c r="N2003">
        <v>1</v>
      </c>
      <c r="O2003">
        <v>1</v>
      </c>
      <c r="P2003">
        <v>348</v>
      </c>
      <c r="Q2003">
        <v>27</v>
      </c>
      <c r="R2003">
        <v>3</v>
      </c>
      <c r="S2003" t="s">
        <v>1478</v>
      </c>
      <c r="T2003">
        <v>1</v>
      </c>
      <c r="U2003">
        <v>8.7235309999999996E-2</v>
      </c>
      <c r="V2003">
        <v>59</v>
      </c>
    </row>
    <row r="2004" spans="1:22">
      <c r="A2004">
        <v>97856</v>
      </c>
      <c r="B2004" t="s">
        <v>3192</v>
      </c>
      <c r="C2004">
        <v>-2.9999999999999997E-8</v>
      </c>
      <c r="D2004">
        <v>1.8445960000000001E-2</v>
      </c>
      <c r="E2004">
        <v>682</v>
      </c>
      <c r="F2004">
        <v>0</v>
      </c>
      <c r="G2004">
        <v>0</v>
      </c>
      <c r="H2004">
        <v>7</v>
      </c>
      <c r="I2004">
        <v>97291</v>
      </c>
      <c r="J2004">
        <v>1</v>
      </c>
      <c r="K2004">
        <v>0</v>
      </c>
      <c r="L2004">
        <v>0</v>
      </c>
      <c r="M2004">
        <v>0</v>
      </c>
      <c r="N2004">
        <v>1</v>
      </c>
      <c r="O2004">
        <v>1</v>
      </c>
      <c r="P2004">
        <v>348</v>
      </c>
      <c r="Q2004">
        <v>27</v>
      </c>
      <c r="R2004">
        <v>3</v>
      </c>
      <c r="S2004" t="s">
        <v>1478</v>
      </c>
      <c r="T2004">
        <v>1</v>
      </c>
      <c r="U2004">
        <v>1.8445989999999999E-2</v>
      </c>
      <c r="V2004">
        <v>13</v>
      </c>
    </row>
    <row r="2005" spans="1:22">
      <c r="A2005">
        <v>97868</v>
      </c>
      <c r="B2005" t="s">
        <v>3193</v>
      </c>
      <c r="C2005">
        <v>-2.9999999999999997E-8</v>
      </c>
      <c r="D2005">
        <v>6.7069030000000002E-2</v>
      </c>
      <c r="E2005">
        <v>682</v>
      </c>
      <c r="F2005">
        <v>0</v>
      </c>
      <c r="G2005">
        <v>0</v>
      </c>
      <c r="H2005">
        <v>7</v>
      </c>
      <c r="I2005">
        <v>97291</v>
      </c>
      <c r="J2005">
        <v>1</v>
      </c>
      <c r="K2005">
        <v>0</v>
      </c>
      <c r="L2005">
        <v>0</v>
      </c>
      <c r="M2005">
        <v>0</v>
      </c>
      <c r="N2005">
        <v>1</v>
      </c>
      <c r="O2005">
        <v>1</v>
      </c>
      <c r="P2005">
        <v>348</v>
      </c>
      <c r="Q2005">
        <v>27</v>
      </c>
      <c r="R2005">
        <v>3</v>
      </c>
      <c r="S2005" t="s">
        <v>1478</v>
      </c>
      <c r="T2005">
        <v>1</v>
      </c>
      <c r="U2005">
        <v>6.706906E-2</v>
      </c>
      <c r="V2005">
        <v>46</v>
      </c>
    </row>
    <row r="2006" spans="1:22">
      <c r="A2006">
        <v>97886</v>
      </c>
      <c r="B2006" t="s">
        <v>3194</v>
      </c>
      <c r="C2006">
        <v>-2.9999999999999997E-8</v>
      </c>
      <c r="D2006">
        <v>0.14358682</v>
      </c>
      <c r="E2006">
        <v>682</v>
      </c>
      <c r="F2006">
        <v>0</v>
      </c>
      <c r="G2006">
        <v>0</v>
      </c>
      <c r="H2006">
        <v>7</v>
      </c>
      <c r="I2006">
        <v>97291</v>
      </c>
      <c r="J2006">
        <v>1</v>
      </c>
      <c r="K2006">
        <v>0</v>
      </c>
      <c r="L2006">
        <v>0</v>
      </c>
      <c r="M2006">
        <v>0</v>
      </c>
      <c r="N2006">
        <v>1</v>
      </c>
      <c r="O2006">
        <v>1</v>
      </c>
      <c r="P2006">
        <v>348</v>
      </c>
      <c r="Q2006">
        <v>27</v>
      </c>
      <c r="R2006">
        <v>3</v>
      </c>
      <c r="S2006" t="s">
        <v>1478</v>
      </c>
      <c r="T2006">
        <v>1</v>
      </c>
      <c r="U2006">
        <v>0.14358684999999999</v>
      </c>
      <c r="V2006">
        <v>98</v>
      </c>
    </row>
    <row r="2007" spans="1:22">
      <c r="A2007">
        <v>97887</v>
      </c>
      <c r="B2007" t="s">
        <v>3194</v>
      </c>
      <c r="C2007">
        <v>0.14358682</v>
      </c>
      <c r="D2007">
        <v>0.29886151999999999</v>
      </c>
      <c r="E2007">
        <v>682</v>
      </c>
      <c r="F2007">
        <v>2</v>
      </c>
      <c r="G2007">
        <v>0</v>
      </c>
      <c r="H2007">
        <v>7</v>
      </c>
      <c r="I2007">
        <v>97291</v>
      </c>
      <c r="J2007">
        <v>1</v>
      </c>
      <c r="K2007">
        <v>0</v>
      </c>
      <c r="L2007">
        <v>0</v>
      </c>
      <c r="M2007">
        <v>0</v>
      </c>
      <c r="N2007">
        <v>1</v>
      </c>
      <c r="O2007">
        <v>1</v>
      </c>
      <c r="P2007">
        <v>348</v>
      </c>
      <c r="Q2007">
        <v>27</v>
      </c>
      <c r="R2007">
        <v>3</v>
      </c>
      <c r="S2007" t="s">
        <v>1478</v>
      </c>
      <c r="T2007">
        <v>1</v>
      </c>
      <c r="U2007">
        <v>0.15527469999999999</v>
      </c>
      <c r="V2007">
        <v>106</v>
      </c>
    </row>
    <row r="2008" spans="1:22">
      <c r="A2008">
        <v>98221</v>
      </c>
      <c r="B2008" t="s">
        <v>3195</v>
      </c>
      <c r="C2008">
        <v>-2.9999999999999997E-8</v>
      </c>
      <c r="D2008">
        <v>0.21872425000000001</v>
      </c>
      <c r="E2008">
        <v>682</v>
      </c>
      <c r="F2008">
        <v>2</v>
      </c>
      <c r="G2008">
        <v>0</v>
      </c>
      <c r="H2008">
        <v>7</v>
      </c>
      <c r="I2008">
        <v>97291</v>
      </c>
      <c r="J2008">
        <v>1</v>
      </c>
      <c r="K2008">
        <v>0</v>
      </c>
      <c r="L2008">
        <v>0</v>
      </c>
      <c r="M2008">
        <v>0</v>
      </c>
      <c r="N2008">
        <v>1</v>
      </c>
      <c r="O2008">
        <v>1</v>
      </c>
      <c r="P2008">
        <v>348</v>
      </c>
      <c r="Q2008">
        <v>27</v>
      </c>
      <c r="R2008">
        <v>3</v>
      </c>
      <c r="S2008" t="s">
        <v>1478</v>
      </c>
      <c r="T2008">
        <v>1</v>
      </c>
      <c r="U2008">
        <v>0.21872427999999999</v>
      </c>
      <c r="V2008">
        <v>149</v>
      </c>
    </row>
    <row r="2009" spans="1:22">
      <c r="A2009">
        <v>98222</v>
      </c>
      <c r="B2009" t="s">
        <v>3195</v>
      </c>
      <c r="C2009">
        <v>0.21872425000000001</v>
      </c>
      <c r="D2009">
        <v>0.24909327000000001</v>
      </c>
      <c r="E2009">
        <v>682</v>
      </c>
      <c r="F2009">
        <v>2</v>
      </c>
      <c r="G2009">
        <v>0</v>
      </c>
      <c r="H2009">
        <v>7</v>
      </c>
      <c r="I2009">
        <v>97291</v>
      </c>
      <c r="J2009">
        <v>1</v>
      </c>
      <c r="K2009">
        <v>0</v>
      </c>
      <c r="L2009">
        <v>0</v>
      </c>
      <c r="M2009">
        <v>0</v>
      </c>
      <c r="N2009">
        <v>1</v>
      </c>
      <c r="O2009">
        <v>1</v>
      </c>
      <c r="P2009">
        <v>348</v>
      </c>
      <c r="Q2009">
        <v>27</v>
      </c>
      <c r="R2009">
        <v>3</v>
      </c>
      <c r="S2009" t="s">
        <v>1478</v>
      </c>
      <c r="T2009">
        <v>1</v>
      </c>
      <c r="U2009">
        <v>3.036902E-2</v>
      </c>
      <c r="V2009">
        <v>21</v>
      </c>
    </row>
    <row r="2010" spans="1:22">
      <c r="A2010">
        <v>98223</v>
      </c>
      <c r="B2010" t="s">
        <v>3195</v>
      </c>
      <c r="C2010">
        <v>0.24909327000000001</v>
      </c>
      <c r="D2010">
        <v>0.25620440999999999</v>
      </c>
      <c r="E2010">
        <v>682</v>
      </c>
      <c r="F2010">
        <v>2</v>
      </c>
      <c r="G2010">
        <v>0</v>
      </c>
      <c r="H2010">
        <v>7</v>
      </c>
      <c r="I2010">
        <v>97291</v>
      </c>
      <c r="J2010">
        <v>1</v>
      </c>
      <c r="K2010">
        <v>0</v>
      </c>
      <c r="L2010">
        <v>0</v>
      </c>
      <c r="M2010">
        <v>0</v>
      </c>
      <c r="N2010">
        <v>1</v>
      </c>
      <c r="O2010">
        <v>1</v>
      </c>
      <c r="P2010">
        <v>348</v>
      </c>
      <c r="Q2010">
        <v>27</v>
      </c>
      <c r="R2010">
        <v>3</v>
      </c>
      <c r="S2010" t="s">
        <v>1478</v>
      </c>
      <c r="T2010">
        <v>1</v>
      </c>
      <c r="U2010">
        <v>7.1111400000000002E-3</v>
      </c>
      <c r="V2010">
        <v>5</v>
      </c>
    </row>
    <row r="2011" spans="1:22">
      <c r="A2011">
        <v>98228</v>
      </c>
      <c r="B2011" t="s">
        <v>3196</v>
      </c>
      <c r="C2011">
        <v>-2.9999999999999997E-8</v>
      </c>
      <c r="D2011">
        <v>0.17801215000000001</v>
      </c>
      <c r="E2011">
        <v>682</v>
      </c>
      <c r="F2011">
        <v>2</v>
      </c>
      <c r="G2011">
        <v>0</v>
      </c>
      <c r="H2011">
        <v>7</v>
      </c>
      <c r="I2011">
        <v>97291</v>
      </c>
      <c r="J2011">
        <v>1</v>
      </c>
      <c r="K2011">
        <v>0</v>
      </c>
      <c r="L2011">
        <v>0</v>
      </c>
      <c r="M2011">
        <v>0</v>
      </c>
      <c r="N2011">
        <v>1</v>
      </c>
      <c r="O2011">
        <v>1</v>
      </c>
      <c r="P2011">
        <v>348</v>
      </c>
      <c r="Q2011">
        <v>27</v>
      </c>
      <c r="R2011">
        <v>3</v>
      </c>
      <c r="S2011" t="s">
        <v>1478</v>
      </c>
      <c r="T2011">
        <v>1</v>
      </c>
      <c r="U2011">
        <v>0.17801217999999999</v>
      </c>
      <c r="V2011">
        <v>121</v>
      </c>
    </row>
    <row r="2012" spans="1:22">
      <c r="A2012">
        <v>98310</v>
      </c>
      <c r="B2012" t="s">
        <v>3197</v>
      </c>
      <c r="C2012">
        <v>-2.9999999999999997E-8</v>
      </c>
      <c r="D2012">
        <v>3.2981919999999998E-2</v>
      </c>
      <c r="E2012">
        <v>682</v>
      </c>
      <c r="F2012">
        <v>2</v>
      </c>
      <c r="G2012">
        <v>0</v>
      </c>
      <c r="H2012">
        <v>7</v>
      </c>
      <c r="I2012">
        <v>97291</v>
      </c>
      <c r="J2012">
        <v>1</v>
      </c>
      <c r="K2012">
        <v>0</v>
      </c>
      <c r="L2012">
        <v>0</v>
      </c>
      <c r="M2012">
        <v>0</v>
      </c>
      <c r="N2012">
        <v>1</v>
      </c>
      <c r="O2012">
        <v>1</v>
      </c>
      <c r="P2012">
        <v>348</v>
      </c>
      <c r="Q2012">
        <v>27</v>
      </c>
      <c r="R2012">
        <v>3</v>
      </c>
      <c r="S2012" t="s">
        <v>1478</v>
      </c>
      <c r="T2012">
        <v>1</v>
      </c>
      <c r="U2012">
        <v>3.2981950000000003E-2</v>
      </c>
      <c r="V2012">
        <v>22</v>
      </c>
    </row>
    <row r="2013" spans="1:22">
      <c r="A2013">
        <v>98372</v>
      </c>
      <c r="B2013" t="s">
        <v>3198</v>
      </c>
      <c r="C2013">
        <v>-2.9999999999999997E-8</v>
      </c>
      <c r="D2013">
        <v>2.862928E-2</v>
      </c>
      <c r="E2013">
        <v>682</v>
      </c>
      <c r="F2013">
        <v>2</v>
      </c>
      <c r="G2013">
        <v>0</v>
      </c>
      <c r="H2013">
        <v>7</v>
      </c>
      <c r="I2013">
        <v>97291</v>
      </c>
      <c r="J2013">
        <v>1</v>
      </c>
      <c r="K2013">
        <v>0</v>
      </c>
      <c r="L2013">
        <v>0</v>
      </c>
      <c r="M2013">
        <v>0</v>
      </c>
      <c r="N2013">
        <v>1</v>
      </c>
      <c r="O2013">
        <v>1</v>
      </c>
      <c r="P2013">
        <v>348</v>
      </c>
      <c r="Q2013">
        <v>27</v>
      </c>
      <c r="R2013">
        <v>3</v>
      </c>
      <c r="S2013" t="s">
        <v>1478</v>
      </c>
      <c r="T2013">
        <v>1</v>
      </c>
      <c r="U2013">
        <v>2.8629310000000002E-2</v>
      </c>
      <c r="V2013">
        <v>20</v>
      </c>
    </row>
    <row r="2014" spans="1:22">
      <c r="A2014">
        <v>98373</v>
      </c>
      <c r="B2014" t="s">
        <v>3198</v>
      </c>
      <c r="C2014">
        <v>2.862928E-2</v>
      </c>
      <c r="D2014">
        <v>3.2981919999999998E-2</v>
      </c>
      <c r="E2014">
        <v>682</v>
      </c>
      <c r="F2014">
        <v>2</v>
      </c>
      <c r="G2014">
        <v>0</v>
      </c>
      <c r="H2014">
        <v>7</v>
      </c>
      <c r="I2014">
        <v>97291</v>
      </c>
      <c r="J2014">
        <v>1</v>
      </c>
      <c r="K2014">
        <v>0</v>
      </c>
      <c r="L2014">
        <v>0</v>
      </c>
      <c r="M2014">
        <v>0</v>
      </c>
      <c r="N2014">
        <v>1</v>
      </c>
      <c r="O2014">
        <v>1</v>
      </c>
      <c r="P2014">
        <v>348</v>
      </c>
      <c r="Q2014">
        <v>27</v>
      </c>
      <c r="R2014">
        <v>3</v>
      </c>
      <c r="S2014" t="s">
        <v>1478</v>
      </c>
      <c r="T2014">
        <v>1</v>
      </c>
      <c r="U2014">
        <v>4.3526399999999996E-3</v>
      </c>
      <c r="V2014">
        <v>3</v>
      </c>
    </row>
    <row r="2015" spans="1:22">
      <c r="A2015">
        <v>98374</v>
      </c>
      <c r="B2015" t="s">
        <v>3198</v>
      </c>
      <c r="C2015">
        <v>3.2981919999999998E-2</v>
      </c>
      <c r="D2015">
        <v>6.3045779999999996E-2</v>
      </c>
      <c r="E2015">
        <v>682</v>
      </c>
      <c r="F2015">
        <v>2</v>
      </c>
      <c r="G2015">
        <v>0</v>
      </c>
      <c r="H2015">
        <v>7</v>
      </c>
      <c r="I2015">
        <v>97291</v>
      </c>
      <c r="J2015">
        <v>1</v>
      </c>
      <c r="K2015">
        <v>0</v>
      </c>
      <c r="L2015">
        <v>0</v>
      </c>
      <c r="M2015">
        <v>0</v>
      </c>
      <c r="N2015">
        <v>1</v>
      </c>
      <c r="O2015">
        <v>1</v>
      </c>
      <c r="P2015">
        <v>348</v>
      </c>
      <c r="Q2015">
        <v>27</v>
      </c>
      <c r="R2015">
        <v>3</v>
      </c>
      <c r="S2015" t="s">
        <v>1478</v>
      </c>
      <c r="T2015">
        <v>1</v>
      </c>
      <c r="U2015">
        <v>3.0063860000000001E-2</v>
      </c>
      <c r="V2015">
        <v>21</v>
      </c>
    </row>
    <row r="2016" spans="1:22">
      <c r="A2016">
        <v>98375</v>
      </c>
      <c r="B2016" t="s">
        <v>3198</v>
      </c>
      <c r="C2016">
        <v>6.3045779999999996E-2</v>
      </c>
      <c r="D2016">
        <v>0.55804686000000003</v>
      </c>
      <c r="E2016">
        <v>682</v>
      </c>
      <c r="F2016">
        <v>2</v>
      </c>
      <c r="G2016">
        <v>0</v>
      </c>
      <c r="H2016">
        <v>7</v>
      </c>
      <c r="I2016">
        <v>97291</v>
      </c>
      <c r="J2016">
        <v>1</v>
      </c>
      <c r="K2016">
        <v>0</v>
      </c>
      <c r="L2016">
        <v>0</v>
      </c>
      <c r="M2016">
        <v>0</v>
      </c>
      <c r="N2016">
        <v>1</v>
      </c>
      <c r="O2016">
        <v>1</v>
      </c>
      <c r="P2016">
        <v>348</v>
      </c>
      <c r="Q2016">
        <v>27</v>
      </c>
      <c r="R2016">
        <v>3</v>
      </c>
      <c r="S2016" t="s">
        <v>1478</v>
      </c>
      <c r="T2016">
        <v>1</v>
      </c>
      <c r="U2016">
        <v>0.49500107999999998</v>
      </c>
      <c r="V2016">
        <v>338</v>
      </c>
    </row>
    <row r="2017" spans="1:22">
      <c r="A2017">
        <v>98485</v>
      </c>
      <c r="B2017" t="s">
        <v>3199</v>
      </c>
      <c r="C2017">
        <v>-2.9999999999999997E-8</v>
      </c>
      <c r="D2017">
        <v>0.12855991999999999</v>
      </c>
      <c r="E2017">
        <v>682</v>
      </c>
      <c r="F2017">
        <v>2</v>
      </c>
      <c r="G2017">
        <v>0</v>
      </c>
      <c r="H2017">
        <v>7</v>
      </c>
      <c r="I2017">
        <v>97291</v>
      </c>
      <c r="J2017">
        <v>1</v>
      </c>
      <c r="K2017">
        <v>0</v>
      </c>
      <c r="L2017">
        <v>0</v>
      </c>
      <c r="M2017">
        <v>0</v>
      </c>
      <c r="N2017">
        <v>1</v>
      </c>
      <c r="O2017">
        <v>1</v>
      </c>
      <c r="P2017">
        <v>348</v>
      </c>
      <c r="Q2017">
        <v>27</v>
      </c>
      <c r="R2017">
        <v>3</v>
      </c>
      <c r="S2017" t="s">
        <v>1478</v>
      </c>
      <c r="T2017">
        <v>1</v>
      </c>
      <c r="U2017">
        <v>0.12855995000000001</v>
      </c>
      <c r="V2017">
        <v>88</v>
      </c>
    </row>
    <row r="2018" spans="1:22">
      <c r="A2018">
        <v>98499</v>
      </c>
      <c r="B2018" t="s">
        <v>3200</v>
      </c>
      <c r="C2018">
        <v>-2.9999999999999997E-8</v>
      </c>
      <c r="D2018">
        <v>4.952757E-2</v>
      </c>
      <c r="E2018">
        <v>682</v>
      </c>
      <c r="F2018">
        <v>0</v>
      </c>
      <c r="G2018">
        <v>0</v>
      </c>
      <c r="H2018">
        <v>7</v>
      </c>
      <c r="I2018">
        <v>97291</v>
      </c>
      <c r="J2018">
        <v>1</v>
      </c>
      <c r="K2018">
        <v>0</v>
      </c>
      <c r="L2018">
        <v>0</v>
      </c>
      <c r="M2018">
        <v>0</v>
      </c>
      <c r="N2018">
        <v>1</v>
      </c>
      <c r="O2018">
        <v>1</v>
      </c>
      <c r="P2018">
        <v>348</v>
      </c>
      <c r="Q2018">
        <v>27</v>
      </c>
      <c r="R2018">
        <v>3</v>
      </c>
      <c r="S2018" t="s">
        <v>1478</v>
      </c>
      <c r="T2018">
        <v>1</v>
      </c>
      <c r="U2018">
        <v>4.9527599999999998E-2</v>
      </c>
      <c r="V2018">
        <v>34</v>
      </c>
    </row>
    <row r="2019" spans="1:22">
      <c r="A2019">
        <v>98647</v>
      </c>
      <c r="B2019" t="s">
        <v>3201</v>
      </c>
      <c r="C2019">
        <v>-2.9999999999999997E-8</v>
      </c>
      <c r="D2019">
        <v>0.17490996</v>
      </c>
      <c r="E2019">
        <v>682</v>
      </c>
      <c r="F2019">
        <v>2</v>
      </c>
      <c r="G2019">
        <v>0</v>
      </c>
      <c r="H2019">
        <v>7</v>
      </c>
      <c r="I2019">
        <v>97291</v>
      </c>
      <c r="J2019">
        <v>1</v>
      </c>
      <c r="K2019">
        <v>0</v>
      </c>
      <c r="L2019">
        <v>0</v>
      </c>
      <c r="M2019">
        <v>0</v>
      </c>
      <c r="N2019">
        <v>1</v>
      </c>
      <c r="O2019">
        <v>1</v>
      </c>
      <c r="P2019">
        <v>348</v>
      </c>
      <c r="Q2019">
        <v>27</v>
      </c>
      <c r="R2019">
        <v>3</v>
      </c>
      <c r="S2019" t="s">
        <v>1478</v>
      </c>
      <c r="T2019">
        <v>1</v>
      </c>
      <c r="U2019">
        <v>0.17490998999999999</v>
      </c>
      <c r="V2019">
        <v>119</v>
      </c>
    </row>
    <row r="2020" spans="1:22">
      <c r="A2020">
        <v>98666</v>
      </c>
      <c r="B2020" t="s">
        <v>3202</v>
      </c>
      <c r="C2020">
        <v>-2.9999999999999997E-8</v>
      </c>
      <c r="D2020">
        <v>3.9039219999999999E-2</v>
      </c>
      <c r="E2020">
        <v>682</v>
      </c>
      <c r="F2020">
        <v>0</v>
      </c>
      <c r="G2020">
        <v>0</v>
      </c>
      <c r="H2020">
        <v>7</v>
      </c>
      <c r="I2020">
        <v>97291</v>
      </c>
      <c r="J2020">
        <v>1</v>
      </c>
      <c r="K2020">
        <v>0</v>
      </c>
      <c r="L2020">
        <v>0</v>
      </c>
      <c r="M2020">
        <v>0</v>
      </c>
      <c r="N2020">
        <v>1</v>
      </c>
      <c r="O2020">
        <v>1</v>
      </c>
      <c r="P2020">
        <v>348</v>
      </c>
      <c r="Q2020">
        <v>27</v>
      </c>
      <c r="R2020">
        <v>3</v>
      </c>
      <c r="S2020" t="s">
        <v>1478</v>
      </c>
      <c r="T2020">
        <v>1</v>
      </c>
      <c r="U2020">
        <v>3.9039249999999998E-2</v>
      </c>
      <c r="V2020">
        <v>27</v>
      </c>
    </row>
    <row r="2021" spans="1:22">
      <c r="A2021">
        <v>98672</v>
      </c>
      <c r="B2021" t="s">
        <v>3203</v>
      </c>
      <c r="C2021">
        <v>-2.9999999999999997E-8</v>
      </c>
      <c r="D2021">
        <v>0.29130777000000002</v>
      </c>
      <c r="E2021">
        <v>682</v>
      </c>
      <c r="F2021">
        <v>2</v>
      </c>
      <c r="G2021">
        <v>0</v>
      </c>
      <c r="H2021">
        <v>7</v>
      </c>
      <c r="I2021">
        <v>97291</v>
      </c>
      <c r="J2021">
        <v>1</v>
      </c>
      <c r="K2021">
        <v>0</v>
      </c>
      <c r="L2021">
        <v>0</v>
      </c>
      <c r="M2021">
        <v>0</v>
      </c>
      <c r="N2021">
        <v>1</v>
      </c>
      <c r="O2021">
        <v>1</v>
      </c>
      <c r="P2021">
        <v>348</v>
      </c>
      <c r="Q2021">
        <v>27</v>
      </c>
      <c r="R2021">
        <v>3</v>
      </c>
      <c r="S2021" t="s">
        <v>1478</v>
      </c>
      <c r="T2021">
        <v>1</v>
      </c>
      <c r="U2021">
        <v>0.29130780000000001</v>
      </c>
      <c r="V2021">
        <v>199</v>
      </c>
    </row>
    <row r="2022" spans="1:22">
      <c r="A2022">
        <v>98673</v>
      </c>
      <c r="B2022" t="s">
        <v>3203</v>
      </c>
      <c r="C2022">
        <v>0.29130777000000002</v>
      </c>
      <c r="D2022">
        <v>0.29230781</v>
      </c>
      <c r="E2022">
        <v>682</v>
      </c>
      <c r="F2022">
        <v>2</v>
      </c>
      <c r="G2022">
        <v>0</v>
      </c>
      <c r="H2022">
        <v>7</v>
      </c>
      <c r="I2022">
        <v>97291</v>
      </c>
      <c r="J2022">
        <v>1</v>
      </c>
      <c r="K2022">
        <v>0</v>
      </c>
      <c r="L2022">
        <v>0</v>
      </c>
      <c r="M2022">
        <v>0</v>
      </c>
      <c r="N2022">
        <v>1</v>
      </c>
      <c r="O2022">
        <v>1</v>
      </c>
      <c r="P2022">
        <v>348</v>
      </c>
      <c r="Q2022">
        <v>27</v>
      </c>
      <c r="R2022">
        <v>3</v>
      </c>
      <c r="S2022" t="s">
        <v>1478</v>
      </c>
      <c r="T2022">
        <v>1</v>
      </c>
      <c r="U2022">
        <v>1.00004E-3</v>
      </c>
      <c r="V2022">
        <v>1</v>
      </c>
    </row>
    <row r="2023" spans="1:22">
      <c r="A2023">
        <v>98674</v>
      </c>
      <c r="B2023" t="s">
        <v>3203</v>
      </c>
      <c r="C2023">
        <v>0.29230781</v>
      </c>
      <c r="D2023">
        <v>0.3480125</v>
      </c>
      <c r="E2023">
        <v>682</v>
      </c>
      <c r="F2023">
        <v>2</v>
      </c>
      <c r="G2023">
        <v>0</v>
      </c>
      <c r="H2023">
        <v>7</v>
      </c>
      <c r="I2023">
        <v>97291</v>
      </c>
      <c r="J2023">
        <v>1</v>
      </c>
      <c r="K2023">
        <v>0</v>
      </c>
      <c r="L2023">
        <v>0</v>
      </c>
      <c r="M2023">
        <v>0</v>
      </c>
      <c r="N2023">
        <v>1</v>
      </c>
      <c r="O2023">
        <v>1</v>
      </c>
      <c r="P2023">
        <v>348</v>
      </c>
      <c r="Q2023">
        <v>27</v>
      </c>
      <c r="R2023">
        <v>3</v>
      </c>
      <c r="S2023" t="s">
        <v>1478</v>
      </c>
      <c r="T2023">
        <v>1</v>
      </c>
      <c r="U2023">
        <v>5.5704690000000001E-2</v>
      </c>
      <c r="V2023">
        <v>38</v>
      </c>
    </row>
    <row r="2024" spans="1:22">
      <c r="A2024">
        <v>98699</v>
      </c>
      <c r="B2024" t="s">
        <v>3204</v>
      </c>
      <c r="C2024">
        <v>-2.9999999999999997E-8</v>
      </c>
      <c r="D2024">
        <v>0.11356676</v>
      </c>
      <c r="E2024">
        <v>682</v>
      </c>
      <c r="F2024">
        <v>2</v>
      </c>
      <c r="G2024">
        <v>0</v>
      </c>
      <c r="H2024">
        <v>7</v>
      </c>
      <c r="I2024">
        <v>97291</v>
      </c>
      <c r="J2024">
        <v>1</v>
      </c>
      <c r="K2024">
        <v>0</v>
      </c>
      <c r="L2024">
        <v>0</v>
      </c>
      <c r="M2024">
        <v>0</v>
      </c>
      <c r="N2024">
        <v>1</v>
      </c>
      <c r="O2024">
        <v>1</v>
      </c>
      <c r="P2024">
        <v>348</v>
      </c>
      <c r="Q2024">
        <v>27</v>
      </c>
      <c r="R2024">
        <v>3</v>
      </c>
      <c r="S2024" t="s">
        <v>1478</v>
      </c>
      <c r="T2024">
        <v>1</v>
      </c>
      <c r="U2024">
        <v>0.11356679</v>
      </c>
      <c r="V2024">
        <v>77</v>
      </c>
    </row>
    <row r="2025" spans="1:22">
      <c r="A2025">
        <v>98789</v>
      </c>
      <c r="B2025" t="s">
        <v>3205</v>
      </c>
      <c r="C2025">
        <v>-2.9999999999999997E-8</v>
      </c>
      <c r="D2025">
        <v>0.32652621999999998</v>
      </c>
      <c r="E2025">
        <v>682</v>
      </c>
      <c r="F2025">
        <v>2</v>
      </c>
      <c r="G2025">
        <v>0</v>
      </c>
      <c r="H2025">
        <v>7</v>
      </c>
      <c r="I2025">
        <v>97291</v>
      </c>
      <c r="J2025">
        <v>1</v>
      </c>
      <c r="K2025">
        <v>0</v>
      </c>
      <c r="L2025">
        <v>0</v>
      </c>
      <c r="M2025">
        <v>0</v>
      </c>
      <c r="N2025">
        <v>1</v>
      </c>
      <c r="O2025">
        <v>1</v>
      </c>
      <c r="P2025">
        <v>348</v>
      </c>
      <c r="Q2025">
        <v>27</v>
      </c>
      <c r="R2025">
        <v>3</v>
      </c>
      <c r="S2025" t="s">
        <v>1478</v>
      </c>
      <c r="T2025">
        <v>1</v>
      </c>
      <c r="U2025">
        <v>0.32652625000000002</v>
      </c>
      <c r="V2025">
        <v>223</v>
      </c>
    </row>
    <row r="2026" spans="1:22">
      <c r="A2026">
        <v>98905</v>
      </c>
      <c r="B2026" t="s">
        <v>3206</v>
      </c>
      <c r="C2026">
        <v>-2.9999999999999997E-8</v>
      </c>
      <c r="D2026">
        <v>0.28483024000000001</v>
      </c>
      <c r="E2026">
        <v>682</v>
      </c>
      <c r="F2026">
        <v>2</v>
      </c>
      <c r="G2026">
        <v>0</v>
      </c>
      <c r="H2026">
        <v>7</v>
      </c>
      <c r="I2026">
        <v>97291</v>
      </c>
      <c r="J2026">
        <v>1</v>
      </c>
      <c r="K2026">
        <v>0</v>
      </c>
      <c r="L2026">
        <v>0</v>
      </c>
      <c r="M2026">
        <v>0</v>
      </c>
      <c r="N2026">
        <v>1</v>
      </c>
      <c r="O2026">
        <v>1</v>
      </c>
      <c r="P2026">
        <v>348</v>
      </c>
      <c r="Q2026">
        <v>27</v>
      </c>
      <c r="R2026">
        <v>3</v>
      </c>
      <c r="S2026" t="s">
        <v>1478</v>
      </c>
      <c r="T2026">
        <v>1</v>
      </c>
      <c r="U2026">
        <v>0.28483027</v>
      </c>
      <c r="V2026">
        <v>194</v>
      </c>
    </row>
    <row r="2027" spans="1:22">
      <c r="A2027">
        <v>98992</v>
      </c>
      <c r="B2027" t="s">
        <v>3207</v>
      </c>
      <c r="C2027">
        <v>-2.9999999999999997E-8</v>
      </c>
      <c r="D2027">
        <v>0.36568606999999997</v>
      </c>
      <c r="E2027">
        <v>682</v>
      </c>
      <c r="F2027">
        <v>2</v>
      </c>
      <c r="G2027">
        <v>0</v>
      </c>
      <c r="H2027">
        <v>7</v>
      </c>
      <c r="I2027">
        <v>97291</v>
      </c>
      <c r="J2027">
        <v>1</v>
      </c>
      <c r="K2027">
        <v>0</v>
      </c>
      <c r="L2027">
        <v>0</v>
      </c>
      <c r="M2027">
        <v>0</v>
      </c>
      <c r="N2027">
        <v>1</v>
      </c>
      <c r="O2027">
        <v>1</v>
      </c>
      <c r="P2027">
        <v>348</v>
      </c>
      <c r="Q2027">
        <v>27</v>
      </c>
      <c r="R2027">
        <v>3</v>
      </c>
      <c r="S2027" t="s">
        <v>1478</v>
      </c>
      <c r="T2027">
        <v>1</v>
      </c>
      <c r="U2027">
        <v>0.36568610000000001</v>
      </c>
      <c r="V2027">
        <v>249</v>
      </c>
    </row>
    <row r="2028" spans="1:22">
      <c r="A2028">
        <v>99141</v>
      </c>
      <c r="B2028" t="s">
        <v>3208</v>
      </c>
      <c r="C2028">
        <v>-2.9999999999999997E-8</v>
      </c>
      <c r="D2028">
        <v>0.32206353999999998</v>
      </c>
      <c r="E2028">
        <v>682</v>
      </c>
      <c r="F2028">
        <v>2</v>
      </c>
      <c r="G2028">
        <v>0</v>
      </c>
      <c r="H2028">
        <v>7</v>
      </c>
      <c r="I2028">
        <v>97291</v>
      </c>
      <c r="J2028">
        <v>1</v>
      </c>
      <c r="K2028">
        <v>0</v>
      </c>
      <c r="L2028">
        <v>0</v>
      </c>
      <c r="M2028">
        <v>0</v>
      </c>
      <c r="N2028">
        <v>1</v>
      </c>
      <c r="O2028">
        <v>1</v>
      </c>
      <c r="P2028">
        <v>348</v>
      </c>
      <c r="Q2028">
        <v>27</v>
      </c>
      <c r="R2028">
        <v>3</v>
      </c>
      <c r="S2028" t="s">
        <v>1478</v>
      </c>
      <c r="T2028">
        <v>1</v>
      </c>
      <c r="U2028">
        <v>0.32206357000000002</v>
      </c>
      <c r="V2028">
        <v>220</v>
      </c>
    </row>
    <row r="2029" spans="1:22">
      <c r="A2029">
        <v>99143</v>
      </c>
      <c r="B2029" t="s">
        <v>3209</v>
      </c>
      <c r="C2029">
        <v>-2.9999999999999997E-8</v>
      </c>
      <c r="D2029">
        <v>0.21463842999999999</v>
      </c>
      <c r="E2029">
        <v>682</v>
      </c>
      <c r="F2029">
        <v>0</v>
      </c>
      <c r="G2029">
        <v>0</v>
      </c>
      <c r="H2029">
        <v>7</v>
      </c>
      <c r="I2029">
        <v>97291</v>
      </c>
      <c r="J2029">
        <v>1</v>
      </c>
      <c r="K2029">
        <v>0</v>
      </c>
      <c r="L2029">
        <v>0</v>
      </c>
      <c r="M2029">
        <v>0</v>
      </c>
      <c r="N2029">
        <v>1</v>
      </c>
      <c r="O2029">
        <v>1</v>
      </c>
      <c r="P2029">
        <v>348</v>
      </c>
      <c r="Q2029">
        <v>27</v>
      </c>
      <c r="R2029">
        <v>3</v>
      </c>
      <c r="S2029" t="s">
        <v>1478</v>
      </c>
      <c r="T2029">
        <v>1</v>
      </c>
      <c r="U2029">
        <v>0.21463846</v>
      </c>
      <c r="V2029">
        <v>146</v>
      </c>
    </row>
    <row r="2030" spans="1:22">
      <c r="A2030">
        <v>99164</v>
      </c>
      <c r="B2030" t="s">
        <v>3210</v>
      </c>
      <c r="C2030">
        <v>-2.9999999999999997E-8</v>
      </c>
      <c r="D2030">
        <v>0.14962573000000001</v>
      </c>
      <c r="E2030">
        <v>682</v>
      </c>
      <c r="F2030">
        <v>2</v>
      </c>
      <c r="G2030">
        <v>0</v>
      </c>
      <c r="H2030">
        <v>7</v>
      </c>
      <c r="I2030">
        <v>97291</v>
      </c>
      <c r="J2030">
        <v>1</v>
      </c>
      <c r="K2030">
        <v>0</v>
      </c>
      <c r="L2030">
        <v>0</v>
      </c>
      <c r="M2030">
        <v>0</v>
      </c>
      <c r="N2030">
        <v>1</v>
      </c>
      <c r="O2030">
        <v>1</v>
      </c>
      <c r="P2030">
        <v>348</v>
      </c>
      <c r="Q2030">
        <v>27</v>
      </c>
      <c r="R2030">
        <v>3</v>
      </c>
      <c r="S2030" t="s">
        <v>1478</v>
      </c>
      <c r="T2030">
        <v>1</v>
      </c>
      <c r="U2030">
        <v>0.14962576</v>
      </c>
      <c r="V2030">
        <v>102</v>
      </c>
    </row>
    <row r="2031" spans="1:22">
      <c r="A2031">
        <v>99165</v>
      </c>
      <c r="B2031" t="s">
        <v>3210</v>
      </c>
      <c r="C2031">
        <v>0.14962573000000001</v>
      </c>
      <c r="D2031">
        <v>0.17187040000000001</v>
      </c>
      <c r="E2031">
        <v>682</v>
      </c>
      <c r="F2031">
        <v>0</v>
      </c>
      <c r="G2031">
        <v>0</v>
      </c>
      <c r="H2031">
        <v>7</v>
      </c>
      <c r="I2031">
        <v>97291</v>
      </c>
      <c r="J2031">
        <v>1</v>
      </c>
      <c r="K2031">
        <v>0</v>
      </c>
      <c r="L2031">
        <v>0</v>
      </c>
      <c r="M2031">
        <v>0</v>
      </c>
      <c r="N2031">
        <v>1</v>
      </c>
      <c r="O2031">
        <v>1</v>
      </c>
      <c r="P2031">
        <v>348</v>
      </c>
      <c r="Q2031">
        <v>27</v>
      </c>
      <c r="R2031">
        <v>3</v>
      </c>
      <c r="S2031" t="s">
        <v>1478</v>
      </c>
      <c r="T2031">
        <v>1</v>
      </c>
      <c r="U2031">
        <v>2.2244670000000001E-2</v>
      </c>
      <c r="V2031">
        <v>15</v>
      </c>
    </row>
    <row r="2032" spans="1:22">
      <c r="A2032">
        <v>99178</v>
      </c>
      <c r="B2032" t="s">
        <v>3211</v>
      </c>
      <c r="C2032">
        <v>-2.9999999999999997E-8</v>
      </c>
      <c r="D2032">
        <v>2.2918580000000001E-2</v>
      </c>
      <c r="E2032">
        <v>682</v>
      </c>
      <c r="F2032">
        <v>0</v>
      </c>
      <c r="G2032">
        <v>0</v>
      </c>
      <c r="H2032">
        <v>7</v>
      </c>
      <c r="I2032">
        <v>97291</v>
      </c>
      <c r="J2032">
        <v>1</v>
      </c>
      <c r="K2032">
        <v>0</v>
      </c>
      <c r="L2032">
        <v>0</v>
      </c>
      <c r="M2032">
        <v>0</v>
      </c>
      <c r="N2032">
        <v>1</v>
      </c>
      <c r="O2032">
        <v>1</v>
      </c>
      <c r="P2032">
        <v>348</v>
      </c>
      <c r="Q2032">
        <v>27</v>
      </c>
      <c r="R2032">
        <v>3</v>
      </c>
      <c r="S2032" t="s">
        <v>1478</v>
      </c>
      <c r="T2032">
        <v>1</v>
      </c>
      <c r="U2032">
        <v>2.2918609999999999E-2</v>
      </c>
      <c r="V2032">
        <v>16</v>
      </c>
    </row>
    <row r="2033" spans="1:22">
      <c r="A2033">
        <v>99179</v>
      </c>
      <c r="B2033" t="s">
        <v>3211</v>
      </c>
      <c r="C2033">
        <v>2.2918580000000001E-2</v>
      </c>
      <c r="D2033">
        <v>4.8176089999999998E-2</v>
      </c>
      <c r="E2033">
        <v>682</v>
      </c>
      <c r="F2033">
        <v>0</v>
      </c>
      <c r="G2033">
        <v>0</v>
      </c>
      <c r="H2033">
        <v>7</v>
      </c>
      <c r="I2033">
        <v>97291</v>
      </c>
      <c r="J2033">
        <v>1</v>
      </c>
      <c r="K2033">
        <v>0</v>
      </c>
      <c r="L2033">
        <v>0</v>
      </c>
      <c r="M2033">
        <v>0</v>
      </c>
      <c r="N2033">
        <v>1</v>
      </c>
      <c r="O2033">
        <v>1</v>
      </c>
      <c r="P2033">
        <v>348</v>
      </c>
      <c r="Q2033">
        <v>27</v>
      </c>
      <c r="R2033">
        <v>3</v>
      </c>
      <c r="S2033" t="s">
        <v>1478</v>
      </c>
      <c r="T2033">
        <v>1</v>
      </c>
      <c r="U2033">
        <v>2.525751E-2</v>
      </c>
      <c r="V2033">
        <v>17</v>
      </c>
    </row>
    <row r="2034" spans="1:22">
      <c r="A2034">
        <v>99180</v>
      </c>
      <c r="B2034" t="s">
        <v>3211</v>
      </c>
      <c r="C2034">
        <v>4.8176089999999998E-2</v>
      </c>
      <c r="D2034">
        <v>0.15287139999999999</v>
      </c>
      <c r="E2034">
        <v>682</v>
      </c>
      <c r="F2034">
        <v>0</v>
      </c>
      <c r="G2034">
        <v>0</v>
      </c>
      <c r="H2034">
        <v>7</v>
      </c>
      <c r="I2034">
        <v>97291</v>
      </c>
      <c r="J2034">
        <v>1</v>
      </c>
      <c r="K2034">
        <v>0</v>
      </c>
      <c r="L2034">
        <v>0</v>
      </c>
      <c r="M2034">
        <v>0</v>
      </c>
      <c r="N2034">
        <v>1</v>
      </c>
      <c r="O2034">
        <v>1</v>
      </c>
      <c r="P2034">
        <v>348</v>
      </c>
      <c r="Q2034">
        <v>27</v>
      </c>
      <c r="R2034">
        <v>3</v>
      </c>
      <c r="S2034" t="s">
        <v>1478</v>
      </c>
      <c r="T2034">
        <v>1</v>
      </c>
      <c r="U2034">
        <v>0.10469531</v>
      </c>
      <c r="V2034">
        <v>71</v>
      </c>
    </row>
    <row r="2035" spans="1:22">
      <c r="A2035">
        <v>99185</v>
      </c>
      <c r="B2035" t="s">
        <v>3212</v>
      </c>
      <c r="C2035">
        <v>-2.9999999999999997E-8</v>
      </c>
      <c r="D2035">
        <v>0.54808007999999997</v>
      </c>
      <c r="E2035">
        <v>682</v>
      </c>
      <c r="F2035">
        <v>2</v>
      </c>
      <c r="G2035">
        <v>0</v>
      </c>
      <c r="H2035">
        <v>7</v>
      </c>
      <c r="I2035">
        <v>97291</v>
      </c>
      <c r="J2035">
        <v>1</v>
      </c>
      <c r="K2035">
        <v>0</v>
      </c>
      <c r="L2035">
        <v>0</v>
      </c>
      <c r="M2035">
        <v>0</v>
      </c>
      <c r="N2035">
        <v>1</v>
      </c>
      <c r="O2035">
        <v>1</v>
      </c>
      <c r="P2035">
        <v>348</v>
      </c>
      <c r="Q2035">
        <v>27</v>
      </c>
      <c r="R2035">
        <v>3</v>
      </c>
      <c r="S2035" t="s">
        <v>1478</v>
      </c>
      <c r="T2035">
        <v>1</v>
      </c>
      <c r="U2035">
        <v>0.54808011000000001</v>
      </c>
      <c r="V2035">
        <v>374</v>
      </c>
    </row>
    <row r="2036" spans="1:22">
      <c r="A2036">
        <v>99506</v>
      </c>
      <c r="B2036" t="s">
        <v>3213</v>
      </c>
      <c r="C2036">
        <v>-2.9999999999999997E-8</v>
      </c>
      <c r="D2036">
        <v>0.78257434999999997</v>
      </c>
      <c r="E2036">
        <v>682</v>
      </c>
      <c r="F2036">
        <v>2</v>
      </c>
      <c r="G2036">
        <v>0</v>
      </c>
      <c r="H2036">
        <v>7</v>
      </c>
      <c r="I2036">
        <v>97291</v>
      </c>
      <c r="J2036">
        <v>1</v>
      </c>
      <c r="K2036">
        <v>0</v>
      </c>
      <c r="L2036">
        <v>0</v>
      </c>
      <c r="M2036">
        <v>0</v>
      </c>
      <c r="N2036">
        <v>1</v>
      </c>
      <c r="O2036">
        <v>1</v>
      </c>
      <c r="P2036">
        <v>348</v>
      </c>
      <c r="Q2036">
        <v>27</v>
      </c>
      <c r="R2036">
        <v>3</v>
      </c>
      <c r="S2036" t="s">
        <v>1478</v>
      </c>
      <c r="T2036">
        <v>1</v>
      </c>
      <c r="U2036">
        <v>0.78257438000000001</v>
      </c>
      <c r="V2036">
        <v>534</v>
      </c>
    </row>
    <row r="2037" spans="1:22">
      <c r="A2037">
        <v>99572</v>
      </c>
      <c r="B2037" t="s">
        <v>3214</v>
      </c>
      <c r="C2037">
        <v>-2.9999999999999997E-8</v>
      </c>
      <c r="D2037">
        <v>6.9125950000000005E-2</v>
      </c>
      <c r="E2037">
        <v>682</v>
      </c>
      <c r="F2037">
        <v>0</v>
      </c>
      <c r="G2037">
        <v>0</v>
      </c>
      <c r="H2037">
        <v>7</v>
      </c>
      <c r="I2037">
        <v>97291</v>
      </c>
      <c r="J2037">
        <v>1</v>
      </c>
      <c r="K2037">
        <v>0</v>
      </c>
      <c r="L2037">
        <v>0</v>
      </c>
      <c r="M2037">
        <v>0</v>
      </c>
      <c r="N2037">
        <v>1</v>
      </c>
      <c r="O2037">
        <v>1</v>
      </c>
      <c r="P2037">
        <v>348</v>
      </c>
      <c r="Q2037">
        <v>27</v>
      </c>
      <c r="R2037">
        <v>3</v>
      </c>
      <c r="S2037" t="s">
        <v>1478</v>
      </c>
      <c r="T2037">
        <v>1</v>
      </c>
      <c r="U2037">
        <v>6.9125980000000004E-2</v>
      </c>
      <c r="V2037">
        <v>47</v>
      </c>
    </row>
    <row r="2038" spans="1:22">
      <c r="A2038">
        <v>99574</v>
      </c>
      <c r="B2038" t="s">
        <v>3215</v>
      </c>
      <c r="C2038">
        <v>-2.9999999999999997E-8</v>
      </c>
      <c r="D2038">
        <v>4.3846139999999999E-2</v>
      </c>
      <c r="E2038">
        <v>682</v>
      </c>
      <c r="F2038">
        <v>0</v>
      </c>
      <c r="G2038">
        <v>0</v>
      </c>
      <c r="H2038">
        <v>7</v>
      </c>
      <c r="I2038">
        <v>97291</v>
      </c>
      <c r="J2038">
        <v>1</v>
      </c>
      <c r="K2038">
        <v>0</v>
      </c>
      <c r="L2038">
        <v>0</v>
      </c>
      <c r="M2038">
        <v>0</v>
      </c>
      <c r="N2038">
        <v>1</v>
      </c>
      <c r="O2038">
        <v>1</v>
      </c>
      <c r="P2038">
        <v>348</v>
      </c>
      <c r="Q2038">
        <v>27</v>
      </c>
      <c r="R2038">
        <v>3</v>
      </c>
      <c r="S2038" t="s">
        <v>1478</v>
      </c>
      <c r="T2038">
        <v>1</v>
      </c>
      <c r="U2038">
        <v>4.3846169999999997E-2</v>
      </c>
      <c r="V2038">
        <v>30</v>
      </c>
    </row>
    <row r="2039" spans="1:22">
      <c r="A2039">
        <v>99603</v>
      </c>
      <c r="B2039" t="s">
        <v>3216</v>
      </c>
      <c r="C2039">
        <v>-2.9999999999999997E-8</v>
      </c>
      <c r="D2039">
        <v>0.34423053999999997</v>
      </c>
      <c r="E2039">
        <v>682</v>
      </c>
      <c r="F2039">
        <v>2</v>
      </c>
      <c r="G2039">
        <v>0</v>
      </c>
      <c r="H2039">
        <v>7</v>
      </c>
      <c r="I2039">
        <v>97291</v>
      </c>
      <c r="J2039">
        <v>1</v>
      </c>
      <c r="K2039">
        <v>0</v>
      </c>
      <c r="L2039">
        <v>0</v>
      </c>
      <c r="M2039">
        <v>0</v>
      </c>
      <c r="N2039">
        <v>1</v>
      </c>
      <c r="O2039">
        <v>1</v>
      </c>
      <c r="P2039">
        <v>348</v>
      </c>
      <c r="Q2039">
        <v>27</v>
      </c>
      <c r="R2039">
        <v>3</v>
      </c>
      <c r="S2039" t="s">
        <v>1478</v>
      </c>
      <c r="T2039">
        <v>1</v>
      </c>
      <c r="U2039">
        <v>0.34423057000000001</v>
      </c>
      <c r="V2039">
        <v>235</v>
      </c>
    </row>
    <row r="2040" spans="1:22">
      <c r="A2040">
        <v>99619</v>
      </c>
      <c r="B2040" t="s">
        <v>3217</v>
      </c>
      <c r="C2040">
        <v>-2.9999999999999997E-8</v>
      </c>
      <c r="D2040">
        <v>8.3883979999999997E-2</v>
      </c>
      <c r="E2040">
        <v>682</v>
      </c>
      <c r="F2040">
        <v>2</v>
      </c>
      <c r="G2040">
        <v>0</v>
      </c>
      <c r="H2040">
        <v>7</v>
      </c>
      <c r="I2040">
        <v>97291</v>
      </c>
      <c r="J2040">
        <v>1</v>
      </c>
      <c r="K2040">
        <v>0</v>
      </c>
      <c r="L2040">
        <v>0</v>
      </c>
      <c r="M2040">
        <v>0</v>
      </c>
      <c r="N2040">
        <v>1</v>
      </c>
      <c r="O2040">
        <v>1</v>
      </c>
      <c r="P2040">
        <v>348</v>
      </c>
      <c r="Q2040">
        <v>27</v>
      </c>
      <c r="R2040">
        <v>3</v>
      </c>
      <c r="S2040" t="s">
        <v>1478</v>
      </c>
      <c r="T2040">
        <v>1</v>
      </c>
      <c r="U2040">
        <v>8.3884009999999995E-2</v>
      </c>
      <c r="V2040">
        <v>57</v>
      </c>
    </row>
    <row r="2041" spans="1:22">
      <c r="A2041">
        <v>99656</v>
      </c>
      <c r="B2041" t="s">
        <v>3218</v>
      </c>
      <c r="C2041">
        <v>-2.9999999999999997E-8</v>
      </c>
      <c r="D2041">
        <v>3.2589269999999997E-2</v>
      </c>
      <c r="E2041">
        <v>682</v>
      </c>
      <c r="F2041">
        <v>0</v>
      </c>
      <c r="G2041">
        <v>0</v>
      </c>
      <c r="H2041">
        <v>7</v>
      </c>
      <c r="I2041">
        <v>97291</v>
      </c>
      <c r="J2041">
        <v>1</v>
      </c>
      <c r="K2041">
        <v>0</v>
      </c>
      <c r="L2041">
        <v>0</v>
      </c>
      <c r="M2041">
        <v>0</v>
      </c>
      <c r="N2041">
        <v>1</v>
      </c>
      <c r="O2041">
        <v>1</v>
      </c>
      <c r="P2041">
        <v>348</v>
      </c>
      <c r="Q2041">
        <v>27</v>
      </c>
      <c r="R2041">
        <v>3</v>
      </c>
      <c r="S2041" t="s">
        <v>1478</v>
      </c>
      <c r="T2041">
        <v>1</v>
      </c>
      <c r="U2041">
        <v>3.2589300000000002E-2</v>
      </c>
      <c r="V2041">
        <v>22</v>
      </c>
    </row>
    <row r="2042" spans="1:22">
      <c r="A2042">
        <v>99671</v>
      </c>
      <c r="B2042" t="s">
        <v>3219</v>
      </c>
      <c r="C2042">
        <v>-2.9999999999999997E-8</v>
      </c>
      <c r="D2042">
        <v>4.7325810000000003E-2</v>
      </c>
      <c r="E2042">
        <v>682</v>
      </c>
      <c r="F2042">
        <v>2</v>
      </c>
      <c r="G2042">
        <v>0</v>
      </c>
      <c r="H2042">
        <v>7</v>
      </c>
      <c r="I2042">
        <v>97291</v>
      </c>
      <c r="J2042">
        <v>1</v>
      </c>
      <c r="K2042">
        <v>0</v>
      </c>
      <c r="L2042">
        <v>0</v>
      </c>
      <c r="M2042">
        <v>0</v>
      </c>
      <c r="N2042">
        <v>1</v>
      </c>
      <c r="O2042">
        <v>1</v>
      </c>
      <c r="P2042">
        <v>348</v>
      </c>
      <c r="Q2042">
        <v>27</v>
      </c>
      <c r="R2042">
        <v>3</v>
      </c>
      <c r="S2042" t="s">
        <v>1478</v>
      </c>
      <c r="T2042">
        <v>1</v>
      </c>
      <c r="U2042">
        <v>4.7325840000000001E-2</v>
      </c>
      <c r="V2042">
        <v>32</v>
      </c>
    </row>
    <row r="2043" spans="1:22">
      <c r="A2043">
        <v>99684</v>
      </c>
      <c r="B2043" t="s">
        <v>3220</v>
      </c>
      <c r="C2043">
        <v>-2.9999999999999997E-8</v>
      </c>
      <c r="D2043">
        <v>0.10281265000000001</v>
      </c>
      <c r="E2043">
        <v>682</v>
      </c>
      <c r="F2043">
        <v>2</v>
      </c>
      <c r="G2043">
        <v>0</v>
      </c>
      <c r="H2043">
        <v>7</v>
      </c>
      <c r="I2043">
        <v>97291</v>
      </c>
      <c r="J2043">
        <v>1</v>
      </c>
      <c r="K2043">
        <v>0</v>
      </c>
      <c r="L2043">
        <v>0</v>
      </c>
      <c r="M2043">
        <v>0</v>
      </c>
      <c r="N2043">
        <v>1</v>
      </c>
      <c r="O2043">
        <v>1</v>
      </c>
      <c r="P2043">
        <v>348</v>
      </c>
      <c r="Q2043">
        <v>27</v>
      </c>
      <c r="R2043">
        <v>3</v>
      </c>
      <c r="S2043" t="s">
        <v>1478</v>
      </c>
      <c r="T2043">
        <v>1</v>
      </c>
      <c r="U2043">
        <v>0.10281268</v>
      </c>
      <c r="V2043">
        <v>70</v>
      </c>
    </row>
    <row r="2044" spans="1:22">
      <c r="A2044">
        <v>99722</v>
      </c>
      <c r="B2044" t="s">
        <v>3221</v>
      </c>
      <c r="C2044">
        <v>-2.9999999999999997E-8</v>
      </c>
      <c r="D2044">
        <v>0.12009412999999999</v>
      </c>
      <c r="E2044">
        <v>682</v>
      </c>
      <c r="F2044">
        <v>2</v>
      </c>
      <c r="G2044">
        <v>0</v>
      </c>
      <c r="H2044">
        <v>7</v>
      </c>
      <c r="I2044">
        <v>97291</v>
      </c>
      <c r="J2044">
        <v>1</v>
      </c>
      <c r="K2044">
        <v>0</v>
      </c>
      <c r="L2044">
        <v>0</v>
      </c>
      <c r="M2044">
        <v>0</v>
      </c>
      <c r="N2044">
        <v>1</v>
      </c>
      <c r="O2044">
        <v>1</v>
      </c>
      <c r="P2044">
        <v>348</v>
      </c>
      <c r="Q2044">
        <v>27</v>
      </c>
      <c r="R2044">
        <v>3</v>
      </c>
      <c r="S2044" t="s">
        <v>1478</v>
      </c>
      <c r="T2044">
        <v>1</v>
      </c>
      <c r="U2044">
        <v>0.12009416000000001</v>
      </c>
      <c r="V2044">
        <v>82</v>
      </c>
    </row>
    <row r="2045" spans="1:22">
      <c r="A2045">
        <v>99801</v>
      </c>
      <c r="B2045" t="s">
        <v>3222</v>
      </c>
      <c r="C2045">
        <v>-2.9999999999999997E-8</v>
      </c>
      <c r="D2045">
        <v>6.5039879999999994E-2</v>
      </c>
      <c r="E2045">
        <v>682</v>
      </c>
      <c r="F2045">
        <v>0</v>
      </c>
      <c r="G2045">
        <v>0</v>
      </c>
      <c r="H2045">
        <v>7</v>
      </c>
      <c r="I2045">
        <v>97291</v>
      </c>
      <c r="J2045">
        <v>1</v>
      </c>
      <c r="K2045">
        <v>0</v>
      </c>
      <c r="L2045">
        <v>0</v>
      </c>
      <c r="M2045">
        <v>0</v>
      </c>
      <c r="N2045">
        <v>1</v>
      </c>
      <c r="O2045">
        <v>1</v>
      </c>
      <c r="P2045">
        <v>348</v>
      </c>
      <c r="Q2045">
        <v>27</v>
      </c>
      <c r="R2045">
        <v>3</v>
      </c>
      <c r="S2045" t="s">
        <v>1478</v>
      </c>
      <c r="T2045">
        <v>1</v>
      </c>
      <c r="U2045">
        <v>6.5039910000000006E-2</v>
      </c>
      <c r="V2045">
        <v>44</v>
      </c>
    </row>
    <row r="2046" spans="1:22">
      <c r="A2046">
        <v>99862</v>
      </c>
      <c r="B2046" t="s">
        <v>3223</v>
      </c>
      <c r="C2046">
        <v>-2.9999999999999997E-8</v>
      </c>
      <c r="D2046">
        <v>1.169279E-2</v>
      </c>
      <c r="E2046">
        <v>682</v>
      </c>
      <c r="F2046">
        <v>0</v>
      </c>
      <c r="G2046">
        <v>0</v>
      </c>
      <c r="H2046">
        <v>7</v>
      </c>
      <c r="I2046">
        <v>97291</v>
      </c>
      <c r="J2046">
        <v>1</v>
      </c>
      <c r="K2046">
        <v>0</v>
      </c>
      <c r="L2046">
        <v>0</v>
      </c>
      <c r="M2046">
        <v>0</v>
      </c>
      <c r="N2046">
        <v>1</v>
      </c>
      <c r="O2046">
        <v>1</v>
      </c>
      <c r="P2046">
        <v>348</v>
      </c>
      <c r="Q2046">
        <v>27</v>
      </c>
      <c r="R2046">
        <v>3</v>
      </c>
      <c r="S2046" t="s">
        <v>1478</v>
      </c>
      <c r="T2046">
        <v>1</v>
      </c>
      <c r="U2046">
        <v>1.169282E-2</v>
      </c>
      <c r="V2046">
        <v>8</v>
      </c>
    </row>
    <row r="2047" spans="1:22">
      <c r="A2047">
        <v>99863</v>
      </c>
      <c r="B2047" t="s">
        <v>3224</v>
      </c>
      <c r="C2047">
        <v>-2.9999999999999997E-8</v>
      </c>
      <c r="D2047">
        <v>8.6690459999999997E-2</v>
      </c>
      <c r="E2047">
        <v>682</v>
      </c>
      <c r="F2047">
        <v>0</v>
      </c>
      <c r="G2047">
        <v>0</v>
      </c>
      <c r="H2047">
        <v>7</v>
      </c>
      <c r="I2047">
        <v>97291</v>
      </c>
      <c r="J2047">
        <v>1</v>
      </c>
      <c r="K2047">
        <v>0</v>
      </c>
      <c r="L2047">
        <v>0</v>
      </c>
      <c r="M2047">
        <v>0</v>
      </c>
      <c r="N2047">
        <v>1</v>
      </c>
      <c r="O2047">
        <v>1</v>
      </c>
      <c r="P2047">
        <v>348</v>
      </c>
      <c r="Q2047">
        <v>27</v>
      </c>
      <c r="R2047">
        <v>3</v>
      </c>
      <c r="S2047" t="s">
        <v>1478</v>
      </c>
      <c r="T2047">
        <v>1</v>
      </c>
      <c r="U2047">
        <v>8.6690489999999995E-2</v>
      </c>
      <c r="V2047">
        <v>59</v>
      </c>
    </row>
    <row r="2048" spans="1:22">
      <c r="A2048">
        <v>99943</v>
      </c>
      <c r="B2048" t="s">
        <v>3225</v>
      </c>
      <c r="C2048">
        <v>-2.9999999999999997E-8</v>
      </c>
      <c r="D2048">
        <v>0.12493709</v>
      </c>
      <c r="E2048">
        <v>682</v>
      </c>
      <c r="F2048">
        <v>2</v>
      </c>
      <c r="G2048">
        <v>0</v>
      </c>
      <c r="H2048">
        <v>7</v>
      </c>
      <c r="I2048">
        <v>97291</v>
      </c>
      <c r="J2048">
        <v>1</v>
      </c>
      <c r="K2048">
        <v>0</v>
      </c>
      <c r="L2048">
        <v>0</v>
      </c>
      <c r="M2048">
        <v>0</v>
      </c>
      <c r="N2048">
        <v>1</v>
      </c>
      <c r="O2048">
        <v>1</v>
      </c>
      <c r="P2048">
        <v>348</v>
      </c>
      <c r="Q2048">
        <v>27</v>
      </c>
      <c r="R2048">
        <v>3</v>
      </c>
      <c r="S2048" t="s">
        <v>1478</v>
      </c>
      <c r="T2048">
        <v>1</v>
      </c>
      <c r="U2048">
        <v>0.12493712</v>
      </c>
      <c r="V2048">
        <v>85</v>
      </c>
    </row>
    <row r="2049" spans="1:22">
      <c r="A2049">
        <v>99978</v>
      </c>
      <c r="B2049" t="s">
        <v>3226</v>
      </c>
      <c r="C2049">
        <v>-2.9999999999999997E-8</v>
      </c>
      <c r="D2049">
        <v>0.16516110000000001</v>
      </c>
      <c r="E2049">
        <v>682</v>
      </c>
      <c r="F2049">
        <v>2</v>
      </c>
      <c r="G2049">
        <v>0</v>
      </c>
      <c r="H2049">
        <v>7</v>
      </c>
      <c r="I2049">
        <v>97291</v>
      </c>
      <c r="J2049">
        <v>1</v>
      </c>
      <c r="K2049">
        <v>0</v>
      </c>
      <c r="L2049">
        <v>0</v>
      </c>
      <c r="M2049">
        <v>0</v>
      </c>
      <c r="N2049">
        <v>1</v>
      </c>
      <c r="O2049">
        <v>1</v>
      </c>
      <c r="P2049">
        <v>348</v>
      </c>
      <c r="Q2049">
        <v>27</v>
      </c>
      <c r="R2049">
        <v>3</v>
      </c>
      <c r="S2049" t="s">
        <v>1478</v>
      </c>
      <c r="T2049">
        <v>1</v>
      </c>
      <c r="U2049">
        <v>0.16516112999999999</v>
      </c>
      <c r="V2049">
        <v>113</v>
      </c>
    </row>
    <row r="2050" spans="1:22">
      <c r="A2050">
        <v>99987</v>
      </c>
      <c r="B2050" t="s">
        <v>3227</v>
      </c>
      <c r="C2050">
        <v>-2.9999999999999997E-8</v>
      </c>
      <c r="D2050">
        <v>0.27696941000000003</v>
      </c>
      <c r="E2050">
        <v>682</v>
      </c>
      <c r="F2050">
        <v>2</v>
      </c>
      <c r="G2050">
        <v>0</v>
      </c>
      <c r="H2050">
        <v>7</v>
      </c>
      <c r="I2050">
        <v>97291</v>
      </c>
      <c r="J2050">
        <v>1</v>
      </c>
      <c r="K2050">
        <v>0</v>
      </c>
      <c r="L2050">
        <v>0</v>
      </c>
      <c r="M2050">
        <v>0</v>
      </c>
      <c r="N2050">
        <v>1</v>
      </c>
      <c r="O2050">
        <v>1</v>
      </c>
      <c r="P2050">
        <v>348</v>
      </c>
      <c r="Q2050">
        <v>27</v>
      </c>
      <c r="R2050">
        <v>3</v>
      </c>
      <c r="S2050" t="s">
        <v>1478</v>
      </c>
      <c r="T2050">
        <v>1</v>
      </c>
      <c r="U2050">
        <v>0.27696944000000001</v>
      </c>
      <c r="V2050">
        <v>189</v>
      </c>
    </row>
    <row r="2051" spans="1:22">
      <c r="A2051">
        <v>100008</v>
      </c>
      <c r="B2051" t="s">
        <v>3228</v>
      </c>
      <c r="C2051">
        <v>-2.9999999999999997E-8</v>
      </c>
      <c r="D2051">
        <v>8.2570039999999997E-2</v>
      </c>
      <c r="E2051">
        <v>682</v>
      </c>
      <c r="F2051">
        <v>0</v>
      </c>
      <c r="G2051">
        <v>0</v>
      </c>
      <c r="H2051">
        <v>7</v>
      </c>
      <c r="I2051">
        <v>97291</v>
      </c>
      <c r="J2051">
        <v>1</v>
      </c>
      <c r="K2051">
        <v>0</v>
      </c>
      <c r="L2051">
        <v>0</v>
      </c>
      <c r="M2051">
        <v>0</v>
      </c>
      <c r="N2051">
        <v>1</v>
      </c>
      <c r="O2051">
        <v>1</v>
      </c>
      <c r="P2051">
        <v>348</v>
      </c>
      <c r="Q2051">
        <v>27</v>
      </c>
      <c r="R2051">
        <v>3</v>
      </c>
      <c r="S2051" t="s">
        <v>1478</v>
      </c>
      <c r="T2051">
        <v>1</v>
      </c>
      <c r="U2051">
        <v>8.2570069999999995E-2</v>
      </c>
      <c r="V2051">
        <v>56</v>
      </c>
    </row>
    <row r="2052" spans="1:22">
      <c r="A2052">
        <v>100054</v>
      </c>
      <c r="B2052" t="s">
        <v>3229</v>
      </c>
      <c r="C2052">
        <v>-2.9999999999999997E-8</v>
      </c>
      <c r="D2052">
        <v>0.14517536</v>
      </c>
      <c r="E2052">
        <v>682</v>
      </c>
      <c r="F2052">
        <v>2</v>
      </c>
      <c r="G2052">
        <v>0</v>
      </c>
      <c r="H2052">
        <v>7</v>
      </c>
      <c r="I2052">
        <v>97291</v>
      </c>
      <c r="J2052">
        <v>1</v>
      </c>
      <c r="K2052">
        <v>0</v>
      </c>
      <c r="L2052">
        <v>0</v>
      </c>
      <c r="M2052">
        <v>0</v>
      </c>
      <c r="N2052">
        <v>1</v>
      </c>
      <c r="O2052">
        <v>1</v>
      </c>
      <c r="P2052">
        <v>348</v>
      </c>
      <c r="Q2052">
        <v>27</v>
      </c>
      <c r="R2052">
        <v>3</v>
      </c>
      <c r="S2052" t="s">
        <v>1478</v>
      </c>
      <c r="T2052">
        <v>1</v>
      </c>
      <c r="U2052">
        <v>0.14517538999999999</v>
      </c>
      <c r="V2052">
        <v>99</v>
      </c>
    </row>
    <row r="2053" spans="1:22">
      <c r="A2053">
        <v>100302</v>
      </c>
      <c r="B2053" t="s">
        <v>3230</v>
      </c>
      <c r="C2053">
        <v>-2.9999999999999997E-8</v>
      </c>
      <c r="D2053">
        <v>0.17836254000000001</v>
      </c>
      <c r="E2053">
        <v>682</v>
      </c>
      <c r="F2053">
        <v>2</v>
      </c>
      <c r="G2053">
        <v>0</v>
      </c>
      <c r="H2053">
        <v>7</v>
      </c>
      <c r="I2053">
        <v>97291</v>
      </c>
      <c r="J2053">
        <v>1</v>
      </c>
      <c r="K2053">
        <v>0</v>
      </c>
      <c r="L2053">
        <v>0</v>
      </c>
      <c r="M2053">
        <v>0</v>
      </c>
      <c r="N2053">
        <v>1</v>
      </c>
      <c r="O2053">
        <v>1</v>
      </c>
      <c r="P2053">
        <v>348</v>
      </c>
      <c r="Q2053">
        <v>27</v>
      </c>
      <c r="R2053">
        <v>3</v>
      </c>
      <c r="S2053" t="s">
        <v>1478</v>
      </c>
      <c r="T2053">
        <v>1</v>
      </c>
      <c r="U2053">
        <v>0.17836257</v>
      </c>
      <c r="V2053">
        <v>122</v>
      </c>
    </row>
    <row r="2054" spans="1:22">
      <c r="A2054">
        <v>100487</v>
      </c>
      <c r="B2054" t="s">
        <v>3231</v>
      </c>
      <c r="C2054">
        <v>-2.9999999999999997E-8</v>
      </c>
      <c r="D2054">
        <v>0.29510545999999999</v>
      </c>
      <c r="E2054">
        <v>682</v>
      </c>
      <c r="F2054">
        <v>2</v>
      </c>
      <c r="G2054">
        <v>0</v>
      </c>
      <c r="H2054">
        <v>7</v>
      </c>
      <c r="I2054">
        <v>97291</v>
      </c>
      <c r="J2054">
        <v>1</v>
      </c>
      <c r="K2054">
        <v>0</v>
      </c>
      <c r="L2054">
        <v>0</v>
      </c>
      <c r="M2054">
        <v>0</v>
      </c>
      <c r="N2054">
        <v>1</v>
      </c>
      <c r="O2054">
        <v>1</v>
      </c>
      <c r="P2054">
        <v>348</v>
      </c>
      <c r="Q2054">
        <v>27</v>
      </c>
      <c r="R2054">
        <v>3</v>
      </c>
      <c r="S2054" t="s">
        <v>1478</v>
      </c>
      <c r="T2054">
        <v>1</v>
      </c>
      <c r="U2054">
        <v>0.29510549000000003</v>
      </c>
      <c r="V2054">
        <v>201</v>
      </c>
    </row>
    <row r="2055" spans="1:22">
      <c r="A2055">
        <v>100554</v>
      </c>
      <c r="B2055" t="s">
        <v>3232</v>
      </c>
      <c r="C2055">
        <v>-2.9999999999999997E-8</v>
      </c>
      <c r="D2055">
        <v>0.23481524000000001</v>
      </c>
      <c r="E2055">
        <v>682</v>
      </c>
      <c r="F2055">
        <v>2</v>
      </c>
      <c r="G2055">
        <v>0</v>
      </c>
      <c r="H2055">
        <v>7</v>
      </c>
      <c r="I2055">
        <v>97291</v>
      </c>
      <c r="J2055">
        <v>1</v>
      </c>
      <c r="K2055">
        <v>0</v>
      </c>
      <c r="L2055">
        <v>0</v>
      </c>
      <c r="M2055">
        <v>0</v>
      </c>
      <c r="N2055">
        <v>1</v>
      </c>
      <c r="O2055">
        <v>1</v>
      </c>
      <c r="P2055">
        <v>348</v>
      </c>
      <c r="Q2055">
        <v>27</v>
      </c>
      <c r="R2055">
        <v>3</v>
      </c>
      <c r="S2055" t="s">
        <v>1478</v>
      </c>
      <c r="T2055">
        <v>1</v>
      </c>
      <c r="U2055">
        <v>0.23481526999999999</v>
      </c>
      <c r="V2055">
        <v>160</v>
      </c>
    </row>
    <row r="2056" spans="1:22">
      <c r="A2056">
        <v>100556</v>
      </c>
      <c r="B2056" t="s">
        <v>3233</v>
      </c>
      <c r="C2056">
        <v>5.1311959999999997E-2</v>
      </c>
      <c r="D2056">
        <v>9.9593459999999995E-2</v>
      </c>
      <c r="E2056">
        <v>682</v>
      </c>
      <c r="F2056">
        <v>0</v>
      </c>
      <c r="G2056">
        <v>0</v>
      </c>
      <c r="H2056">
        <v>7</v>
      </c>
      <c r="I2056">
        <v>97291</v>
      </c>
      <c r="J2056">
        <v>1</v>
      </c>
      <c r="K2056">
        <v>0</v>
      </c>
      <c r="L2056">
        <v>0</v>
      </c>
      <c r="M2056">
        <v>0</v>
      </c>
      <c r="N2056">
        <v>1</v>
      </c>
      <c r="O2056">
        <v>1</v>
      </c>
      <c r="P2056">
        <v>348</v>
      </c>
      <c r="Q2056">
        <v>27</v>
      </c>
      <c r="R2056">
        <v>3</v>
      </c>
      <c r="S2056" t="s">
        <v>1478</v>
      </c>
      <c r="T2056">
        <v>1</v>
      </c>
      <c r="U2056">
        <v>4.8281499999999998E-2</v>
      </c>
      <c r="V2056">
        <v>33</v>
      </c>
    </row>
    <row r="2057" spans="1:22">
      <c r="A2057">
        <v>100557</v>
      </c>
      <c r="B2057" t="s">
        <v>3233</v>
      </c>
      <c r="C2057">
        <v>9.9593459999999995E-2</v>
      </c>
      <c r="D2057">
        <v>0.36237819999999998</v>
      </c>
      <c r="E2057">
        <v>682</v>
      </c>
      <c r="F2057">
        <v>2</v>
      </c>
      <c r="G2057">
        <v>0</v>
      </c>
      <c r="H2057">
        <v>7</v>
      </c>
      <c r="I2057">
        <v>97291</v>
      </c>
      <c r="J2057">
        <v>1</v>
      </c>
      <c r="K2057">
        <v>0</v>
      </c>
      <c r="L2057">
        <v>0</v>
      </c>
      <c r="M2057">
        <v>0</v>
      </c>
      <c r="N2057">
        <v>1</v>
      </c>
      <c r="O2057">
        <v>1</v>
      </c>
      <c r="P2057">
        <v>348</v>
      </c>
      <c r="Q2057">
        <v>27</v>
      </c>
      <c r="R2057">
        <v>3</v>
      </c>
      <c r="S2057" t="s">
        <v>1478</v>
      </c>
      <c r="T2057">
        <v>1</v>
      </c>
      <c r="U2057">
        <v>0.26278474000000002</v>
      </c>
      <c r="V2057">
        <v>179</v>
      </c>
    </row>
    <row r="2058" spans="1:22">
      <c r="A2058">
        <v>100856</v>
      </c>
      <c r="B2058" t="s">
        <v>3234</v>
      </c>
      <c r="C2058">
        <v>-2.9999999999999997E-8</v>
      </c>
      <c r="D2058">
        <v>5.4416140000000002E-2</v>
      </c>
      <c r="E2058">
        <v>682</v>
      </c>
      <c r="F2058">
        <v>2</v>
      </c>
      <c r="G2058">
        <v>0</v>
      </c>
      <c r="H2058">
        <v>7</v>
      </c>
      <c r="I2058">
        <v>97291</v>
      </c>
      <c r="J2058">
        <v>1</v>
      </c>
      <c r="K2058">
        <v>0</v>
      </c>
      <c r="L2058">
        <v>0</v>
      </c>
      <c r="M2058">
        <v>0</v>
      </c>
      <c r="N2058">
        <v>1</v>
      </c>
      <c r="O2058">
        <v>1</v>
      </c>
      <c r="P2058">
        <v>348</v>
      </c>
      <c r="Q2058">
        <v>27</v>
      </c>
      <c r="R2058">
        <v>3</v>
      </c>
      <c r="S2058" t="s">
        <v>1478</v>
      </c>
      <c r="T2058">
        <v>1</v>
      </c>
      <c r="U2058">
        <v>5.441617E-2</v>
      </c>
      <c r="V2058">
        <v>37</v>
      </c>
    </row>
    <row r="2059" spans="1:22">
      <c r="A2059">
        <v>100909</v>
      </c>
      <c r="B2059" t="s">
        <v>3235</v>
      </c>
      <c r="C2059">
        <v>-2.9999999999999997E-8</v>
      </c>
      <c r="D2059">
        <v>0.34690584000000002</v>
      </c>
      <c r="E2059">
        <v>682</v>
      </c>
      <c r="F2059">
        <v>2</v>
      </c>
      <c r="G2059">
        <v>0</v>
      </c>
      <c r="H2059">
        <v>7</v>
      </c>
      <c r="I2059">
        <v>97291</v>
      </c>
      <c r="J2059">
        <v>1</v>
      </c>
      <c r="K2059">
        <v>0</v>
      </c>
      <c r="L2059">
        <v>0</v>
      </c>
      <c r="M2059">
        <v>0</v>
      </c>
      <c r="N2059">
        <v>1</v>
      </c>
      <c r="O2059">
        <v>1</v>
      </c>
      <c r="P2059">
        <v>348</v>
      </c>
      <c r="Q2059">
        <v>27</v>
      </c>
      <c r="R2059">
        <v>3</v>
      </c>
      <c r="S2059" t="s">
        <v>1478</v>
      </c>
      <c r="T2059">
        <v>1</v>
      </c>
      <c r="U2059">
        <v>0.34690587000000001</v>
      </c>
      <c r="V2059">
        <v>237</v>
      </c>
    </row>
    <row r="2060" spans="1:22">
      <c r="A2060">
        <v>100994</v>
      </c>
      <c r="B2060" t="s">
        <v>3236</v>
      </c>
      <c r="C2060">
        <v>-2.9999999999999997E-8</v>
      </c>
      <c r="D2060">
        <v>6.634234E-2</v>
      </c>
      <c r="E2060">
        <v>682</v>
      </c>
      <c r="F2060">
        <v>0</v>
      </c>
      <c r="G2060">
        <v>0</v>
      </c>
      <c r="H2060">
        <v>7</v>
      </c>
      <c r="I2060">
        <v>97291</v>
      </c>
      <c r="J2060">
        <v>1</v>
      </c>
      <c r="K2060">
        <v>0</v>
      </c>
      <c r="L2060">
        <v>0</v>
      </c>
      <c r="M2060">
        <v>0</v>
      </c>
      <c r="N2060">
        <v>1</v>
      </c>
      <c r="O2060">
        <v>1</v>
      </c>
      <c r="P2060">
        <v>348</v>
      </c>
      <c r="Q2060">
        <v>27</v>
      </c>
      <c r="R2060">
        <v>3</v>
      </c>
      <c r="S2060" t="s">
        <v>1478</v>
      </c>
      <c r="T2060">
        <v>1</v>
      </c>
      <c r="U2060">
        <v>6.6342369999999998E-2</v>
      </c>
      <c r="V2060">
        <v>45</v>
      </c>
    </row>
    <row r="2061" spans="1:22">
      <c r="A2061">
        <v>101021</v>
      </c>
      <c r="B2061" t="s">
        <v>3237</v>
      </c>
      <c r="C2061">
        <v>-2.9999999999999997E-8</v>
      </c>
      <c r="D2061">
        <v>0.24077088999999999</v>
      </c>
      <c r="E2061">
        <v>682</v>
      </c>
      <c r="F2061">
        <v>2</v>
      </c>
      <c r="G2061">
        <v>0</v>
      </c>
      <c r="H2061">
        <v>7</v>
      </c>
      <c r="I2061">
        <v>97291</v>
      </c>
      <c r="J2061">
        <v>1</v>
      </c>
      <c r="K2061">
        <v>0</v>
      </c>
      <c r="L2061">
        <v>0</v>
      </c>
      <c r="M2061">
        <v>0</v>
      </c>
      <c r="N2061">
        <v>1</v>
      </c>
      <c r="O2061">
        <v>1</v>
      </c>
      <c r="P2061">
        <v>348</v>
      </c>
      <c r="Q2061">
        <v>27</v>
      </c>
      <c r="R2061">
        <v>3</v>
      </c>
      <c r="S2061" t="s">
        <v>1478</v>
      </c>
      <c r="T2061">
        <v>1</v>
      </c>
      <c r="U2061">
        <v>0.24077092</v>
      </c>
      <c r="V2061">
        <v>164</v>
      </c>
    </row>
    <row r="2062" spans="1:22">
      <c r="A2062">
        <v>101198</v>
      </c>
      <c r="B2062" t="s">
        <v>3238</v>
      </c>
      <c r="C2062">
        <v>-2.9999999999999997E-8</v>
      </c>
      <c r="D2062">
        <v>6.5739980000000003E-2</v>
      </c>
      <c r="E2062">
        <v>682</v>
      </c>
      <c r="F2062">
        <v>2</v>
      </c>
      <c r="G2062">
        <v>0</v>
      </c>
      <c r="H2062">
        <v>7</v>
      </c>
      <c r="I2062">
        <v>97291</v>
      </c>
      <c r="J2062">
        <v>1</v>
      </c>
      <c r="K2062">
        <v>0</v>
      </c>
      <c r="L2062">
        <v>0</v>
      </c>
      <c r="M2062">
        <v>0</v>
      </c>
      <c r="N2062">
        <v>1</v>
      </c>
      <c r="O2062">
        <v>1</v>
      </c>
      <c r="P2062">
        <v>348</v>
      </c>
      <c r="Q2062">
        <v>27</v>
      </c>
      <c r="R2062">
        <v>3</v>
      </c>
      <c r="S2062" t="s">
        <v>1478</v>
      </c>
      <c r="T2062">
        <v>1</v>
      </c>
      <c r="U2062">
        <v>6.5740010000000001E-2</v>
      </c>
      <c r="V2062">
        <v>45</v>
      </c>
    </row>
    <row r="2063" spans="1:22">
      <c r="A2063">
        <v>101234</v>
      </c>
      <c r="B2063" t="s">
        <v>3239</v>
      </c>
      <c r="C2063">
        <v>-2.9999999999999997E-8</v>
      </c>
      <c r="D2063">
        <v>0.14547938999999999</v>
      </c>
      <c r="E2063">
        <v>682</v>
      </c>
      <c r="F2063">
        <v>2</v>
      </c>
      <c r="G2063">
        <v>0</v>
      </c>
      <c r="H2063">
        <v>7</v>
      </c>
      <c r="I2063">
        <v>97291</v>
      </c>
      <c r="J2063">
        <v>1</v>
      </c>
      <c r="K2063">
        <v>0</v>
      </c>
      <c r="L2063">
        <v>0</v>
      </c>
      <c r="M2063">
        <v>0</v>
      </c>
      <c r="N2063">
        <v>1</v>
      </c>
      <c r="O2063">
        <v>1</v>
      </c>
      <c r="P2063">
        <v>348</v>
      </c>
      <c r="Q2063">
        <v>27</v>
      </c>
      <c r="R2063">
        <v>3</v>
      </c>
      <c r="S2063" t="s">
        <v>1478</v>
      </c>
      <c r="T2063">
        <v>1</v>
      </c>
      <c r="U2063">
        <v>0.14547942</v>
      </c>
      <c r="V2063">
        <v>99</v>
      </c>
    </row>
    <row r="2064" spans="1:22">
      <c r="A2064">
        <v>101235</v>
      </c>
      <c r="B2064" t="s">
        <v>3239</v>
      </c>
      <c r="C2064">
        <v>0.14547938999999999</v>
      </c>
      <c r="D2064">
        <v>0.20017156999999999</v>
      </c>
      <c r="E2064">
        <v>682</v>
      </c>
      <c r="F2064">
        <v>0</v>
      </c>
      <c r="G2064">
        <v>0</v>
      </c>
      <c r="H2064">
        <v>7</v>
      </c>
      <c r="I2064">
        <v>97291</v>
      </c>
      <c r="J2064">
        <v>1</v>
      </c>
      <c r="K2064">
        <v>0</v>
      </c>
      <c r="L2064">
        <v>0</v>
      </c>
      <c r="M2064">
        <v>0</v>
      </c>
      <c r="N2064">
        <v>1</v>
      </c>
      <c r="O2064">
        <v>1</v>
      </c>
      <c r="P2064">
        <v>348</v>
      </c>
      <c r="Q2064">
        <v>27</v>
      </c>
      <c r="R2064">
        <v>3</v>
      </c>
      <c r="S2064" t="s">
        <v>1478</v>
      </c>
      <c r="T2064">
        <v>1</v>
      </c>
      <c r="U2064">
        <v>5.469218E-2</v>
      </c>
      <c r="V2064">
        <v>37</v>
      </c>
    </row>
    <row r="2065" spans="1:22">
      <c r="A2065">
        <v>101282</v>
      </c>
      <c r="B2065" t="s">
        <v>3240</v>
      </c>
      <c r="C2065">
        <v>-2.9999999999999997E-8</v>
      </c>
      <c r="D2065">
        <v>0.16243489999999999</v>
      </c>
      <c r="E2065">
        <v>682</v>
      </c>
      <c r="F2065">
        <v>2</v>
      </c>
      <c r="G2065">
        <v>0</v>
      </c>
      <c r="H2065">
        <v>7</v>
      </c>
      <c r="I2065">
        <v>97291</v>
      </c>
      <c r="J2065">
        <v>1</v>
      </c>
      <c r="K2065">
        <v>0</v>
      </c>
      <c r="L2065">
        <v>0</v>
      </c>
      <c r="M2065">
        <v>0</v>
      </c>
      <c r="N2065">
        <v>1</v>
      </c>
      <c r="O2065">
        <v>1</v>
      </c>
      <c r="P2065">
        <v>348</v>
      </c>
      <c r="Q2065">
        <v>27</v>
      </c>
      <c r="R2065">
        <v>3</v>
      </c>
      <c r="S2065" t="s">
        <v>1478</v>
      </c>
      <c r="T2065">
        <v>1</v>
      </c>
      <c r="U2065">
        <v>0.16243493000000001</v>
      </c>
      <c r="V2065">
        <v>111</v>
      </c>
    </row>
    <row r="2066" spans="1:22">
      <c r="A2066">
        <v>101345</v>
      </c>
      <c r="B2066" t="s">
        <v>3241</v>
      </c>
      <c r="C2066">
        <v>-2.9999999999999997E-8</v>
      </c>
      <c r="D2066">
        <v>6.0276709999999997E-2</v>
      </c>
      <c r="E2066">
        <v>682</v>
      </c>
      <c r="F2066">
        <v>0</v>
      </c>
      <c r="G2066">
        <v>0</v>
      </c>
      <c r="H2066">
        <v>7</v>
      </c>
      <c r="I2066">
        <v>97291</v>
      </c>
      <c r="J2066">
        <v>1</v>
      </c>
      <c r="K2066">
        <v>0</v>
      </c>
      <c r="L2066">
        <v>0</v>
      </c>
      <c r="M2066">
        <v>0</v>
      </c>
      <c r="N2066">
        <v>1</v>
      </c>
      <c r="O2066">
        <v>1</v>
      </c>
      <c r="P2066">
        <v>348</v>
      </c>
      <c r="Q2066">
        <v>27</v>
      </c>
      <c r="R2066">
        <v>3</v>
      </c>
      <c r="S2066" t="s">
        <v>1478</v>
      </c>
      <c r="T2066">
        <v>1</v>
      </c>
      <c r="U2066">
        <v>6.0276740000000002E-2</v>
      </c>
      <c r="V2066">
        <v>41</v>
      </c>
    </row>
    <row r="2067" spans="1:22">
      <c r="A2067">
        <v>101367</v>
      </c>
      <c r="B2067" t="s">
        <v>3242</v>
      </c>
      <c r="C2067">
        <v>-2.9999999999999997E-8</v>
      </c>
      <c r="D2067">
        <v>0.18250321999999999</v>
      </c>
      <c r="E2067">
        <v>682</v>
      </c>
      <c r="F2067">
        <v>2</v>
      </c>
      <c r="G2067">
        <v>0</v>
      </c>
      <c r="H2067">
        <v>7</v>
      </c>
      <c r="I2067">
        <v>97291</v>
      </c>
      <c r="J2067">
        <v>1</v>
      </c>
      <c r="K2067">
        <v>0</v>
      </c>
      <c r="L2067">
        <v>0</v>
      </c>
      <c r="M2067">
        <v>0</v>
      </c>
      <c r="N2067">
        <v>1</v>
      </c>
      <c r="O2067">
        <v>1</v>
      </c>
      <c r="P2067">
        <v>348</v>
      </c>
      <c r="Q2067">
        <v>27</v>
      </c>
      <c r="R2067">
        <v>3</v>
      </c>
      <c r="S2067" t="s">
        <v>1478</v>
      </c>
      <c r="T2067">
        <v>1</v>
      </c>
      <c r="U2067">
        <v>0.18250325000000001</v>
      </c>
      <c r="V2067">
        <v>124</v>
      </c>
    </row>
    <row r="2068" spans="1:22">
      <c r="A2068">
        <v>101384</v>
      </c>
      <c r="B2068" t="s">
        <v>3243</v>
      </c>
      <c r="C2068">
        <v>-2.9999999999999997E-8</v>
      </c>
      <c r="D2068">
        <v>0.12076265999999999</v>
      </c>
      <c r="E2068">
        <v>682</v>
      </c>
      <c r="F2068">
        <v>2</v>
      </c>
      <c r="G2068">
        <v>0</v>
      </c>
      <c r="H2068">
        <v>7</v>
      </c>
      <c r="I2068">
        <v>97291</v>
      </c>
      <c r="J2068">
        <v>1</v>
      </c>
      <c r="K2068">
        <v>0</v>
      </c>
      <c r="L2068">
        <v>0</v>
      </c>
      <c r="M2068">
        <v>0</v>
      </c>
      <c r="N2068">
        <v>1</v>
      </c>
      <c r="O2068">
        <v>1</v>
      </c>
      <c r="P2068">
        <v>348</v>
      </c>
      <c r="Q2068">
        <v>27</v>
      </c>
      <c r="R2068">
        <v>3</v>
      </c>
      <c r="S2068" t="s">
        <v>1478</v>
      </c>
      <c r="T2068">
        <v>1</v>
      </c>
      <c r="U2068">
        <v>0.12076269000000001</v>
      </c>
      <c r="V2068">
        <v>82</v>
      </c>
    </row>
    <row r="2069" spans="1:22">
      <c r="A2069">
        <v>101394</v>
      </c>
      <c r="B2069" t="s">
        <v>3244</v>
      </c>
      <c r="C2069">
        <v>-2.9999999999999997E-8</v>
      </c>
      <c r="D2069">
        <v>6.4670229999999995E-2</v>
      </c>
      <c r="E2069">
        <v>682</v>
      </c>
      <c r="F2069">
        <v>2</v>
      </c>
      <c r="G2069">
        <v>0</v>
      </c>
      <c r="H2069">
        <v>7</v>
      </c>
      <c r="I2069">
        <v>97291</v>
      </c>
      <c r="J2069">
        <v>1</v>
      </c>
      <c r="K2069">
        <v>0</v>
      </c>
      <c r="L2069">
        <v>0</v>
      </c>
      <c r="M2069">
        <v>0</v>
      </c>
      <c r="N2069">
        <v>1</v>
      </c>
      <c r="O2069">
        <v>1</v>
      </c>
      <c r="P2069">
        <v>348</v>
      </c>
      <c r="Q2069">
        <v>27</v>
      </c>
      <c r="R2069">
        <v>3</v>
      </c>
      <c r="S2069" t="s">
        <v>1478</v>
      </c>
      <c r="T2069">
        <v>1</v>
      </c>
      <c r="U2069">
        <v>6.4670259999999993E-2</v>
      </c>
      <c r="V2069">
        <v>44</v>
      </c>
    </row>
    <row r="2070" spans="1:22">
      <c r="A2070">
        <v>101553</v>
      </c>
      <c r="B2070" t="s">
        <v>3245</v>
      </c>
      <c r="C2070">
        <v>-2.9999999999999997E-8</v>
      </c>
      <c r="D2070">
        <v>7.9652580000000001E-2</v>
      </c>
      <c r="E2070">
        <v>682</v>
      </c>
      <c r="F2070">
        <v>2</v>
      </c>
      <c r="G2070">
        <v>0</v>
      </c>
      <c r="H2070">
        <v>7</v>
      </c>
      <c r="I2070">
        <v>97291</v>
      </c>
      <c r="J2070">
        <v>1</v>
      </c>
      <c r="K2070">
        <v>0</v>
      </c>
      <c r="L2070">
        <v>0</v>
      </c>
      <c r="M2070">
        <v>0</v>
      </c>
      <c r="N2070">
        <v>1</v>
      </c>
      <c r="O2070">
        <v>1</v>
      </c>
      <c r="P2070">
        <v>348</v>
      </c>
      <c r="Q2070">
        <v>27</v>
      </c>
      <c r="R2070">
        <v>3</v>
      </c>
      <c r="S2070" t="s">
        <v>1478</v>
      </c>
      <c r="T2070">
        <v>1</v>
      </c>
      <c r="U2070">
        <v>7.9652609999999999E-2</v>
      </c>
      <c r="V2070">
        <v>54</v>
      </c>
    </row>
    <row r="2071" spans="1:22">
      <c r="A2071">
        <v>101559</v>
      </c>
      <c r="B2071" t="s">
        <v>3246</v>
      </c>
      <c r="C2071">
        <v>-2.9999999999999997E-8</v>
      </c>
      <c r="D2071">
        <v>3.9233209999999998E-2</v>
      </c>
      <c r="E2071">
        <v>682</v>
      </c>
      <c r="F2071">
        <v>2</v>
      </c>
      <c r="G2071">
        <v>0</v>
      </c>
      <c r="H2071">
        <v>7</v>
      </c>
      <c r="I2071">
        <v>97291</v>
      </c>
      <c r="J2071">
        <v>1</v>
      </c>
      <c r="K2071">
        <v>0</v>
      </c>
      <c r="L2071">
        <v>0</v>
      </c>
      <c r="M2071">
        <v>0</v>
      </c>
      <c r="N2071">
        <v>1</v>
      </c>
      <c r="O2071">
        <v>1</v>
      </c>
      <c r="P2071">
        <v>348</v>
      </c>
      <c r="Q2071">
        <v>27</v>
      </c>
      <c r="R2071">
        <v>3</v>
      </c>
      <c r="S2071" t="s">
        <v>1478</v>
      </c>
      <c r="T2071">
        <v>1</v>
      </c>
      <c r="U2071">
        <v>3.9233240000000003E-2</v>
      </c>
      <c r="V2071">
        <v>27</v>
      </c>
    </row>
    <row r="2072" spans="1:22">
      <c r="A2072">
        <v>101560</v>
      </c>
      <c r="B2072" t="s">
        <v>3246</v>
      </c>
      <c r="C2072">
        <v>3.9233209999999998E-2</v>
      </c>
      <c r="D2072">
        <v>8.0995419999999999E-2</v>
      </c>
      <c r="E2072">
        <v>682</v>
      </c>
      <c r="F2072">
        <v>2</v>
      </c>
      <c r="G2072">
        <v>0</v>
      </c>
      <c r="H2072">
        <v>7</v>
      </c>
      <c r="I2072">
        <v>97291</v>
      </c>
      <c r="J2072">
        <v>1</v>
      </c>
      <c r="K2072">
        <v>0</v>
      </c>
      <c r="L2072">
        <v>0</v>
      </c>
      <c r="M2072">
        <v>0</v>
      </c>
      <c r="N2072">
        <v>1</v>
      </c>
      <c r="O2072">
        <v>1</v>
      </c>
      <c r="P2072">
        <v>348</v>
      </c>
      <c r="Q2072">
        <v>27</v>
      </c>
      <c r="R2072">
        <v>3</v>
      </c>
      <c r="S2072" t="s">
        <v>1478</v>
      </c>
      <c r="T2072">
        <v>1</v>
      </c>
      <c r="U2072">
        <v>4.1762210000000001E-2</v>
      </c>
      <c r="V2072">
        <v>28</v>
      </c>
    </row>
    <row r="2073" spans="1:22">
      <c r="A2073">
        <v>101561</v>
      </c>
      <c r="B2073" t="s">
        <v>3247</v>
      </c>
      <c r="C2073">
        <v>-2.9999999999999997E-8</v>
      </c>
      <c r="D2073">
        <v>3.9233200000000003E-2</v>
      </c>
      <c r="E2073">
        <v>682</v>
      </c>
      <c r="F2073">
        <v>2</v>
      </c>
      <c r="G2073">
        <v>0</v>
      </c>
      <c r="H2073">
        <v>7</v>
      </c>
      <c r="I2073">
        <v>97291</v>
      </c>
      <c r="J2073">
        <v>1</v>
      </c>
      <c r="K2073">
        <v>0</v>
      </c>
      <c r="L2073">
        <v>0</v>
      </c>
      <c r="M2073">
        <v>0</v>
      </c>
      <c r="N2073">
        <v>1</v>
      </c>
      <c r="O2073">
        <v>1</v>
      </c>
      <c r="P2073">
        <v>348</v>
      </c>
      <c r="Q2073">
        <v>27</v>
      </c>
      <c r="R2073">
        <v>3</v>
      </c>
      <c r="S2073" t="s">
        <v>1478</v>
      </c>
      <c r="T2073">
        <v>1</v>
      </c>
      <c r="U2073">
        <v>3.9233230000000001E-2</v>
      </c>
      <c r="V2073">
        <v>27</v>
      </c>
    </row>
    <row r="2074" spans="1:22">
      <c r="A2074">
        <v>101562</v>
      </c>
      <c r="B2074" t="s">
        <v>3247</v>
      </c>
      <c r="C2074">
        <v>3.9233200000000003E-2</v>
      </c>
      <c r="D2074">
        <v>8.0995419999999999E-2</v>
      </c>
      <c r="E2074">
        <v>682</v>
      </c>
      <c r="F2074">
        <v>2</v>
      </c>
      <c r="G2074">
        <v>0</v>
      </c>
      <c r="H2074">
        <v>7</v>
      </c>
      <c r="I2074">
        <v>97291</v>
      </c>
      <c r="J2074">
        <v>1</v>
      </c>
      <c r="K2074">
        <v>0</v>
      </c>
      <c r="L2074">
        <v>0</v>
      </c>
      <c r="M2074">
        <v>0</v>
      </c>
      <c r="N2074">
        <v>1</v>
      </c>
      <c r="O2074">
        <v>1</v>
      </c>
      <c r="P2074">
        <v>348</v>
      </c>
      <c r="Q2074">
        <v>27</v>
      </c>
      <c r="R2074">
        <v>3</v>
      </c>
      <c r="S2074" t="s">
        <v>1478</v>
      </c>
      <c r="T2074">
        <v>2</v>
      </c>
      <c r="U2074">
        <v>4.1762220000000003E-2</v>
      </c>
      <c r="V2074">
        <v>28</v>
      </c>
    </row>
    <row r="2075" spans="1:22">
      <c r="A2075">
        <v>101563</v>
      </c>
      <c r="B2075" t="s">
        <v>3247</v>
      </c>
      <c r="C2075">
        <v>8.0995419999999999E-2</v>
      </c>
      <c r="D2075">
        <v>0.10332112</v>
      </c>
      <c r="E2075">
        <v>682</v>
      </c>
      <c r="F2075">
        <v>2</v>
      </c>
      <c r="G2075">
        <v>0</v>
      </c>
      <c r="H2075">
        <v>7</v>
      </c>
      <c r="I2075">
        <v>97291</v>
      </c>
      <c r="J2075">
        <v>1</v>
      </c>
      <c r="K2075">
        <v>0</v>
      </c>
      <c r="L2075">
        <v>0</v>
      </c>
      <c r="M2075">
        <v>0</v>
      </c>
      <c r="N2075">
        <v>1</v>
      </c>
      <c r="O2075">
        <v>1</v>
      </c>
      <c r="P2075">
        <v>348</v>
      </c>
      <c r="Q2075">
        <v>27</v>
      </c>
      <c r="R2075">
        <v>3</v>
      </c>
      <c r="S2075" t="s">
        <v>1478</v>
      </c>
      <c r="T2075">
        <v>2</v>
      </c>
      <c r="U2075">
        <v>2.23257E-2</v>
      </c>
      <c r="V2075">
        <v>15</v>
      </c>
    </row>
    <row r="2076" spans="1:22">
      <c r="A2076">
        <v>101564</v>
      </c>
      <c r="B2076" t="s">
        <v>3247</v>
      </c>
      <c r="C2076">
        <v>0.10332112</v>
      </c>
      <c r="D2076">
        <v>0.12022866</v>
      </c>
      <c r="E2076">
        <v>682</v>
      </c>
      <c r="F2076">
        <v>2</v>
      </c>
      <c r="G2076">
        <v>0</v>
      </c>
      <c r="H2076">
        <v>7</v>
      </c>
      <c r="I2076">
        <v>97291</v>
      </c>
      <c r="J2076">
        <v>1</v>
      </c>
      <c r="K2076">
        <v>0</v>
      </c>
      <c r="L2076">
        <v>0</v>
      </c>
      <c r="M2076">
        <v>0</v>
      </c>
      <c r="N2076">
        <v>1</v>
      </c>
      <c r="O2076">
        <v>1</v>
      </c>
      <c r="P2076">
        <v>348</v>
      </c>
      <c r="Q2076">
        <v>27</v>
      </c>
      <c r="R2076">
        <v>3</v>
      </c>
      <c r="S2076" t="s">
        <v>1478</v>
      </c>
      <c r="T2076">
        <v>2</v>
      </c>
      <c r="U2076">
        <v>1.6907539999999999E-2</v>
      </c>
      <c r="V2076">
        <v>12</v>
      </c>
    </row>
    <row r="2077" spans="1:22">
      <c r="A2077">
        <v>101587</v>
      </c>
      <c r="B2077" t="s">
        <v>3248</v>
      </c>
      <c r="C2077">
        <v>-2.9999999999999997E-8</v>
      </c>
      <c r="D2077">
        <v>0.2071731</v>
      </c>
      <c r="E2077">
        <v>682</v>
      </c>
      <c r="F2077">
        <v>2</v>
      </c>
      <c r="G2077">
        <v>0</v>
      </c>
      <c r="H2077">
        <v>7</v>
      </c>
      <c r="I2077">
        <v>97291</v>
      </c>
      <c r="J2077">
        <v>1</v>
      </c>
      <c r="K2077">
        <v>0</v>
      </c>
      <c r="L2077">
        <v>0</v>
      </c>
      <c r="M2077">
        <v>0</v>
      </c>
      <c r="N2077">
        <v>1</v>
      </c>
      <c r="O2077">
        <v>1</v>
      </c>
      <c r="P2077">
        <v>348</v>
      </c>
      <c r="Q2077">
        <v>27</v>
      </c>
      <c r="R2077">
        <v>3</v>
      </c>
      <c r="S2077" t="s">
        <v>1478</v>
      </c>
      <c r="T2077">
        <v>1</v>
      </c>
      <c r="U2077">
        <v>0.20717313000000001</v>
      </c>
      <c r="V2077">
        <v>141</v>
      </c>
    </row>
    <row r="2078" spans="1:22">
      <c r="A2078">
        <v>101701</v>
      </c>
      <c r="B2078" t="s">
        <v>3249</v>
      </c>
      <c r="C2078">
        <v>-2.9999999999999997E-8</v>
      </c>
      <c r="D2078">
        <v>8.2156080000000006E-2</v>
      </c>
      <c r="E2078">
        <v>682</v>
      </c>
      <c r="F2078">
        <v>2</v>
      </c>
      <c r="G2078">
        <v>0</v>
      </c>
      <c r="H2078">
        <v>7</v>
      </c>
      <c r="I2078">
        <v>97291</v>
      </c>
      <c r="J2078">
        <v>1</v>
      </c>
      <c r="K2078">
        <v>0</v>
      </c>
      <c r="L2078">
        <v>0</v>
      </c>
      <c r="M2078">
        <v>0</v>
      </c>
      <c r="N2078">
        <v>1</v>
      </c>
      <c r="O2078">
        <v>1</v>
      </c>
      <c r="P2078">
        <v>348</v>
      </c>
      <c r="Q2078">
        <v>27</v>
      </c>
      <c r="R2078">
        <v>3</v>
      </c>
      <c r="S2078" t="s">
        <v>1478</v>
      </c>
      <c r="T2078">
        <v>1</v>
      </c>
      <c r="U2078">
        <v>8.2156110000000004E-2</v>
      </c>
      <c r="V2078">
        <v>56</v>
      </c>
    </row>
    <row r="2079" spans="1:22">
      <c r="A2079">
        <v>101814</v>
      </c>
      <c r="B2079" t="s">
        <v>3250</v>
      </c>
      <c r="C2079">
        <v>-2.9999999999999997E-8</v>
      </c>
      <c r="D2079">
        <v>0.62929637000000005</v>
      </c>
      <c r="E2079">
        <v>682</v>
      </c>
      <c r="F2079">
        <v>2</v>
      </c>
      <c r="G2079">
        <v>0</v>
      </c>
      <c r="H2079">
        <v>7</v>
      </c>
      <c r="I2079">
        <v>97291</v>
      </c>
      <c r="J2079">
        <v>1</v>
      </c>
      <c r="K2079">
        <v>0</v>
      </c>
      <c r="L2079">
        <v>0</v>
      </c>
      <c r="M2079">
        <v>0</v>
      </c>
      <c r="N2079">
        <v>1</v>
      </c>
      <c r="O2079">
        <v>1</v>
      </c>
      <c r="P2079">
        <v>348</v>
      </c>
      <c r="Q2079">
        <v>27</v>
      </c>
      <c r="R2079">
        <v>3</v>
      </c>
      <c r="S2079" t="s">
        <v>1478</v>
      </c>
      <c r="T2079">
        <v>1</v>
      </c>
      <c r="U2079">
        <v>0.62929639999999998</v>
      </c>
      <c r="V2079">
        <v>429</v>
      </c>
    </row>
    <row r="2080" spans="1:22">
      <c r="A2080">
        <v>101900</v>
      </c>
      <c r="B2080" t="s">
        <v>3251</v>
      </c>
      <c r="C2080">
        <v>-2.9999999999999997E-8</v>
      </c>
      <c r="D2080">
        <v>8.0593209999999998E-2</v>
      </c>
      <c r="E2080">
        <v>682</v>
      </c>
      <c r="F2080">
        <v>2</v>
      </c>
      <c r="G2080">
        <v>0</v>
      </c>
      <c r="H2080">
        <v>7</v>
      </c>
      <c r="I2080">
        <v>97291</v>
      </c>
      <c r="J2080">
        <v>1</v>
      </c>
      <c r="K2080">
        <v>0</v>
      </c>
      <c r="L2080">
        <v>0</v>
      </c>
      <c r="M2080">
        <v>0</v>
      </c>
      <c r="N2080">
        <v>1</v>
      </c>
      <c r="O2080">
        <v>1</v>
      </c>
      <c r="P2080">
        <v>348</v>
      </c>
      <c r="Q2080">
        <v>27</v>
      </c>
      <c r="R2080">
        <v>3</v>
      </c>
      <c r="S2080" t="s">
        <v>1478</v>
      </c>
      <c r="T2080">
        <v>1</v>
      </c>
      <c r="U2080">
        <v>8.0593239999999997E-2</v>
      </c>
      <c r="V2080">
        <v>55</v>
      </c>
    </row>
    <row r="2081" spans="1:22">
      <c r="A2081">
        <v>102152</v>
      </c>
      <c r="B2081" t="s">
        <v>3252</v>
      </c>
      <c r="C2081">
        <v>-2.9999999999999997E-8</v>
      </c>
      <c r="D2081">
        <v>0.19156024999999999</v>
      </c>
      <c r="E2081">
        <v>682</v>
      </c>
      <c r="F2081">
        <v>2</v>
      </c>
      <c r="G2081">
        <v>0</v>
      </c>
      <c r="H2081">
        <v>7</v>
      </c>
      <c r="I2081">
        <v>97291</v>
      </c>
      <c r="J2081">
        <v>1</v>
      </c>
      <c r="K2081">
        <v>0</v>
      </c>
      <c r="L2081">
        <v>0</v>
      </c>
      <c r="M2081">
        <v>0</v>
      </c>
      <c r="N2081">
        <v>1</v>
      </c>
      <c r="O2081">
        <v>1</v>
      </c>
      <c r="P2081">
        <v>348</v>
      </c>
      <c r="Q2081">
        <v>27</v>
      </c>
      <c r="R2081">
        <v>3</v>
      </c>
      <c r="S2081" t="s">
        <v>1478</v>
      </c>
      <c r="T2081">
        <v>1</v>
      </c>
      <c r="U2081">
        <v>0.19156028</v>
      </c>
      <c r="V2081">
        <v>131</v>
      </c>
    </row>
    <row r="2082" spans="1:22">
      <c r="A2082">
        <v>102229</v>
      </c>
      <c r="B2082" t="s">
        <v>3253</v>
      </c>
      <c r="C2082">
        <v>-2.9999999999999997E-8</v>
      </c>
      <c r="D2082">
        <v>0.13767467999999999</v>
      </c>
      <c r="E2082">
        <v>682</v>
      </c>
      <c r="F2082">
        <v>0</v>
      </c>
      <c r="G2082">
        <v>0</v>
      </c>
      <c r="H2082">
        <v>7</v>
      </c>
      <c r="I2082">
        <v>97291</v>
      </c>
      <c r="J2082">
        <v>1</v>
      </c>
      <c r="K2082">
        <v>0</v>
      </c>
      <c r="L2082">
        <v>0</v>
      </c>
      <c r="M2082">
        <v>0</v>
      </c>
      <c r="N2082">
        <v>1</v>
      </c>
      <c r="O2082">
        <v>1</v>
      </c>
      <c r="P2082">
        <v>348</v>
      </c>
      <c r="Q2082">
        <v>27</v>
      </c>
      <c r="R2082">
        <v>3</v>
      </c>
      <c r="S2082" t="s">
        <v>1478</v>
      </c>
      <c r="T2082">
        <v>1</v>
      </c>
      <c r="U2082">
        <v>0.13767471000000001</v>
      </c>
      <c r="V2082">
        <v>94</v>
      </c>
    </row>
    <row r="2083" spans="1:22">
      <c r="A2083">
        <v>102252</v>
      </c>
      <c r="B2083" t="s">
        <v>3254</v>
      </c>
      <c r="C2083">
        <v>-2.9999999999999997E-8</v>
      </c>
      <c r="D2083">
        <v>4.5680980000000003E-2</v>
      </c>
      <c r="E2083">
        <v>682</v>
      </c>
      <c r="F2083">
        <v>2</v>
      </c>
      <c r="G2083">
        <v>0</v>
      </c>
      <c r="H2083">
        <v>7</v>
      </c>
      <c r="I2083">
        <v>97291</v>
      </c>
      <c r="J2083">
        <v>1</v>
      </c>
      <c r="K2083">
        <v>0</v>
      </c>
      <c r="L2083">
        <v>0</v>
      </c>
      <c r="M2083">
        <v>0</v>
      </c>
      <c r="N2083">
        <v>1</v>
      </c>
      <c r="O2083">
        <v>1</v>
      </c>
      <c r="P2083">
        <v>348</v>
      </c>
      <c r="Q2083">
        <v>27</v>
      </c>
      <c r="R2083">
        <v>3</v>
      </c>
      <c r="S2083" t="s">
        <v>1478</v>
      </c>
      <c r="T2083">
        <v>1</v>
      </c>
      <c r="U2083">
        <v>4.5681010000000001E-2</v>
      </c>
      <c r="V2083">
        <v>31</v>
      </c>
    </row>
    <row r="2084" spans="1:22">
      <c r="A2084">
        <v>102329</v>
      </c>
      <c r="B2084" t="s">
        <v>3255</v>
      </c>
      <c r="C2084">
        <v>-2.9999999999999997E-8</v>
      </c>
      <c r="D2084">
        <v>5.0096250000000002E-2</v>
      </c>
      <c r="E2084">
        <v>682</v>
      </c>
      <c r="F2084">
        <v>2</v>
      </c>
      <c r="G2084">
        <v>0</v>
      </c>
      <c r="H2084">
        <v>7</v>
      </c>
      <c r="I2084">
        <v>97291</v>
      </c>
      <c r="J2084">
        <v>1</v>
      </c>
      <c r="K2084">
        <v>0</v>
      </c>
      <c r="L2084">
        <v>0</v>
      </c>
      <c r="M2084">
        <v>0</v>
      </c>
      <c r="N2084">
        <v>1</v>
      </c>
      <c r="O2084">
        <v>1</v>
      </c>
      <c r="P2084">
        <v>348</v>
      </c>
      <c r="Q2084">
        <v>27</v>
      </c>
      <c r="R2084">
        <v>3</v>
      </c>
      <c r="S2084" t="s">
        <v>1478</v>
      </c>
      <c r="T2084">
        <v>1</v>
      </c>
      <c r="U2084">
        <v>5.009628E-2</v>
      </c>
      <c r="V2084">
        <v>34</v>
      </c>
    </row>
    <row r="2085" spans="1:22">
      <c r="A2085">
        <v>102365</v>
      </c>
      <c r="B2085" t="s">
        <v>3256</v>
      </c>
      <c r="C2085">
        <v>-2.9999999999999997E-8</v>
      </c>
      <c r="D2085">
        <v>9.1082930000000006E-2</v>
      </c>
      <c r="E2085">
        <v>682</v>
      </c>
      <c r="F2085">
        <v>2</v>
      </c>
      <c r="G2085">
        <v>0</v>
      </c>
      <c r="H2085">
        <v>7</v>
      </c>
      <c r="I2085">
        <v>97291</v>
      </c>
      <c r="J2085">
        <v>1</v>
      </c>
      <c r="K2085">
        <v>0</v>
      </c>
      <c r="L2085">
        <v>0</v>
      </c>
      <c r="M2085">
        <v>0</v>
      </c>
      <c r="N2085">
        <v>1</v>
      </c>
      <c r="O2085">
        <v>1</v>
      </c>
      <c r="P2085">
        <v>348</v>
      </c>
      <c r="Q2085">
        <v>27</v>
      </c>
      <c r="R2085">
        <v>3</v>
      </c>
      <c r="S2085" t="s">
        <v>1478</v>
      </c>
      <c r="T2085">
        <v>1</v>
      </c>
      <c r="U2085">
        <v>9.1082960000000004E-2</v>
      </c>
      <c r="V2085">
        <v>62</v>
      </c>
    </row>
    <row r="2086" spans="1:22">
      <c r="A2086">
        <v>102366</v>
      </c>
      <c r="B2086" t="s">
        <v>3256</v>
      </c>
      <c r="C2086">
        <v>9.1082930000000006E-2</v>
      </c>
      <c r="D2086">
        <v>0.13897682</v>
      </c>
      <c r="E2086">
        <v>682</v>
      </c>
      <c r="F2086">
        <v>0</v>
      </c>
      <c r="G2086">
        <v>0</v>
      </c>
      <c r="H2086">
        <v>7</v>
      </c>
      <c r="I2086">
        <v>97291</v>
      </c>
      <c r="J2086">
        <v>1</v>
      </c>
      <c r="K2086">
        <v>0</v>
      </c>
      <c r="L2086">
        <v>0</v>
      </c>
      <c r="M2086">
        <v>0</v>
      </c>
      <c r="N2086">
        <v>1</v>
      </c>
      <c r="O2086">
        <v>1</v>
      </c>
      <c r="P2086">
        <v>348</v>
      </c>
      <c r="Q2086">
        <v>27</v>
      </c>
      <c r="R2086">
        <v>3</v>
      </c>
      <c r="S2086" t="s">
        <v>1478</v>
      </c>
      <c r="T2086">
        <v>1</v>
      </c>
      <c r="U2086">
        <v>4.7893890000000001E-2</v>
      </c>
      <c r="V2086">
        <v>33</v>
      </c>
    </row>
    <row r="2087" spans="1:22">
      <c r="A2087">
        <v>102367</v>
      </c>
      <c r="B2087" t="s">
        <v>3256</v>
      </c>
      <c r="C2087">
        <v>0.13897682</v>
      </c>
      <c r="D2087">
        <v>0.19393966000000001</v>
      </c>
      <c r="E2087">
        <v>682</v>
      </c>
      <c r="F2087">
        <v>0</v>
      </c>
      <c r="G2087">
        <v>0</v>
      </c>
      <c r="H2087">
        <v>7</v>
      </c>
      <c r="I2087">
        <v>97291</v>
      </c>
      <c r="J2087">
        <v>1</v>
      </c>
      <c r="K2087">
        <v>0</v>
      </c>
      <c r="L2087">
        <v>0</v>
      </c>
      <c r="M2087">
        <v>0</v>
      </c>
      <c r="N2087">
        <v>1</v>
      </c>
      <c r="O2087">
        <v>1</v>
      </c>
      <c r="P2087">
        <v>348</v>
      </c>
      <c r="Q2087">
        <v>27</v>
      </c>
      <c r="R2087">
        <v>3</v>
      </c>
      <c r="S2087" t="s">
        <v>1478</v>
      </c>
      <c r="T2087">
        <v>1</v>
      </c>
      <c r="U2087">
        <v>5.4962839999999999E-2</v>
      </c>
      <c r="V2087">
        <v>37</v>
      </c>
    </row>
    <row r="2088" spans="1:22">
      <c r="A2088">
        <v>102372</v>
      </c>
      <c r="B2088" t="s">
        <v>3257</v>
      </c>
      <c r="C2088">
        <v>-2.9999999999999997E-8</v>
      </c>
      <c r="D2088">
        <v>0.34253127999999999</v>
      </c>
      <c r="E2088">
        <v>682</v>
      </c>
      <c r="F2088">
        <v>2</v>
      </c>
      <c r="G2088">
        <v>0</v>
      </c>
      <c r="H2088">
        <v>7</v>
      </c>
      <c r="I2088">
        <v>97291</v>
      </c>
      <c r="J2088">
        <v>1</v>
      </c>
      <c r="K2088">
        <v>0</v>
      </c>
      <c r="L2088">
        <v>0</v>
      </c>
      <c r="M2088">
        <v>0</v>
      </c>
      <c r="N2088">
        <v>1</v>
      </c>
      <c r="O2088">
        <v>1</v>
      </c>
      <c r="P2088">
        <v>348</v>
      </c>
      <c r="Q2088">
        <v>27</v>
      </c>
      <c r="R2088">
        <v>3</v>
      </c>
      <c r="S2088" t="s">
        <v>1478</v>
      </c>
      <c r="T2088">
        <v>1</v>
      </c>
      <c r="U2088">
        <v>0.34253130999999998</v>
      </c>
      <c r="V2088">
        <v>234</v>
      </c>
    </row>
    <row r="2089" spans="1:22">
      <c r="A2089">
        <v>102395</v>
      </c>
      <c r="B2089" t="s">
        <v>3258</v>
      </c>
      <c r="C2089">
        <v>-2.9999999999999997E-8</v>
      </c>
      <c r="D2089">
        <v>0.35826275000000002</v>
      </c>
      <c r="E2089">
        <v>682</v>
      </c>
      <c r="F2089">
        <v>2</v>
      </c>
      <c r="G2089">
        <v>0</v>
      </c>
      <c r="H2089">
        <v>7</v>
      </c>
      <c r="I2089">
        <v>97291</v>
      </c>
      <c r="J2089">
        <v>1</v>
      </c>
      <c r="K2089">
        <v>0</v>
      </c>
      <c r="L2089">
        <v>0</v>
      </c>
      <c r="M2089">
        <v>0</v>
      </c>
      <c r="N2089">
        <v>1</v>
      </c>
      <c r="O2089">
        <v>1</v>
      </c>
      <c r="P2089">
        <v>348</v>
      </c>
      <c r="Q2089">
        <v>27</v>
      </c>
      <c r="R2089">
        <v>3</v>
      </c>
      <c r="S2089" t="s">
        <v>1478</v>
      </c>
      <c r="T2089">
        <v>1</v>
      </c>
      <c r="U2089">
        <v>0.35826278</v>
      </c>
      <c r="V2089">
        <v>244</v>
      </c>
    </row>
    <row r="2090" spans="1:22">
      <c r="A2090">
        <v>102489</v>
      </c>
      <c r="B2090" t="s">
        <v>3259</v>
      </c>
      <c r="C2090">
        <v>-2.9999999999999997E-8</v>
      </c>
      <c r="D2090">
        <v>7.6225409999999993E-2</v>
      </c>
      <c r="E2090">
        <v>682</v>
      </c>
      <c r="F2090">
        <v>0</v>
      </c>
      <c r="G2090">
        <v>0</v>
      </c>
      <c r="H2090">
        <v>7</v>
      </c>
      <c r="I2090">
        <v>97291</v>
      </c>
      <c r="J2090">
        <v>1</v>
      </c>
      <c r="K2090">
        <v>0</v>
      </c>
      <c r="L2090">
        <v>0</v>
      </c>
      <c r="M2090">
        <v>0</v>
      </c>
      <c r="N2090">
        <v>1</v>
      </c>
      <c r="O2090">
        <v>1</v>
      </c>
      <c r="P2090">
        <v>348</v>
      </c>
      <c r="Q2090">
        <v>27</v>
      </c>
      <c r="R2090">
        <v>3</v>
      </c>
      <c r="S2090" t="s">
        <v>1478</v>
      </c>
      <c r="T2090">
        <v>1</v>
      </c>
      <c r="U2090">
        <v>7.6225440000000005E-2</v>
      </c>
      <c r="V2090">
        <v>52</v>
      </c>
    </row>
    <row r="2091" spans="1:22">
      <c r="A2091">
        <v>102514</v>
      </c>
      <c r="B2091" t="s">
        <v>3260</v>
      </c>
      <c r="C2091">
        <v>-2.9999999999999997E-8</v>
      </c>
      <c r="D2091">
        <v>8.9661400000000002E-2</v>
      </c>
      <c r="E2091">
        <v>682</v>
      </c>
      <c r="F2091">
        <v>0</v>
      </c>
      <c r="G2091">
        <v>0</v>
      </c>
      <c r="H2091">
        <v>7</v>
      </c>
      <c r="I2091">
        <v>97291</v>
      </c>
      <c r="J2091">
        <v>1</v>
      </c>
      <c r="K2091">
        <v>0</v>
      </c>
      <c r="L2091">
        <v>0</v>
      </c>
      <c r="M2091">
        <v>0</v>
      </c>
      <c r="N2091">
        <v>1</v>
      </c>
      <c r="O2091">
        <v>1</v>
      </c>
      <c r="P2091">
        <v>348</v>
      </c>
      <c r="Q2091">
        <v>27</v>
      </c>
      <c r="R2091">
        <v>3</v>
      </c>
      <c r="S2091" t="s">
        <v>1478</v>
      </c>
      <c r="T2091">
        <v>1</v>
      </c>
      <c r="U2091">
        <v>8.966143E-2</v>
      </c>
      <c r="V2091">
        <v>61</v>
      </c>
    </row>
    <row r="2092" spans="1:22">
      <c r="A2092">
        <v>102515</v>
      </c>
      <c r="B2092" t="s">
        <v>3260</v>
      </c>
      <c r="C2092">
        <v>8.9661400000000002E-2</v>
      </c>
      <c r="D2092">
        <v>0.22723496000000001</v>
      </c>
      <c r="E2092">
        <v>682</v>
      </c>
      <c r="F2092">
        <v>2</v>
      </c>
      <c r="G2092">
        <v>0</v>
      </c>
      <c r="H2092">
        <v>7</v>
      </c>
      <c r="I2092">
        <v>97291</v>
      </c>
      <c r="J2092">
        <v>1</v>
      </c>
      <c r="K2092">
        <v>0</v>
      </c>
      <c r="L2092">
        <v>0</v>
      </c>
      <c r="M2092">
        <v>0</v>
      </c>
      <c r="N2092">
        <v>1</v>
      </c>
      <c r="O2092">
        <v>1</v>
      </c>
      <c r="P2092">
        <v>348</v>
      </c>
      <c r="Q2092">
        <v>27</v>
      </c>
      <c r="R2092">
        <v>3</v>
      </c>
      <c r="S2092" t="s">
        <v>1478</v>
      </c>
      <c r="T2092">
        <v>1</v>
      </c>
      <c r="U2092">
        <v>0.13757356000000001</v>
      </c>
      <c r="V2092">
        <v>94</v>
      </c>
    </row>
    <row r="2093" spans="1:22">
      <c r="A2093">
        <v>102538</v>
      </c>
      <c r="B2093" t="s">
        <v>3261</v>
      </c>
      <c r="C2093">
        <v>-2.9999999999999997E-8</v>
      </c>
      <c r="D2093">
        <v>0.43966941999999998</v>
      </c>
      <c r="E2093">
        <v>682</v>
      </c>
      <c r="F2093">
        <v>2</v>
      </c>
      <c r="G2093">
        <v>0</v>
      </c>
      <c r="H2093">
        <v>7</v>
      </c>
      <c r="I2093">
        <v>97291</v>
      </c>
      <c r="J2093">
        <v>1</v>
      </c>
      <c r="K2093">
        <v>0</v>
      </c>
      <c r="L2093">
        <v>0</v>
      </c>
      <c r="M2093">
        <v>0</v>
      </c>
      <c r="N2093">
        <v>1</v>
      </c>
      <c r="O2093">
        <v>1</v>
      </c>
      <c r="P2093">
        <v>348</v>
      </c>
      <c r="Q2093">
        <v>27</v>
      </c>
      <c r="R2093">
        <v>3</v>
      </c>
      <c r="S2093" t="s">
        <v>1478</v>
      </c>
      <c r="T2093">
        <v>1</v>
      </c>
      <c r="U2093">
        <v>0.43966945000000002</v>
      </c>
      <c r="V2093">
        <v>300</v>
      </c>
    </row>
    <row r="2094" spans="1:22">
      <c r="A2094">
        <v>102573</v>
      </c>
      <c r="B2094" t="s">
        <v>3262</v>
      </c>
      <c r="C2094">
        <v>-2.9999999999999997E-8</v>
      </c>
      <c r="D2094">
        <v>5.1126110000000002E-2</v>
      </c>
      <c r="E2094">
        <v>682</v>
      </c>
      <c r="F2094">
        <v>2</v>
      </c>
      <c r="G2094">
        <v>0</v>
      </c>
      <c r="H2094">
        <v>7</v>
      </c>
      <c r="I2094">
        <v>97291</v>
      </c>
      <c r="J2094">
        <v>1</v>
      </c>
      <c r="K2094">
        <v>0</v>
      </c>
      <c r="L2094">
        <v>0</v>
      </c>
      <c r="M2094">
        <v>0</v>
      </c>
      <c r="N2094">
        <v>1</v>
      </c>
      <c r="O2094">
        <v>1</v>
      </c>
      <c r="P2094">
        <v>348</v>
      </c>
      <c r="Q2094">
        <v>27</v>
      </c>
      <c r="R2094">
        <v>3</v>
      </c>
      <c r="S2094" t="s">
        <v>1478</v>
      </c>
      <c r="T2094">
        <v>1</v>
      </c>
      <c r="U2094">
        <v>5.112614E-2</v>
      </c>
      <c r="V2094">
        <v>35</v>
      </c>
    </row>
    <row r="2095" spans="1:22">
      <c r="A2095">
        <v>102574</v>
      </c>
      <c r="B2095" t="s">
        <v>3263</v>
      </c>
      <c r="C2095">
        <v>-2.9999999999999997E-8</v>
      </c>
      <c r="D2095">
        <v>0.25102349000000002</v>
      </c>
      <c r="E2095">
        <v>682</v>
      </c>
      <c r="F2095">
        <v>2</v>
      </c>
      <c r="G2095">
        <v>0</v>
      </c>
      <c r="H2095">
        <v>7</v>
      </c>
      <c r="I2095">
        <v>97291</v>
      </c>
      <c r="J2095">
        <v>1</v>
      </c>
      <c r="K2095">
        <v>0</v>
      </c>
      <c r="L2095">
        <v>0</v>
      </c>
      <c r="M2095">
        <v>0</v>
      </c>
      <c r="N2095">
        <v>1</v>
      </c>
      <c r="O2095">
        <v>1</v>
      </c>
      <c r="P2095">
        <v>348</v>
      </c>
      <c r="Q2095">
        <v>27</v>
      </c>
      <c r="R2095">
        <v>3</v>
      </c>
      <c r="S2095" t="s">
        <v>1478</v>
      </c>
      <c r="T2095">
        <v>1</v>
      </c>
      <c r="U2095">
        <v>0.25102352</v>
      </c>
      <c r="V2095">
        <v>171</v>
      </c>
    </row>
    <row r="2096" spans="1:22">
      <c r="A2096">
        <v>102615</v>
      </c>
      <c r="B2096" t="s">
        <v>3264</v>
      </c>
      <c r="C2096">
        <v>-2.9999999999999997E-8</v>
      </c>
      <c r="D2096">
        <v>6.9503869999999995E-2</v>
      </c>
      <c r="E2096">
        <v>682</v>
      </c>
      <c r="F2096">
        <v>0</v>
      </c>
      <c r="G2096">
        <v>0</v>
      </c>
      <c r="H2096">
        <v>7</v>
      </c>
      <c r="I2096">
        <v>97291</v>
      </c>
      <c r="J2096">
        <v>1</v>
      </c>
      <c r="K2096">
        <v>0</v>
      </c>
      <c r="L2096">
        <v>0</v>
      </c>
      <c r="M2096">
        <v>0</v>
      </c>
      <c r="N2096">
        <v>1</v>
      </c>
      <c r="O2096">
        <v>1</v>
      </c>
      <c r="P2096">
        <v>348</v>
      </c>
      <c r="Q2096">
        <v>27</v>
      </c>
      <c r="R2096">
        <v>3</v>
      </c>
      <c r="S2096" t="s">
        <v>1478</v>
      </c>
      <c r="T2096">
        <v>1</v>
      </c>
      <c r="U2096">
        <v>6.9503899999999993E-2</v>
      </c>
      <c r="V2096">
        <v>47</v>
      </c>
    </row>
    <row r="2097" spans="1:22">
      <c r="A2097">
        <v>102778</v>
      </c>
      <c r="B2097" t="s">
        <v>3265</v>
      </c>
      <c r="C2097">
        <v>-2.9999999999999997E-8</v>
      </c>
      <c r="D2097">
        <v>0.17822814000000001</v>
      </c>
      <c r="E2097">
        <v>682</v>
      </c>
      <c r="F2097">
        <v>2</v>
      </c>
      <c r="G2097">
        <v>0</v>
      </c>
      <c r="H2097">
        <v>7</v>
      </c>
      <c r="I2097">
        <v>97291</v>
      </c>
      <c r="J2097">
        <v>1</v>
      </c>
      <c r="K2097">
        <v>0</v>
      </c>
      <c r="L2097">
        <v>0</v>
      </c>
      <c r="M2097">
        <v>0</v>
      </c>
      <c r="N2097">
        <v>1</v>
      </c>
      <c r="O2097">
        <v>1</v>
      </c>
      <c r="P2097">
        <v>348</v>
      </c>
      <c r="Q2097">
        <v>27</v>
      </c>
      <c r="R2097">
        <v>3</v>
      </c>
      <c r="S2097" t="s">
        <v>1478</v>
      </c>
      <c r="T2097">
        <v>1</v>
      </c>
      <c r="U2097">
        <v>0.17822816999999999</v>
      </c>
      <c r="V2097">
        <v>122</v>
      </c>
    </row>
    <row r="2098" spans="1:22">
      <c r="A2098">
        <v>102846</v>
      </c>
      <c r="B2098" t="s">
        <v>3266</v>
      </c>
      <c r="C2098">
        <v>-2.9999999999999997E-8</v>
      </c>
      <c r="D2098">
        <v>3.270584E-2</v>
      </c>
      <c r="E2098">
        <v>682</v>
      </c>
      <c r="F2098">
        <v>2</v>
      </c>
      <c r="G2098">
        <v>0</v>
      </c>
      <c r="H2098">
        <v>7</v>
      </c>
      <c r="I2098">
        <v>97291</v>
      </c>
      <c r="J2098">
        <v>1</v>
      </c>
      <c r="K2098">
        <v>0</v>
      </c>
      <c r="L2098">
        <v>0</v>
      </c>
      <c r="M2098">
        <v>0</v>
      </c>
      <c r="N2098">
        <v>1</v>
      </c>
      <c r="O2098">
        <v>1</v>
      </c>
      <c r="P2098">
        <v>348</v>
      </c>
      <c r="Q2098">
        <v>27</v>
      </c>
      <c r="R2098">
        <v>3</v>
      </c>
      <c r="S2098" t="s">
        <v>1478</v>
      </c>
      <c r="T2098">
        <v>1</v>
      </c>
      <c r="U2098">
        <v>3.2705869999999998E-2</v>
      </c>
      <c r="V2098">
        <v>22</v>
      </c>
    </row>
    <row r="2099" spans="1:22">
      <c r="A2099">
        <v>102933</v>
      </c>
      <c r="B2099" t="s">
        <v>3267</v>
      </c>
      <c r="C2099">
        <v>-2.9999999999999997E-8</v>
      </c>
      <c r="D2099">
        <v>9.9059079999999994E-2</v>
      </c>
      <c r="E2099">
        <v>682</v>
      </c>
      <c r="F2099">
        <v>0</v>
      </c>
      <c r="G2099">
        <v>0</v>
      </c>
      <c r="H2099">
        <v>7</v>
      </c>
      <c r="I2099">
        <v>97291</v>
      </c>
      <c r="J2099">
        <v>1</v>
      </c>
      <c r="K2099">
        <v>0</v>
      </c>
      <c r="L2099">
        <v>0</v>
      </c>
      <c r="M2099">
        <v>0</v>
      </c>
      <c r="N2099">
        <v>1</v>
      </c>
      <c r="O2099">
        <v>1</v>
      </c>
      <c r="P2099">
        <v>348</v>
      </c>
      <c r="Q2099">
        <v>27</v>
      </c>
      <c r="R2099">
        <v>3</v>
      </c>
      <c r="S2099" t="s">
        <v>1478</v>
      </c>
      <c r="T2099">
        <v>1</v>
      </c>
      <c r="U2099">
        <v>9.9059110000000006E-2</v>
      </c>
      <c r="V2099">
        <v>68</v>
      </c>
    </row>
    <row r="2100" spans="1:22">
      <c r="A2100">
        <v>103024</v>
      </c>
      <c r="B2100" t="s">
        <v>3268</v>
      </c>
      <c r="C2100">
        <v>-2.9999999999999997E-8</v>
      </c>
      <c r="D2100">
        <v>0.28334609999999999</v>
      </c>
      <c r="E2100">
        <v>682</v>
      </c>
      <c r="F2100">
        <v>0</v>
      </c>
      <c r="G2100">
        <v>0</v>
      </c>
      <c r="H2100">
        <v>7</v>
      </c>
      <c r="I2100">
        <v>97291</v>
      </c>
      <c r="J2100">
        <v>1</v>
      </c>
      <c r="K2100">
        <v>0</v>
      </c>
      <c r="L2100">
        <v>0</v>
      </c>
      <c r="M2100">
        <v>0</v>
      </c>
      <c r="N2100">
        <v>1</v>
      </c>
      <c r="O2100">
        <v>1</v>
      </c>
      <c r="P2100">
        <v>348</v>
      </c>
      <c r="Q2100">
        <v>27</v>
      </c>
      <c r="R2100">
        <v>3</v>
      </c>
      <c r="S2100" t="s">
        <v>1478</v>
      </c>
      <c r="T2100">
        <v>1</v>
      </c>
      <c r="U2100">
        <v>0.28334612999999997</v>
      </c>
      <c r="V2100">
        <v>193</v>
      </c>
    </row>
    <row r="2101" spans="1:22">
      <c r="A2101">
        <v>103059</v>
      </c>
      <c r="B2101" t="s">
        <v>3269</v>
      </c>
      <c r="C2101">
        <v>-2.9999999999999997E-8</v>
      </c>
      <c r="D2101">
        <v>0.14438925999999999</v>
      </c>
      <c r="E2101">
        <v>682</v>
      </c>
      <c r="F2101">
        <v>2</v>
      </c>
      <c r="G2101">
        <v>0</v>
      </c>
      <c r="H2101">
        <v>7</v>
      </c>
      <c r="I2101">
        <v>97291</v>
      </c>
      <c r="J2101">
        <v>1</v>
      </c>
      <c r="K2101">
        <v>0</v>
      </c>
      <c r="L2101">
        <v>0</v>
      </c>
      <c r="M2101">
        <v>0</v>
      </c>
      <c r="N2101">
        <v>1</v>
      </c>
      <c r="O2101">
        <v>1</v>
      </c>
      <c r="P2101">
        <v>348</v>
      </c>
      <c r="Q2101">
        <v>27</v>
      </c>
      <c r="R2101">
        <v>3</v>
      </c>
      <c r="S2101" t="s">
        <v>1478</v>
      </c>
      <c r="T2101">
        <v>1</v>
      </c>
      <c r="U2101">
        <v>0.14438929</v>
      </c>
      <c r="V2101">
        <v>98</v>
      </c>
    </row>
    <row r="2102" spans="1:22">
      <c r="A2102">
        <v>103061</v>
      </c>
      <c r="B2102" t="s">
        <v>3270</v>
      </c>
      <c r="C2102">
        <v>-2.9999999999999997E-8</v>
      </c>
      <c r="D2102">
        <v>0.23957772999999999</v>
      </c>
      <c r="E2102">
        <v>682</v>
      </c>
      <c r="F2102">
        <v>2</v>
      </c>
      <c r="G2102">
        <v>0</v>
      </c>
      <c r="H2102">
        <v>7</v>
      </c>
      <c r="I2102">
        <v>97291</v>
      </c>
      <c r="J2102">
        <v>1</v>
      </c>
      <c r="K2102">
        <v>0</v>
      </c>
      <c r="L2102">
        <v>0</v>
      </c>
      <c r="M2102">
        <v>0</v>
      </c>
      <c r="N2102">
        <v>1</v>
      </c>
      <c r="O2102">
        <v>1</v>
      </c>
      <c r="P2102">
        <v>348</v>
      </c>
      <c r="Q2102">
        <v>27</v>
      </c>
      <c r="R2102">
        <v>3</v>
      </c>
      <c r="S2102" t="s">
        <v>1478</v>
      </c>
      <c r="T2102">
        <v>1</v>
      </c>
      <c r="U2102">
        <v>0.23957776</v>
      </c>
      <c r="V2102">
        <v>163</v>
      </c>
    </row>
    <row r="2103" spans="1:22">
      <c r="A2103">
        <v>103218</v>
      </c>
      <c r="B2103" t="s">
        <v>3271</v>
      </c>
      <c r="C2103">
        <v>-2.9999999999999997E-8</v>
      </c>
      <c r="D2103">
        <v>0.31328699999999998</v>
      </c>
      <c r="E2103">
        <v>682</v>
      </c>
      <c r="F2103">
        <v>2</v>
      </c>
      <c r="G2103">
        <v>0</v>
      </c>
      <c r="H2103">
        <v>7</v>
      </c>
      <c r="I2103">
        <v>97291</v>
      </c>
      <c r="J2103">
        <v>1</v>
      </c>
      <c r="K2103">
        <v>0</v>
      </c>
      <c r="L2103">
        <v>0</v>
      </c>
      <c r="M2103">
        <v>0</v>
      </c>
      <c r="N2103">
        <v>1</v>
      </c>
      <c r="O2103">
        <v>1</v>
      </c>
      <c r="P2103">
        <v>348</v>
      </c>
      <c r="Q2103">
        <v>27</v>
      </c>
      <c r="R2103">
        <v>3</v>
      </c>
      <c r="S2103" t="s">
        <v>1478</v>
      </c>
      <c r="T2103">
        <v>1</v>
      </c>
      <c r="U2103">
        <v>0.31328703000000002</v>
      </c>
      <c r="V2103">
        <v>214</v>
      </c>
    </row>
    <row r="2104" spans="1:22">
      <c r="A2104">
        <v>103414</v>
      </c>
      <c r="B2104" t="s">
        <v>3272</v>
      </c>
      <c r="C2104">
        <v>-2.9999999999999997E-8</v>
      </c>
      <c r="D2104">
        <v>0.15560567</v>
      </c>
      <c r="E2104">
        <v>682</v>
      </c>
      <c r="F2104">
        <v>2</v>
      </c>
      <c r="G2104">
        <v>0</v>
      </c>
      <c r="H2104">
        <v>7</v>
      </c>
      <c r="I2104">
        <v>97291</v>
      </c>
      <c r="J2104">
        <v>1</v>
      </c>
      <c r="K2104">
        <v>0</v>
      </c>
      <c r="L2104">
        <v>0</v>
      </c>
      <c r="M2104">
        <v>0</v>
      </c>
      <c r="N2104">
        <v>1</v>
      </c>
      <c r="O2104">
        <v>1</v>
      </c>
      <c r="P2104">
        <v>348</v>
      </c>
      <c r="Q2104">
        <v>27</v>
      </c>
      <c r="R2104">
        <v>3</v>
      </c>
      <c r="S2104" t="s">
        <v>1478</v>
      </c>
      <c r="T2104">
        <v>1</v>
      </c>
      <c r="U2104">
        <v>0.15560570000000001</v>
      </c>
      <c r="V2104">
        <v>106</v>
      </c>
    </row>
    <row r="2105" spans="1:22">
      <c r="A2105">
        <v>103420</v>
      </c>
      <c r="B2105" t="s">
        <v>3273</v>
      </c>
      <c r="C2105">
        <v>-2.9999999999999997E-8</v>
      </c>
      <c r="D2105">
        <v>0.21104977</v>
      </c>
      <c r="E2105">
        <v>682</v>
      </c>
      <c r="F2105">
        <v>2</v>
      </c>
      <c r="G2105">
        <v>0</v>
      </c>
      <c r="H2105">
        <v>7</v>
      </c>
      <c r="I2105">
        <v>97291</v>
      </c>
      <c r="J2105">
        <v>1</v>
      </c>
      <c r="K2105">
        <v>0</v>
      </c>
      <c r="L2105">
        <v>0</v>
      </c>
      <c r="M2105">
        <v>0</v>
      </c>
      <c r="N2105">
        <v>1</v>
      </c>
      <c r="O2105">
        <v>1</v>
      </c>
      <c r="P2105">
        <v>348</v>
      </c>
      <c r="Q2105">
        <v>27</v>
      </c>
      <c r="R2105">
        <v>3</v>
      </c>
      <c r="S2105" t="s">
        <v>1478</v>
      </c>
      <c r="T2105">
        <v>1</v>
      </c>
      <c r="U2105">
        <v>0.21104980000000001</v>
      </c>
      <c r="V2105">
        <v>144</v>
      </c>
    </row>
    <row r="2106" spans="1:22">
      <c r="A2106">
        <v>103440</v>
      </c>
      <c r="B2106" t="s">
        <v>3274</v>
      </c>
      <c r="C2106">
        <v>-2.9999999999999997E-8</v>
      </c>
      <c r="D2106">
        <v>0.13879799000000001</v>
      </c>
      <c r="E2106">
        <v>682</v>
      </c>
      <c r="F2106">
        <v>2</v>
      </c>
      <c r="G2106">
        <v>0</v>
      </c>
      <c r="H2106">
        <v>7</v>
      </c>
      <c r="I2106">
        <v>97291</v>
      </c>
      <c r="J2106">
        <v>1</v>
      </c>
      <c r="K2106">
        <v>0</v>
      </c>
      <c r="L2106">
        <v>0</v>
      </c>
      <c r="M2106">
        <v>0</v>
      </c>
      <c r="N2106">
        <v>1</v>
      </c>
      <c r="O2106">
        <v>1</v>
      </c>
      <c r="P2106">
        <v>348</v>
      </c>
      <c r="Q2106">
        <v>27</v>
      </c>
      <c r="R2106">
        <v>3</v>
      </c>
      <c r="S2106" t="s">
        <v>1478</v>
      </c>
      <c r="T2106">
        <v>1</v>
      </c>
      <c r="U2106">
        <v>0.13879801999999999</v>
      </c>
      <c r="V2106">
        <v>95</v>
      </c>
    </row>
    <row r="2107" spans="1:22">
      <c r="A2107">
        <v>103520</v>
      </c>
      <c r="B2107" t="s">
        <v>3275</v>
      </c>
      <c r="C2107">
        <v>-2.9999999999999997E-8</v>
      </c>
      <c r="D2107">
        <v>6.7077540000000005E-2</v>
      </c>
      <c r="E2107">
        <v>682</v>
      </c>
      <c r="F2107">
        <v>2</v>
      </c>
      <c r="G2107">
        <v>0</v>
      </c>
      <c r="H2107">
        <v>7</v>
      </c>
      <c r="I2107">
        <v>97291</v>
      </c>
      <c r="J2107">
        <v>1</v>
      </c>
      <c r="K2107">
        <v>0</v>
      </c>
      <c r="L2107">
        <v>0</v>
      </c>
      <c r="M2107">
        <v>0</v>
      </c>
      <c r="N2107">
        <v>1</v>
      </c>
      <c r="O2107">
        <v>1</v>
      </c>
      <c r="P2107">
        <v>348</v>
      </c>
      <c r="Q2107">
        <v>27</v>
      </c>
      <c r="R2107">
        <v>3</v>
      </c>
      <c r="S2107" t="s">
        <v>1478</v>
      </c>
      <c r="T2107">
        <v>1</v>
      </c>
      <c r="U2107">
        <v>6.7077570000000003E-2</v>
      </c>
      <c r="V2107">
        <v>46</v>
      </c>
    </row>
    <row r="2108" spans="1:22">
      <c r="A2108">
        <v>103556</v>
      </c>
      <c r="B2108" t="s">
        <v>3276</v>
      </c>
      <c r="C2108">
        <v>-2.9999999999999997E-8</v>
      </c>
      <c r="D2108">
        <v>0.1636234</v>
      </c>
      <c r="E2108">
        <v>682</v>
      </c>
      <c r="F2108">
        <v>2</v>
      </c>
      <c r="G2108">
        <v>0</v>
      </c>
      <c r="H2108">
        <v>7</v>
      </c>
      <c r="I2108">
        <v>97291</v>
      </c>
      <c r="J2108">
        <v>1</v>
      </c>
      <c r="K2108">
        <v>0</v>
      </c>
      <c r="L2108">
        <v>0</v>
      </c>
      <c r="M2108">
        <v>0</v>
      </c>
      <c r="N2108">
        <v>1</v>
      </c>
      <c r="O2108">
        <v>1</v>
      </c>
      <c r="P2108">
        <v>348</v>
      </c>
      <c r="Q2108">
        <v>27</v>
      </c>
      <c r="R2108">
        <v>3</v>
      </c>
      <c r="S2108" t="s">
        <v>1478</v>
      </c>
      <c r="T2108">
        <v>1</v>
      </c>
      <c r="U2108">
        <v>0.16362342999999999</v>
      </c>
      <c r="V2108">
        <v>112</v>
      </c>
    </row>
    <row r="2109" spans="1:22">
      <c r="A2109">
        <v>103575</v>
      </c>
      <c r="B2109" t="s">
        <v>3277</v>
      </c>
      <c r="C2109">
        <v>-2.9999999999999997E-8</v>
      </c>
      <c r="D2109">
        <v>0.50912875999999996</v>
      </c>
      <c r="E2109">
        <v>682</v>
      </c>
      <c r="F2109">
        <v>2</v>
      </c>
      <c r="G2109">
        <v>0</v>
      </c>
      <c r="H2109">
        <v>7</v>
      </c>
      <c r="I2109">
        <v>97291</v>
      </c>
      <c r="J2109">
        <v>1</v>
      </c>
      <c r="K2109">
        <v>0</v>
      </c>
      <c r="L2109">
        <v>0</v>
      </c>
      <c r="M2109">
        <v>0</v>
      </c>
      <c r="N2109">
        <v>1</v>
      </c>
      <c r="O2109">
        <v>1</v>
      </c>
      <c r="P2109">
        <v>348</v>
      </c>
      <c r="Q2109">
        <v>27</v>
      </c>
      <c r="R2109">
        <v>3</v>
      </c>
      <c r="S2109" t="s">
        <v>1478</v>
      </c>
      <c r="T2109">
        <v>1</v>
      </c>
      <c r="U2109">
        <v>0.50912879</v>
      </c>
      <c r="V2109">
        <v>347</v>
      </c>
    </row>
    <row r="2110" spans="1:22">
      <c r="A2110">
        <v>103619</v>
      </c>
      <c r="B2110" t="s">
        <v>3278</v>
      </c>
      <c r="C2110">
        <v>-2.9999999999999997E-8</v>
      </c>
      <c r="D2110">
        <v>0.12421554999999999</v>
      </c>
      <c r="E2110">
        <v>682</v>
      </c>
      <c r="F2110">
        <v>2</v>
      </c>
      <c r="G2110">
        <v>0</v>
      </c>
      <c r="H2110">
        <v>7</v>
      </c>
      <c r="I2110">
        <v>97291</v>
      </c>
      <c r="J2110">
        <v>1</v>
      </c>
      <c r="K2110">
        <v>0</v>
      </c>
      <c r="L2110">
        <v>0</v>
      </c>
      <c r="M2110">
        <v>0</v>
      </c>
      <c r="N2110">
        <v>1</v>
      </c>
      <c r="O2110">
        <v>1</v>
      </c>
      <c r="P2110">
        <v>348</v>
      </c>
      <c r="Q2110">
        <v>27</v>
      </c>
      <c r="R2110">
        <v>3</v>
      </c>
      <c r="S2110" t="s">
        <v>1478</v>
      </c>
      <c r="T2110">
        <v>1</v>
      </c>
      <c r="U2110">
        <v>0.12421558000000001</v>
      </c>
      <c r="V2110">
        <v>85</v>
      </c>
    </row>
    <row r="2111" spans="1:22">
      <c r="A2111">
        <v>103674</v>
      </c>
      <c r="B2111" t="s">
        <v>3279</v>
      </c>
      <c r="C2111">
        <v>-2.9999999999999997E-8</v>
      </c>
      <c r="D2111">
        <v>0.16078939</v>
      </c>
      <c r="E2111">
        <v>682</v>
      </c>
      <c r="F2111">
        <v>2</v>
      </c>
      <c r="G2111">
        <v>0</v>
      </c>
      <c r="H2111">
        <v>7</v>
      </c>
      <c r="I2111">
        <v>97291</v>
      </c>
      <c r="J2111">
        <v>1</v>
      </c>
      <c r="K2111">
        <v>0</v>
      </c>
      <c r="L2111">
        <v>0</v>
      </c>
      <c r="M2111">
        <v>0</v>
      </c>
      <c r="N2111">
        <v>1</v>
      </c>
      <c r="O2111">
        <v>1</v>
      </c>
      <c r="P2111">
        <v>348</v>
      </c>
      <c r="Q2111">
        <v>27</v>
      </c>
      <c r="R2111">
        <v>3</v>
      </c>
      <c r="S2111" t="s">
        <v>1478</v>
      </c>
      <c r="T2111">
        <v>1</v>
      </c>
      <c r="U2111">
        <v>0.16078941999999999</v>
      </c>
      <c r="V2111">
        <v>110</v>
      </c>
    </row>
    <row r="2112" spans="1:22">
      <c r="A2112">
        <v>103700</v>
      </c>
      <c r="B2112" t="s">
        <v>3280</v>
      </c>
      <c r="C2112">
        <v>-2.9999999999999997E-8</v>
      </c>
      <c r="D2112">
        <v>0.61280681999999997</v>
      </c>
      <c r="E2112">
        <v>682</v>
      </c>
      <c r="F2112">
        <v>2</v>
      </c>
      <c r="G2112">
        <v>0</v>
      </c>
      <c r="H2112">
        <v>7</v>
      </c>
      <c r="I2112">
        <v>97291</v>
      </c>
      <c r="J2112">
        <v>1</v>
      </c>
      <c r="K2112">
        <v>0</v>
      </c>
      <c r="L2112">
        <v>0</v>
      </c>
      <c r="M2112">
        <v>0</v>
      </c>
      <c r="N2112">
        <v>1</v>
      </c>
      <c r="O2112">
        <v>1</v>
      </c>
      <c r="P2112">
        <v>348</v>
      </c>
      <c r="Q2112">
        <v>27</v>
      </c>
      <c r="R2112">
        <v>3</v>
      </c>
      <c r="S2112" t="s">
        <v>1478</v>
      </c>
      <c r="T2112">
        <v>1</v>
      </c>
      <c r="U2112">
        <v>0.61280685000000001</v>
      </c>
      <c r="V2112">
        <v>418</v>
      </c>
    </row>
    <row r="2113" spans="1:22">
      <c r="A2113">
        <v>103730</v>
      </c>
      <c r="B2113" t="s">
        <v>3281</v>
      </c>
      <c r="C2113">
        <v>-2.9999999999999997E-8</v>
      </c>
      <c r="D2113">
        <v>0.17146589000000001</v>
      </c>
      <c r="E2113">
        <v>682</v>
      </c>
      <c r="F2113">
        <v>2</v>
      </c>
      <c r="G2113">
        <v>0</v>
      </c>
      <c r="H2113">
        <v>7</v>
      </c>
      <c r="I2113">
        <v>97291</v>
      </c>
      <c r="J2113">
        <v>1</v>
      </c>
      <c r="K2113">
        <v>0</v>
      </c>
      <c r="L2113">
        <v>0</v>
      </c>
      <c r="M2113">
        <v>0</v>
      </c>
      <c r="N2113">
        <v>1</v>
      </c>
      <c r="O2113">
        <v>1</v>
      </c>
      <c r="P2113">
        <v>348</v>
      </c>
      <c r="Q2113">
        <v>27</v>
      </c>
      <c r="R2113">
        <v>3</v>
      </c>
      <c r="S2113" t="s">
        <v>1478</v>
      </c>
      <c r="T2113">
        <v>1</v>
      </c>
      <c r="U2113">
        <v>0.17146591999999999</v>
      </c>
      <c r="V2113">
        <v>117</v>
      </c>
    </row>
    <row r="2114" spans="1:22">
      <c r="A2114">
        <v>103759</v>
      </c>
      <c r="B2114" t="s">
        <v>3282</v>
      </c>
      <c r="C2114">
        <v>-2.9999999999999997E-8</v>
      </c>
      <c r="D2114">
        <v>5.8435029999999999E-2</v>
      </c>
      <c r="E2114">
        <v>682</v>
      </c>
      <c r="F2114">
        <v>0</v>
      </c>
      <c r="G2114">
        <v>0</v>
      </c>
      <c r="H2114">
        <v>7</v>
      </c>
      <c r="I2114">
        <v>97291</v>
      </c>
      <c r="J2114">
        <v>1</v>
      </c>
      <c r="K2114">
        <v>0</v>
      </c>
      <c r="L2114">
        <v>0</v>
      </c>
      <c r="M2114">
        <v>0</v>
      </c>
      <c r="N2114">
        <v>1</v>
      </c>
      <c r="O2114">
        <v>1</v>
      </c>
      <c r="P2114">
        <v>348</v>
      </c>
      <c r="Q2114">
        <v>27</v>
      </c>
      <c r="R2114">
        <v>3</v>
      </c>
      <c r="S2114" t="s">
        <v>1478</v>
      </c>
      <c r="T2114">
        <v>1</v>
      </c>
      <c r="U2114">
        <v>5.8435059999999997E-2</v>
      </c>
      <c r="V2114">
        <v>40</v>
      </c>
    </row>
    <row r="2115" spans="1:22">
      <c r="A2115">
        <v>103850</v>
      </c>
      <c r="B2115" t="s">
        <v>3283</v>
      </c>
      <c r="C2115">
        <v>-2.9999999999999997E-8</v>
      </c>
      <c r="D2115">
        <v>0.28223409999999999</v>
      </c>
      <c r="E2115">
        <v>682</v>
      </c>
      <c r="F2115">
        <v>2</v>
      </c>
      <c r="G2115">
        <v>0</v>
      </c>
      <c r="H2115">
        <v>7</v>
      </c>
      <c r="I2115">
        <v>97291</v>
      </c>
      <c r="J2115">
        <v>1</v>
      </c>
      <c r="K2115">
        <v>0</v>
      </c>
      <c r="L2115">
        <v>0</v>
      </c>
      <c r="M2115">
        <v>0</v>
      </c>
      <c r="N2115">
        <v>1</v>
      </c>
      <c r="O2115">
        <v>1</v>
      </c>
      <c r="P2115">
        <v>348</v>
      </c>
      <c r="Q2115">
        <v>27</v>
      </c>
      <c r="R2115">
        <v>3</v>
      </c>
      <c r="S2115" t="s">
        <v>1478</v>
      </c>
      <c r="T2115">
        <v>1</v>
      </c>
      <c r="U2115">
        <v>0.28223413000000003</v>
      </c>
      <c r="V2115">
        <v>192</v>
      </c>
    </row>
    <row r="2116" spans="1:22">
      <c r="A2116">
        <v>103851</v>
      </c>
      <c r="B2116" t="s">
        <v>3283</v>
      </c>
      <c r="C2116">
        <v>0.28223409999999999</v>
      </c>
      <c r="D2116">
        <v>0.33384694999999998</v>
      </c>
      <c r="E2116">
        <v>682</v>
      </c>
      <c r="F2116">
        <v>0</v>
      </c>
      <c r="G2116">
        <v>0</v>
      </c>
      <c r="H2116">
        <v>7</v>
      </c>
      <c r="I2116">
        <v>97291</v>
      </c>
      <c r="J2116">
        <v>1</v>
      </c>
      <c r="K2116">
        <v>0</v>
      </c>
      <c r="L2116">
        <v>0</v>
      </c>
      <c r="M2116">
        <v>0</v>
      </c>
      <c r="N2116">
        <v>1</v>
      </c>
      <c r="O2116">
        <v>1</v>
      </c>
      <c r="P2116">
        <v>348</v>
      </c>
      <c r="Q2116">
        <v>27</v>
      </c>
      <c r="R2116">
        <v>3</v>
      </c>
      <c r="S2116" t="s">
        <v>1478</v>
      </c>
      <c r="T2116">
        <v>1</v>
      </c>
      <c r="U2116">
        <v>5.1612850000000002E-2</v>
      </c>
      <c r="V2116">
        <v>35</v>
      </c>
    </row>
    <row r="2117" spans="1:22">
      <c r="A2117">
        <v>103852</v>
      </c>
      <c r="B2117" t="s">
        <v>3283</v>
      </c>
      <c r="C2117">
        <v>0.33384694999999998</v>
      </c>
      <c r="D2117">
        <v>0.37644402999999999</v>
      </c>
      <c r="E2117">
        <v>682</v>
      </c>
      <c r="F2117">
        <v>0</v>
      </c>
      <c r="G2117">
        <v>0</v>
      </c>
      <c r="H2117">
        <v>7</v>
      </c>
      <c r="I2117">
        <v>97291</v>
      </c>
      <c r="J2117">
        <v>1</v>
      </c>
      <c r="K2117">
        <v>0</v>
      </c>
      <c r="L2117">
        <v>0</v>
      </c>
      <c r="M2117">
        <v>0</v>
      </c>
      <c r="N2117">
        <v>1</v>
      </c>
      <c r="O2117">
        <v>1</v>
      </c>
      <c r="P2117">
        <v>348</v>
      </c>
      <c r="Q2117">
        <v>27</v>
      </c>
      <c r="R2117">
        <v>3</v>
      </c>
      <c r="S2117" t="s">
        <v>1478</v>
      </c>
      <c r="T2117">
        <v>1</v>
      </c>
      <c r="U2117">
        <v>4.2597080000000002E-2</v>
      </c>
      <c r="V2117">
        <v>29</v>
      </c>
    </row>
    <row r="2118" spans="1:22">
      <c r="A2118">
        <v>103873</v>
      </c>
      <c r="B2118" t="s">
        <v>3284</v>
      </c>
      <c r="C2118">
        <v>-2.9999999999999997E-8</v>
      </c>
      <c r="D2118">
        <v>7.1287320000000001E-2</v>
      </c>
      <c r="E2118">
        <v>682</v>
      </c>
      <c r="F2118">
        <v>2</v>
      </c>
      <c r="G2118">
        <v>0</v>
      </c>
      <c r="H2118">
        <v>7</v>
      </c>
      <c r="I2118">
        <v>97291</v>
      </c>
      <c r="J2118">
        <v>1</v>
      </c>
      <c r="K2118">
        <v>0</v>
      </c>
      <c r="L2118">
        <v>0</v>
      </c>
      <c r="M2118">
        <v>0</v>
      </c>
      <c r="N2118">
        <v>1</v>
      </c>
      <c r="O2118">
        <v>1</v>
      </c>
      <c r="P2118">
        <v>348</v>
      </c>
      <c r="Q2118">
        <v>27</v>
      </c>
      <c r="R2118">
        <v>3</v>
      </c>
      <c r="S2118" t="s">
        <v>1478</v>
      </c>
      <c r="T2118">
        <v>1</v>
      </c>
      <c r="U2118">
        <v>7.1287349999999999E-2</v>
      </c>
      <c r="V2118">
        <v>49</v>
      </c>
    </row>
    <row r="2119" spans="1:22">
      <c r="A2119">
        <v>103896</v>
      </c>
      <c r="B2119" t="s">
        <v>3285</v>
      </c>
      <c r="C2119">
        <v>-2.9999999999999997E-8</v>
      </c>
      <c r="D2119">
        <v>9.0603290000000003E-2</v>
      </c>
      <c r="E2119">
        <v>682</v>
      </c>
      <c r="F2119">
        <v>0</v>
      </c>
      <c r="G2119">
        <v>0</v>
      </c>
      <c r="H2119">
        <v>7</v>
      </c>
      <c r="I2119">
        <v>97291</v>
      </c>
      <c r="J2119">
        <v>1</v>
      </c>
      <c r="K2119">
        <v>0</v>
      </c>
      <c r="L2119">
        <v>0</v>
      </c>
      <c r="M2119">
        <v>0</v>
      </c>
      <c r="N2119">
        <v>1</v>
      </c>
      <c r="O2119">
        <v>1</v>
      </c>
      <c r="P2119">
        <v>348</v>
      </c>
      <c r="Q2119">
        <v>27</v>
      </c>
      <c r="R2119">
        <v>3</v>
      </c>
      <c r="S2119" t="s">
        <v>1478</v>
      </c>
      <c r="T2119">
        <v>1</v>
      </c>
      <c r="U2119">
        <v>9.0603320000000001E-2</v>
      </c>
      <c r="V2119">
        <v>62</v>
      </c>
    </row>
    <row r="2120" spans="1:22">
      <c r="A2120">
        <v>103920</v>
      </c>
      <c r="B2120" t="s">
        <v>3286</v>
      </c>
      <c r="C2120">
        <v>-2.9999999999999997E-8</v>
      </c>
      <c r="D2120">
        <v>3.1999999999999999E-6</v>
      </c>
      <c r="E2120">
        <v>682</v>
      </c>
      <c r="F2120">
        <v>0</v>
      </c>
      <c r="G2120">
        <v>0</v>
      </c>
      <c r="H2120">
        <v>7</v>
      </c>
      <c r="I2120">
        <v>97291</v>
      </c>
      <c r="J2120">
        <v>1</v>
      </c>
      <c r="K2120">
        <v>0</v>
      </c>
      <c r="L2120">
        <v>0</v>
      </c>
      <c r="M2120">
        <v>0</v>
      </c>
      <c r="N2120">
        <v>1</v>
      </c>
      <c r="O2120">
        <v>1</v>
      </c>
      <c r="P2120">
        <v>348</v>
      </c>
      <c r="Q2120">
        <v>27</v>
      </c>
      <c r="R2120">
        <v>3</v>
      </c>
      <c r="S2120" t="s">
        <v>1478</v>
      </c>
      <c r="T2120">
        <v>1</v>
      </c>
      <c r="U2120">
        <v>3.23E-6</v>
      </c>
      <c r="V2120">
        <v>0</v>
      </c>
    </row>
    <row r="2121" spans="1:22">
      <c r="A2121">
        <v>103929</v>
      </c>
      <c r="B2121" t="s">
        <v>3287</v>
      </c>
      <c r="C2121">
        <v>-2.9999999999999997E-8</v>
      </c>
      <c r="D2121">
        <v>9.8503199999999999E-2</v>
      </c>
      <c r="E2121">
        <v>682</v>
      </c>
      <c r="F2121">
        <v>0</v>
      </c>
      <c r="G2121">
        <v>0</v>
      </c>
      <c r="H2121">
        <v>7</v>
      </c>
      <c r="I2121">
        <v>97291</v>
      </c>
      <c r="J2121">
        <v>1</v>
      </c>
      <c r="K2121">
        <v>0</v>
      </c>
      <c r="L2121">
        <v>0</v>
      </c>
      <c r="M2121">
        <v>0</v>
      </c>
      <c r="N2121">
        <v>1</v>
      </c>
      <c r="O2121">
        <v>1</v>
      </c>
      <c r="P2121">
        <v>348</v>
      </c>
      <c r="Q2121">
        <v>27</v>
      </c>
      <c r="R2121">
        <v>3</v>
      </c>
      <c r="S2121" t="s">
        <v>1478</v>
      </c>
      <c r="T2121">
        <v>1</v>
      </c>
      <c r="U2121">
        <v>9.8503229999999997E-2</v>
      </c>
      <c r="V2121">
        <v>67</v>
      </c>
    </row>
    <row r="2122" spans="1:22">
      <c r="A2122">
        <v>103986</v>
      </c>
      <c r="B2122" t="s">
        <v>3288</v>
      </c>
      <c r="C2122">
        <v>-2.9999999999999997E-8</v>
      </c>
      <c r="D2122">
        <v>6.856081E-2</v>
      </c>
      <c r="E2122">
        <v>682</v>
      </c>
      <c r="F2122">
        <v>0</v>
      </c>
      <c r="G2122">
        <v>0</v>
      </c>
      <c r="H2122">
        <v>7</v>
      </c>
      <c r="I2122">
        <v>97291</v>
      </c>
      <c r="J2122">
        <v>1</v>
      </c>
      <c r="K2122">
        <v>0</v>
      </c>
      <c r="L2122">
        <v>0</v>
      </c>
      <c r="M2122">
        <v>0</v>
      </c>
      <c r="N2122">
        <v>1</v>
      </c>
      <c r="O2122">
        <v>1</v>
      </c>
      <c r="P2122">
        <v>348</v>
      </c>
      <c r="Q2122">
        <v>27</v>
      </c>
      <c r="R2122">
        <v>3</v>
      </c>
      <c r="S2122" t="s">
        <v>1478</v>
      </c>
      <c r="T2122">
        <v>1</v>
      </c>
      <c r="U2122">
        <v>6.8560839999999998E-2</v>
      </c>
      <c r="V2122">
        <v>47</v>
      </c>
    </row>
    <row r="2123" spans="1:22">
      <c r="A2123">
        <v>104039</v>
      </c>
      <c r="B2123" t="s">
        <v>3289</v>
      </c>
      <c r="C2123">
        <v>-2.9999999999999997E-8</v>
      </c>
      <c r="D2123">
        <v>0.20640154999999999</v>
      </c>
      <c r="E2123">
        <v>682</v>
      </c>
      <c r="F2123">
        <v>2</v>
      </c>
      <c r="G2123">
        <v>0</v>
      </c>
      <c r="H2123">
        <v>7</v>
      </c>
      <c r="I2123">
        <v>97291</v>
      </c>
      <c r="J2123">
        <v>1</v>
      </c>
      <c r="K2123">
        <v>0</v>
      </c>
      <c r="L2123">
        <v>0</v>
      </c>
      <c r="M2123">
        <v>0</v>
      </c>
      <c r="N2123">
        <v>1</v>
      </c>
      <c r="O2123">
        <v>1</v>
      </c>
      <c r="P2123">
        <v>348</v>
      </c>
      <c r="Q2123">
        <v>27</v>
      </c>
      <c r="R2123">
        <v>3</v>
      </c>
      <c r="S2123" t="s">
        <v>1478</v>
      </c>
      <c r="T2123">
        <v>1</v>
      </c>
      <c r="U2123">
        <v>0.20640158</v>
      </c>
      <c r="V2123">
        <v>141</v>
      </c>
    </row>
    <row r="2124" spans="1:22">
      <c r="A2124">
        <v>104125</v>
      </c>
      <c r="B2124" t="s">
        <v>3290</v>
      </c>
      <c r="C2124">
        <v>-2.9999999999999997E-8</v>
      </c>
      <c r="D2124">
        <v>0.31137150000000002</v>
      </c>
      <c r="E2124">
        <v>682</v>
      </c>
      <c r="F2124">
        <v>2</v>
      </c>
      <c r="G2124">
        <v>0</v>
      </c>
      <c r="H2124">
        <v>7</v>
      </c>
      <c r="I2124">
        <v>97291</v>
      </c>
      <c r="J2124">
        <v>1</v>
      </c>
      <c r="K2124">
        <v>0</v>
      </c>
      <c r="L2124">
        <v>0</v>
      </c>
      <c r="M2124">
        <v>0</v>
      </c>
      <c r="N2124">
        <v>1</v>
      </c>
      <c r="O2124">
        <v>1</v>
      </c>
      <c r="P2124">
        <v>348</v>
      </c>
      <c r="Q2124">
        <v>27</v>
      </c>
      <c r="R2124">
        <v>3</v>
      </c>
      <c r="S2124" t="s">
        <v>1478</v>
      </c>
      <c r="T2124">
        <v>1</v>
      </c>
      <c r="U2124">
        <v>0.31137153000000001</v>
      </c>
      <c r="V2124">
        <v>212</v>
      </c>
    </row>
    <row r="2125" spans="1:22">
      <c r="A2125">
        <v>104131</v>
      </c>
      <c r="B2125" t="s">
        <v>3291</v>
      </c>
      <c r="C2125">
        <v>-2.9999999999999997E-8</v>
      </c>
      <c r="D2125">
        <v>0.15747121</v>
      </c>
      <c r="E2125">
        <v>682</v>
      </c>
      <c r="F2125">
        <v>2</v>
      </c>
      <c r="G2125">
        <v>0</v>
      </c>
      <c r="H2125">
        <v>7</v>
      </c>
      <c r="I2125">
        <v>97291</v>
      </c>
      <c r="J2125">
        <v>1</v>
      </c>
      <c r="K2125">
        <v>0</v>
      </c>
      <c r="L2125">
        <v>0</v>
      </c>
      <c r="M2125">
        <v>0</v>
      </c>
      <c r="N2125">
        <v>1</v>
      </c>
      <c r="O2125">
        <v>1</v>
      </c>
      <c r="P2125">
        <v>348</v>
      </c>
      <c r="Q2125">
        <v>27</v>
      </c>
      <c r="R2125">
        <v>3</v>
      </c>
      <c r="S2125" t="s">
        <v>1478</v>
      </c>
      <c r="T2125">
        <v>1</v>
      </c>
      <c r="U2125">
        <v>0.15747124000000001</v>
      </c>
      <c r="V2125">
        <v>107</v>
      </c>
    </row>
    <row r="2126" spans="1:22">
      <c r="A2126">
        <v>104132</v>
      </c>
      <c r="B2126" t="s">
        <v>3291</v>
      </c>
      <c r="C2126">
        <v>0.15747121</v>
      </c>
      <c r="D2126">
        <v>0.22270971000000001</v>
      </c>
      <c r="E2126">
        <v>682</v>
      </c>
      <c r="F2126">
        <v>0</v>
      </c>
      <c r="G2126">
        <v>0</v>
      </c>
      <c r="H2126">
        <v>7</v>
      </c>
      <c r="I2126">
        <v>97291</v>
      </c>
      <c r="J2126">
        <v>1</v>
      </c>
      <c r="K2126">
        <v>0</v>
      </c>
      <c r="L2126">
        <v>0</v>
      </c>
      <c r="M2126">
        <v>0</v>
      </c>
      <c r="N2126">
        <v>1</v>
      </c>
      <c r="O2126">
        <v>1</v>
      </c>
      <c r="P2126">
        <v>348</v>
      </c>
      <c r="Q2126">
        <v>27</v>
      </c>
      <c r="R2126">
        <v>3</v>
      </c>
      <c r="S2126" t="s">
        <v>1478</v>
      </c>
      <c r="T2126">
        <v>1</v>
      </c>
      <c r="U2126">
        <v>6.5238500000000005E-2</v>
      </c>
      <c r="V2126">
        <v>44</v>
      </c>
    </row>
    <row r="2127" spans="1:22">
      <c r="A2127">
        <v>104222</v>
      </c>
      <c r="B2127" t="s">
        <v>3292</v>
      </c>
      <c r="C2127">
        <v>-2.9999999999999997E-8</v>
      </c>
      <c r="D2127">
        <v>0.20749534</v>
      </c>
      <c r="E2127">
        <v>682</v>
      </c>
      <c r="F2127">
        <v>2</v>
      </c>
      <c r="G2127">
        <v>0</v>
      </c>
      <c r="H2127">
        <v>7</v>
      </c>
      <c r="I2127">
        <v>97291</v>
      </c>
      <c r="J2127">
        <v>1</v>
      </c>
      <c r="K2127">
        <v>0</v>
      </c>
      <c r="L2127">
        <v>0</v>
      </c>
      <c r="M2127">
        <v>0</v>
      </c>
      <c r="N2127">
        <v>1</v>
      </c>
      <c r="O2127">
        <v>1</v>
      </c>
      <c r="P2127">
        <v>348</v>
      </c>
      <c r="Q2127">
        <v>27</v>
      </c>
      <c r="R2127">
        <v>3</v>
      </c>
      <c r="S2127" t="s">
        <v>1478</v>
      </c>
      <c r="T2127">
        <v>1</v>
      </c>
      <c r="U2127">
        <v>0.20749537000000001</v>
      </c>
      <c r="V2127">
        <v>142</v>
      </c>
    </row>
    <row r="2128" spans="1:22">
      <c r="A2128">
        <v>104355</v>
      </c>
      <c r="B2128" t="s">
        <v>3293</v>
      </c>
      <c r="C2128">
        <v>-2.9999999999999997E-8</v>
      </c>
      <c r="D2128">
        <v>5.564508E-2</v>
      </c>
      <c r="E2128">
        <v>682</v>
      </c>
      <c r="F2128">
        <v>0</v>
      </c>
      <c r="G2128">
        <v>0</v>
      </c>
      <c r="H2128">
        <v>7</v>
      </c>
      <c r="I2128">
        <v>97291</v>
      </c>
      <c r="J2128">
        <v>1</v>
      </c>
      <c r="K2128">
        <v>0</v>
      </c>
      <c r="L2128">
        <v>0</v>
      </c>
      <c r="M2128">
        <v>0</v>
      </c>
      <c r="N2128">
        <v>1</v>
      </c>
      <c r="O2128">
        <v>1</v>
      </c>
      <c r="P2128">
        <v>348</v>
      </c>
      <c r="Q2128">
        <v>27</v>
      </c>
      <c r="R2128">
        <v>3</v>
      </c>
      <c r="S2128" t="s">
        <v>1478</v>
      </c>
      <c r="T2128">
        <v>1</v>
      </c>
      <c r="U2128">
        <v>5.5645109999999998E-2</v>
      </c>
      <c r="V2128">
        <v>38</v>
      </c>
    </row>
    <row r="2129" spans="1:22">
      <c r="A2129">
        <v>104487</v>
      </c>
      <c r="B2129" t="s">
        <v>3294</v>
      </c>
      <c r="C2129">
        <v>-2.9999999999999997E-8</v>
      </c>
      <c r="D2129">
        <v>4.045091E-2</v>
      </c>
      <c r="E2129">
        <v>682</v>
      </c>
      <c r="F2129">
        <v>0</v>
      </c>
      <c r="G2129">
        <v>0</v>
      </c>
      <c r="H2129">
        <v>7</v>
      </c>
      <c r="I2129">
        <v>97291</v>
      </c>
      <c r="J2129">
        <v>1</v>
      </c>
      <c r="K2129">
        <v>0</v>
      </c>
      <c r="L2129">
        <v>0</v>
      </c>
      <c r="M2129">
        <v>0</v>
      </c>
      <c r="N2129">
        <v>1</v>
      </c>
      <c r="O2129">
        <v>1</v>
      </c>
      <c r="P2129">
        <v>348</v>
      </c>
      <c r="Q2129">
        <v>27</v>
      </c>
      <c r="R2129">
        <v>3</v>
      </c>
      <c r="S2129" t="s">
        <v>1478</v>
      </c>
      <c r="T2129">
        <v>1</v>
      </c>
      <c r="U2129">
        <v>4.0450939999999998E-2</v>
      </c>
      <c r="V2129">
        <v>28</v>
      </c>
    </row>
    <row r="2130" spans="1:22">
      <c r="A2130">
        <v>104614</v>
      </c>
      <c r="B2130" t="s">
        <v>3295</v>
      </c>
      <c r="C2130">
        <v>-2.9999999999999997E-8</v>
      </c>
      <c r="D2130">
        <v>9.7770239999999994E-2</v>
      </c>
      <c r="E2130">
        <v>682</v>
      </c>
      <c r="F2130">
        <v>2</v>
      </c>
      <c r="G2130">
        <v>0</v>
      </c>
      <c r="H2130">
        <v>7</v>
      </c>
      <c r="I2130">
        <v>97291</v>
      </c>
      <c r="J2130">
        <v>1</v>
      </c>
      <c r="K2130">
        <v>0</v>
      </c>
      <c r="L2130">
        <v>0</v>
      </c>
      <c r="M2130">
        <v>0</v>
      </c>
      <c r="N2130">
        <v>1</v>
      </c>
      <c r="O2130">
        <v>1</v>
      </c>
      <c r="P2130">
        <v>348</v>
      </c>
      <c r="Q2130">
        <v>27</v>
      </c>
      <c r="R2130">
        <v>3</v>
      </c>
      <c r="S2130" t="s">
        <v>1478</v>
      </c>
      <c r="T2130">
        <v>1</v>
      </c>
      <c r="U2130">
        <v>9.7770270000000006E-2</v>
      </c>
      <c r="V2130">
        <v>67</v>
      </c>
    </row>
    <row r="2131" spans="1:22">
      <c r="A2131">
        <v>104658</v>
      </c>
      <c r="B2131" t="s">
        <v>3296</v>
      </c>
      <c r="C2131">
        <v>-2.9999999999999997E-8</v>
      </c>
      <c r="D2131">
        <v>0.12253767</v>
      </c>
      <c r="E2131">
        <v>682</v>
      </c>
      <c r="F2131">
        <v>2</v>
      </c>
      <c r="G2131">
        <v>0</v>
      </c>
      <c r="H2131">
        <v>7</v>
      </c>
      <c r="I2131">
        <v>97291</v>
      </c>
      <c r="J2131">
        <v>1</v>
      </c>
      <c r="K2131">
        <v>0</v>
      </c>
      <c r="L2131">
        <v>0</v>
      </c>
      <c r="M2131">
        <v>0</v>
      </c>
      <c r="N2131">
        <v>1</v>
      </c>
      <c r="O2131">
        <v>1</v>
      </c>
      <c r="P2131">
        <v>348</v>
      </c>
      <c r="Q2131">
        <v>27</v>
      </c>
      <c r="R2131">
        <v>3</v>
      </c>
      <c r="S2131" t="s">
        <v>1478</v>
      </c>
      <c r="T2131">
        <v>1</v>
      </c>
      <c r="U2131">
        <v>0.1225377</v>
      </c>
      <c r="V2131">
        <v>84</v>
      </c>
    </row>
    <row r="2132" spans="1:22">
      <c r="A2132">
        <v>104679</v>
      </c>
      <c r="B2132" t="s">
        <v>3297</v>
      </c>
      <c r="C2132">
        <v>-2.9999999999999997E-8</v>
      </c>
      <c r="D2132">
        <v>7.8820189999999998E-2</v>
      </c>
      <c r="E2132">
        <v>682</v>
      </c>
      <c r="F2132">
        <v>0</v>
      </c>
      <c r="G2132">
        <v>0</v>
      </c>
      <c r="H2132">
        <v>7</v>
      </c>
      <c r="I2132">
        <v>97291</v>
      </c>
      <c r="J2132">
        <v>1</v>
      </c>
      <c r="K2132">
        <v>0</v>
      </c>
      <c r="L2132">
        <v>0</v>
      </c>
      <c r="M2132">
        <v>0</v>
      </c>
      <c r="N2132">
        <v>1</v>
      </c>
      <c r="O2132">
        <v>1</v>
      </c>
      <c r="P2132">
        <v>348</v>
      </c>
      <c r="Q2132">
        <v>27</v>
      </c>
      <c r="R2132">
        <v>3</v>
      </c>
      <c r="S2132" t="s">
        <v>1478</v>
      </c>
      <c r="T2132">
        <v>1</v>
      </c>
      <c r="U2132">
        <v>7.8820219999999996E-2</v>
      </c>
      <c r="V2132">
        <v>54</v>
      </c>
    </row>
    <row r="2133" spans="1:22">
      <c r="A2133">
        <v>104692</v>
      </c>
      <c r="B2133" t="s">
        <v>3298</v>
      </c>
      <c r="C2133">
        <v>-2.9999999999999997E-8</v>
      </c>
      <c r="D2133">
        <v>0.10400326</v>
      </c>
      <c r="E2133">
        <v>682</v>
      </c>
      <c r="F2133">
        <v>2</v>
      </c>
      <c r="G2133">
        <v>0</v>
      </c>
      <c r="H2133">
        <v>7</v>
      </c>
      <c r="I2133">
        <v>97291</v>
      </c>
      <c r="J2133">
        <v>1</v>
      </c>
      <c r="K2133">
        <v>0</v>
      </c>
      <c r="L2133">
        <v>0</v>
      </c>
      <c r="M2133">
        <v>0</v>
      </c>
      <c r="N2133">
        <v>1</v>
      </c>
      <c r="O2133">
        <v>1</v>
      </c>
      <c r="P2133">
        <v>348</v>
      </c>
      <c r="Q2133">
        <v>27</v>
      </c>
      <c r="R2133">
        <v>3</v>
      </c>
      <c r="S2133" t="s">
        <v>1478</v>
      </c>
      <c r="T2133">
        <v>1</v>
      </c>
      <c r="U2133">
        <v>0.10400329</v>
      </c>
      <c r="V2133">
        <v>71</v>
      </c>
    </row>
    <row r="2134" spans="1:22">
      <c r="A2134">
        <v>104693</v>
      </c>
      <c r="B2134" t="s">
        <v>3298</v>
      </c>
      <c r="C2134">
        <v>0.10400326</v>
      </c>
      <c r="D2134">
        <v>0.11284155999999999</v>
      </c>
      <c r="E2134">
        <v>682</v>
      </c>
      <c r="F2134">
        <v>0</v>
      </c>
      <c r="G2134">
        <v>0</v>
      </c>
      <c r="H2134">
        <v>7</v>
      </c>
      <c r="I2134">
        <v>97291</v>
      </c>
      <c r="J2134">
        <v>1</v>
      </c>
      <c r="K2134">
        <v>0</v>
      </c>
      <c r="L2134">
        <v>0</v>
      </c>
      <c r="M2134">
        <v>0</v>
      </c>
      <c r="N2134">
        <v>1</v>
      </c>
      <c r="O2134">
        <v>1</v>
      </c>
      <c r="P2134">
        <v>348</v>
      </c>
      <c r="Q2134">
        <v>27</v>
      </c>
      <c r="R2134">
        <v>3</v>
      </c>
      <c r="S2134" t="s">
        <v>1478</v>
      </c>
      <c r="T2134">
        <v>1</v>
      </c>
      <c r="U2134">
        <v>8.8383000000000003E-3</v>
      </c>
      <c r="V2134">
        <v>6</v>
      </c>
    </row>
    <row r="2135" spans="1:22">
      <c r="A2135">
        <v>104813</v>
      </c>
      <c r="B2135" t="s">
        <v>3299</v>
      </c>
      <c r="C2135">
        <v>-2.9999999999999997E-8</v>
      </c>
      <c r="D2135">
        <v>3.1378719999999999E-2</v>
      </c>
      <c r="E2135">
        <v>682</v>
      </c>
      <c r="F2135">
        <v>0</v>
      </c>
      <c r="G2135">
        <v>0</v>
      </c>
      <c r="H2135">
        <v>7</v>
      </c>
      <c r="I2135">
        <v>97291</v>
      </c>
      <c r="J2135">
        <v>1</v>
      </c>
      <c r="K2135">
        <v>0</v>
      </c>
      <c r="L2135">
        <v>0</v>
      </c>
      <c r="M2135">
        <v>0</v>
      </c>
      <c r="N2135">
        <v>1</v>
      </c>
      <c r="O2135">
        <v>1</v>
      </c>
      <c r="P2135">
        <v>348</v>
      </c>
      <c r="Q2135">
        <v>27</v>
      </c>
      <c r="R2135">
        <v>3</v>
      </c>
      <c r="S2135" t="s">
        <v>1478</v>
      </c>
      <c r="T2135">
        <v>1</v>
      </c>
      <c r="U2135">
        <v>3.1378749999999997E-2</v>
      </c>
      <c r="V2135">
        <v>21</v>
      </c>
    </row>
    <row r="2136" spans="1:22">
      <c r="A2136">
        <v>104832</v>
      </c>
      <c r="B2136" t="s">
        <v>3300</v>
      </c>
      <c r="C2136">
        <v>-2.9999999999999997E-8</v>
      </c>
      <c r="D2136">
        <v>7.6110579999999997E-2</v>
      </c>
      <c r="E2136">
        <v>682</v>
      </c>
      <c r="F2136">
        <v>2</v>
      </c>
      <c r="G2136">
        <v>0</v>
      </c>
      <c r="H2136">
        <v>7</v>
      </c>
      <c r="I2136">
        <v>97291</v>
      </c>
      <c r="J2136">
        <v>1</v>
      </c>
      <c r="K2136">
        <v>0</v>
      </c>
      <c r="L2136">
        <v>0</v>
      </c>
      <c r="M2136">
        <v>0</v>
      </c>
      <c r="N2136">
        <v>1</v>
      </c>
      <c r="O2136">
        <v>1</v>
      </c>
      <c r="P2136">
        <v>348</v>
      </c>
      <c r="Q2136">
        <v>27</v>
      </c>
      <c r="R2136">
        <v>3</v>
      </c>
      <c r="S2136" t="s">
        <v>1478</v>
      </c>
      <c r="T2136">
        <v>1</v>
      </c>
      <c r="U2136">
        <v>7.6110609999999995E-2</v>
      </c>
      <c r="V2136">
        <v>52</v>
      </c>
    </row>
    <row r="2137" spans="1:22">
      <c r="A2137">
        <v>104969</v>
      </c>
      <c r="B2137" t="s">
        <v>3301</v>
      </c>
      <c r="C2137">
        <v>-2.9999999999999997E-8</v>
      </c>
      <c r="D2137">
        <v>0.13953436999999999</v>
      </c>
      <c r="E2137">
        <v>682</v>
      </c>
      <c r="F2137">
        <v>2</v>
      </c>
      <c r="G2137">
        <v>0</v>
      </c>
      <c r="H2137">
        <v>7</v>
      </c>
      <c r="I2137">
        <v>97291</v>
      </c>
      <c r="J2137">
        <v>1</v>
      </c>
      <c r="K2137">
        <v>0</v>
      </c>
      <c r="L2137">
        <v>0</v>
      </c>
      <c r="M2137">
        <v>0</v>
      </c>
      <c r="N2137">
        <v>1</v>
      </c>
      <c r="O2137">
        <v>1</v>
      </c>
      <c r="P2137">
        <v>348</v>
      </c>
      <c r="Q2137">
        <v>27</v>
      </c>
      <c r="R2137">
        <v>3</v>
      </c>
      <c r="S2137" t="s">
        <v>1478</v>
      </c>
      <c r="T2137">
        <v>1</v>
      </c>
      <c r="U2137">
        <v>0.1395344</v>
      </c>
      <c r="V2137">
        <v>95</v>
      </c>
    </row>
    <row r="2138" spans="1:22">
      <c r="A2138">
        <v>105051</v>
      </c>
      <c r="B2138" t="s">
        <v>3302</v>
      </c>
      <c r="C2138">
        <v>-2.9999999999999997E-8</v>
      </c>
      <c r="D2138">
        <v>5.2710350000000003E-2</v>
      </c>
      <c r="E2138">
        <v>682</v>
      </c>
      <c r="F2138">
        <v>0</v>
      </c>
      <c r="G2138">
        <v>0</v>
      </c>
      <c r="H2138">
        <v>7</v>
      </c>
      <c r="I2138">
        <v>97291</v>
      </c>
      <c r="J2138">
        <v>1</v>
      </c>
      <c r="K2138">
        <v>0</v>
      </c>
      <c r="L2138">
        <v>0</v>
      </c>
      <c r="M2138">
        <v>0</v>
      </c>
      <c r="N2138">
        <v>1</v>
      </c>
      <c r="O2138">
        <v>1</v>
      </c>
      <c r="P2138">
        <v>348</v>
      </c>
      <c r="Q2138">
        <v>27</v>
      </c>
      <c r="R2138">
        <v>3</v>
      </c>
      <c r="S2138" t="s">
        <v>1478</v>
      </c>
      <c r="T2138">
        <v>1</v>
      </c>
      <c r="U2138">
        <v>5.2710380000000001E-2</v>
      </c>
      <c r="V2138">
        <v>36</v>
      </c>
    </row>
    <row r="2139" spans="1:22">
      <c r="A2139">
        <v>105157</v>
      </c>
      <c r="B2139" t="s">
        <v>3303</v>
      </c>
      <c r="C2139">
        <v>-2.9999999999999997E-8</v>
      </c>
      <c r="D2139">
        <v>0.16600722000000001</v>
      </c>
      <c r="E2139">
        <v>682</v>
      </c>
      <c r="F2139">
        <v>2</v>
      </c>
      <c r="G2139">
        <v>0</v>
      </c>
      <c r="H2139">
        <v>7</v>
      </c>
      <c r="I2139">
        <v>97291</v>
      </c>
      <c r="J2139">
        <v>1</v>
      </c>
      <c r="K2139">
        <v>0</v>
      </c>
      <c r="L2139">
        <v>0</v>
      </c>
      <c r="M2139">
        <v>0</v>
      </c>
      <c r="N2139">
        <v>1</v>
      </c>
      <c r="O2139">
        <v>1</v>
      </c>
      <c r="P2139">
        <v>348</v>
      </c>
      <c r="Q2139">
        <v>27</v>
      </c>
      <c r="R2139">
        <v>3</v>
      </c>
      <c r="S2139" t="s">
        <v>1478</v>
      </c>
      <c r="T2139">
        <v>1</v>
      </c>
      <c r="U2139">
        <v>0.16600725</v>
      </c>
      <c r="V2139">
        <v>113</v>
      </c>
    </row>
    <row r="2140" spans="1:22">
      <c r="A2140">
        <v>105160</v>
      </c>
      <c r="B2140" t="s">
        <v>3304</v>
      </c>
      <c r="C2140">
        <v>-2.9999999999999997E-8</v>
      </c>
      <c r="D2140">
        <v>5.2588129999999997E-2</v>
      </c>
      <c r="E2140">
        <v>682</v>
      </c>
      <c r="F2140">
        <v>0</v>
      </c>
      <c r="G2140">
        <v>0</v>
      </c>
      <c r="H2140">
        <v>7</v>
      </c>
      <c r="I2140">
        <v>97291</v>
      </c>
      <c r="J2140">
        <v>1</v>
      </c>
      <c r="K2140">
        <v>0</v>
      </c>
      <c r="L2140">
        <v>0</v>
      </c>
      <c r="M2140">
        <v>0</v>
      </c>
      <c r="N2140">
        <v>1</v>
      </c>
      <c r="O2140">
        <v>1</v>
      </c>
      <c r="P2140">
        <v>348</v>
      </c>
      <c r="Q2140">
        <v>27</v>
      </c>
      <c r="R2140">
        <v>3</v>
      </c>
      <c r="S2140" t="s">
        <v>1478</v>
      </c>
      <c r="T2140">
        <v>1</v>
      </c>
      <c r="U2140">
        <v>5.2588160000000002E-2</v>
      </c>
      <c r="V2140">
        <v>36</v>
      </c>
    </row>
    <row r="2141" spans="1:22">
      <c r="A2141">
        <v>105263</v>
      </c>
      <c r="B2141" t="s">
        <v>3305</v>
      </c>
      <c r="C2141">
        <v>-2.9999999999999997E-8</v>
      </c>
      <c r="D2141">
        <v>0.22962157999999999</v>
      </c>
      <c r="E2141">
        <v>682</v>
      </c>
      <c r="F2141">
        <v>2</v>
      </c>
      <c r="G2141">
        <v>0</v>
      </c>
      <c r="H2141">
        <v>7</v>
      </c>
      <c r="I2141">
        <v>97291</v>
      </c>
      <c r="J2141">
        <v>1</v>
      </c>
      <c r="K2141">
        <v>0</v>
      </c>
      <c r="L2141">
        <v>0</v>
      </c>
      <c r="M2141">
        <v>0</v>
      </c>
      <c r="N2141">
        <v>1</v>
      </c>
      <c r="O2141">
        <v>1</v>
      </c>
      <c r="P2141">
        <v>348</v>
      </c>
      <c r="Q2141">
        <v>27</v>
      </c>
      <c r="R2141">
        <v>3</v>
      </c>
      <c r="S2141" t="s">
        <v>1478</v>
      </c>
      <c r="T2141">
        <v>1</v>
      </c>
      <c r="U2141">
        <v>0.22962161</v>
      </c>
      <c r="V2141">
        <v>157</v>
      </c>
    </row>
    <row r="2142" spans="1:22">
      <c r="A2142">
        <v>105264</v>
      </c>
      <c r="B2142" t="s">
        <v>3305</v>
      </c>
      <c r="C2142">
        <v>0.22962157999999999</v>
      </c>
      <c r="D2142">
        <v>0.27564707999999999</v>
      </c>
      <c r="E2142">
        <v>682</v>
      </c>
      <c r="F2142">
        <v>0</v>
      </c>
      <c r="G2142">
        <v>0</v>
      </c>
      <c r="H2142">
        <v>7</v>
      </c>
      <c r="I2142">
        <v>97291</v>
      </c>
      <c r="J2142">
        <v>1</v>
      </c>
      <c r="K2142">
        <v>0</v>
      </c>
      <c r="L2142">
        <v>0</v>
      </c>
      <c r="M2142">
        <v>0</v>
      </c>
      <c r="N2142">
        <v>1</v>
      </c>
      <c r="O2142">
        <v>1</v>
      </c>
      <c r="P2142">
        <v>348</v>
      </c>
      <c r="Q2142">
        <v>27</v>
      </c>
      <c r="R2142">
        <v>3</v>
      </c>
      <c r="S2142" t="s">
        <v>1478</v>
      </c>
      <c r="T2142">
        <v>1</v>
      </c>
      <c r="U2142">
        <v>4.6025499999999997E-2</v>
      </c>
      <c r="V2142">
        <v>31</v>
      </c>
    </row>
    <row r="2143" spans="1:22">
      <c r="A2143">
        <v>105317</v>
      </c>
      <c r="B2143" t="s">
        <v>3306</v>
      </c>
      <c r="C2143">
        <v>-2.9999999999999997E-8</v>
      </c>
      <c r="D2143">
        <v>0.39162559000000002</v>
      </c>
      <c r="E2143">
        <v>682</v>
      </c>
      <c r="F2143">
        <v>2</v>
      </c>
      <c r="G2143">
        <v>0</v>
      </c>
      <c r="H2143">
        <v>7</v>
      </c>
      <c r="I2143">
        <v>97291</v>
      </c>
      <c r="J2143">
        <v>1</v>
      </c>
      <c r="K2143">
        <v>0</v>
      </c>
      <c r="L2143">
        <v>0</v>
      </c>
      <c r="M2143">
        <v>0</v>
      </c>
      <c r="N2143">
        <v>1</v>
      </c>
      <c r="O2143">
        <v>1</v>
      </c>
      <c r="P2143">
        <v>348</v>
      </c>
      <c r="Q2143">
        <v>27</v>
      </c>
      <c r="R2143">
        <v>3</v>
      </c>
      <c r="S2143" t="s">
        <v>1478</v>
      </c>
      <c r="T2143">
        <v>1</v>
      </c>
      <c r="U2143">
        <v>0.39162562000000001</v>
      </c>
      <c r="V2143">
        <v>267</v>
      </c>
    </row>
    <row r="2144" spans="1:22">
      <c r="A2144">
        <v>105487</v>
      </c>
      <c r="B2144" t="s">
        <v>3307</v>
      </c>
      <c r="C2144">
        <v>-2.9999999999999997E-8</v>
      </c>
      <c r="D2144">
        <v>4.0134999999999997E-2</v>
      </c>
      <c r="E2144">
        <v>682</v>
      </c>
      <c r="F2144">
        <v>2</v>
      </c>
      <c r="G2144">
        <v>0</v>
      </c>
      <c r="H2144">
        <v>7</v>
      </c>
      <c r="I2144">
        <v>97291</v>
      </c>
      <c r="J2144">
        <v>1</v>
      </c>
      <c r="K2144">
        <v>0</v>
      </c>
      <c r="L2144">
        <v>0</v>
      </c>
      <c r="M2144">
        <v>0</v>
      </c>
      <c r="N2144">
        <v>1</v>
      </c>
      <c r="O2144">
        <v>1</v>
      </c>
      <c r="P2144">
        <v>348</v>
      </c>
      <c r="Q2144">
        <v>27</v>
      </c>
      <c r="R2144">
        <v>3</v>
      </c>
      <c r="S2144" t="s">
        <v>1478</v>
      </c>
      <c r="T2144">
        <v>1</v>
      </c>
      <c r="U2144">
        <v>4.0135030000000002E-2</v>
      </c>
      <c r="V2144">
        <v>27</v>
      </c>
    </row>
    <row r="2145" spans="1:22">
      <c r="A2145">
        <v>105610</v>
      </c>
      <c r="B2145" t="s">
        <v>3308</v>
      </c>
      <c r="C2145">
        <v>-2.9999999999999997E-8</v>
      </c>
      <c r="D2145">
        <v>0.24315428</v>
      </c>
      <c r="E2145">
        <v>682</v>
      </c>
      <c r="F2145">
        <v>2</v>
      </c>
      <c r="G2145">
        <v>0</v>
      </c>
      <c r="H2145">
        <v>7</v>
      </c>
      <c r="I2145">
        <v>97291</v>
      </c>
      <c r="J2145">
        <v>1</v>
      </c>
      <c r="K2145">
        <v>0</v>
      </c>
      <c r="L2145">
        <v>0</v>
      </c>
      <c r="M2145">
        <v>0</v>
      </c>
      <c r="N2145">
        <v>1</v>
      </c>
      <c r="O2145">
        <v>1</v>
      </c>
      <c r="P2145">
        <v>348</v>
      </c>
      <c r="Q2145">
        <v>27</v>
      </c>
      <c r="R2145">
        <v>3</v>
      </c>
      <c r="S2145" t="s">
        <v>1478</v>
      </c>
      <c r="T2145">
        <v>1</v>
      </c>
      <c r="U2145">
        <v>0.24315431000000001</v>
      </c>
      <c r="V2145">
        <v>166</v>
      </c>
    </row>
    <row r="2146" spans="1:22">
      <c r="A2146">
        <v>105614</v>
      </c>
      <c r="B2146" t="s">
        <v>3309</v>
      </c>
      <c r="C2146">
        <v>-2.9999999999999997E-8</v>
      </c>
      <c r="D2146">
        <v>9.9692130000000004E-2</v>
      </c>
      <c r="E2146">
        <v>682</v>
      </c>
      <c r="F2146">
        <v>2</v>
      </c>
      <c r="G2146">
        <v>0</v>
      </c>
      <c r="H2146">
        <v>7</v>
      </c>
      <c r="I2146">
        <v>97291</v>
      </c>
      <c r="J2146">
        <v>1</v>
      </c>
      <c r="K2146">
        <v>0</v>
      </c>
      <c r="L2146">
        <v>0</v>
      </c>
      <c r="M2146">
        <v>0</v>
      </c>
      <c r="N2146">
        <v>1</v>
      </c>
      <c r="O2146">
        <v>1</v>
      </c>
      <c r="P2146">
        <v>348</v>
      </c>
      <c r="Q2146">
        <v>27</v>
      </c>
      <c r="R2146">
        <v>3</v>
      </c>
      <c r="S2146" t="s">
        <v>1478</v>
      </c>
      <c r="T2146">
        <v>1</v>
      </c>
      <c r="U2146">
        <v>9.9692160000000002E-2</v>
      </c>
      <c r="V2146">
        <v>68</v>
      </c>
    </row>
    <row r="2147" spans="1:22">
      <c r="A2147">
        <v>105769</v>
      </c>
      <c r="B2147" t="s">
        <v>3310</v>
      </c>
      <c r="C2147">
        <v>-2.9999999999999997E-8</v>
      </c>
      <c r="D2147">
        <v>5.5496879999999998E-2</v>
      </c>
      <c r="E2147">
        <v>682</v>
      </c>
      <c r="F2147">
        <v>2</v>
      </c>
      <c r="G2147">
        <v>0</v>
      </c>
      <c r="H2147">
        <v>7</v>
      </c>
      <c r="I2147">
        <v>97291</v>
      </c>
      <c r="J2147">
        <v>1</v>
      </c>
      <c r="K2147">
        <v>0</v>
      </c>
      <c r="L2147">
        <v>0</v>
      </c>
      <c r="M2147">
        <v>0</v>
      </c>
      <c r="N2147">
        <v>1</v>
      </c>
      <c r="O2147">
        <v>1</v>
      </c>
      <c r="P2147">
        <v>348</v>
      </c>
      <c r="Q2147">
        <v>27</v>
      </c>
      <c r="R2147">
        <v>3</v>
      </c>
      <c r="S2147" t="s">
        <v>1478</v>
      </c>
      <c r="T2147">
        <v>1</v>
      </c>
      <c r="U2147">
        <v>5.5496910000000003E-2</v>
      </c>
      <c r="V2147">
        <v>38</v>
      </c>
    </row>
    <row r="2148" spans="1:22">
      <c r="A2148">
        <v>105782</v>
      </c>
      <c r="B2148" t="s">
        <v>3311</v>
      </c>
      <c r="C2148">
        <v>-2.9999999999999997E-8</v>
      </c>
      <c r="D2148">
        <v>0.10492754999999999</v>
      </c>
      <c r="E2148">
        <v>682</v>
      </c>
      <c r="F2148">
        <v>2</v>
      </c>
      <c r="G2148">
        <v>0</v>
      </c>
      <c r="H2148">
        <v>7</v>
      </c>
      <c r="I2148">
        <v>97291</v>
      </c>
      <c r="J2148">
        <v>1</v>
      </c>
      <c r="K2148">
        <v>0</v>
      </c>
      <c r="L2148">
        <v>0</v>
      </c>
      <c r="M2148">
        <v>0</v>
      </c>
      <c r="N2148">
        <v>1</v>
      </c>
      <c r="O2148">
        <v>1</v>
      </c>
      <c r="P2148">
        <v>348</v>
      </c>
      <c r="Q2148">
        <v>27</v>
      </c>
      <c r="R2148">
        <v>3</v>
      </c>
      <c r="S2148" t="s">
        <v>1478</v>
      </c>
      <c r="T2148">
        <v>1</v>
      </c>
      <c r="U2148">
        <v>0.10492758000000001</v>
      </c>
      <c r="V2148">
        <v>72</v>
      </c>
    </row>
    <row r="2149" spans="1:22">
      <c r="A2149">
        <v>105894</v>
      </c>
      <c r="B2149" t="s">
        <v>3312</v>
      </c>
      <c r="C2149">
        <v>-2.9999999999999997E-8</v>
      </c>
      <c r="D2149">
        <v>9.2669039999999994E-2</v>
      </c>
      <c r="E2149">
        <v>682</v>
      </c>
      <c r="F2149">
        <v>2</v>
      </c>
      <c r="G2149">
        <v>0</v>
      </c>
      <c r="H2149">
        <v>7</v>
      </c>
      <c r="I2149">
        <v>97291</v>
      </c>
      <c r="J2149">
        <v>1</v>
      </c>
      <c r="K2149">
        <v>0</v>
      </c>
      <c r="L2149">
        <v>0</v>
      </c>
      <c r="M2149">
        <v>0</v>
      </c>
      <c r="N2149">
        <v>1</v>
      </c>
      <c r="O2149">
        <v>1</v>
      </c>
      <c r="P2149">
        <v>348</v>
      </c>
      <c r="Q2149">
        <v>27</v>
      </c>
      <c r="R2149">
        <v>3</v>
      </c>
      <c r="S2149" t="s">
        <v>1478</v>
      </c>
      <c r="T2149">
        <v>1</v>
      </c>
      <c r="U2149">
        <v>9.2669070000000006E-2</v>
      </c>
      <c r="V2149">
        <v>63</v>
      </c>
    </row>
    <row r="2150" spans="1:22">
      <c r="A2150">
        <v>105925</v>
      </c>
      <c r="B2150" t="s">
        <v>3313</v>
      </c>
      <c r="C2150">
        <v>-2.9999999999999997E-8</v>
      </c>
      <c r="D2150">
        <v>4.0380010000000001E-2</v>
      </c>
      <c r="E2150">
        <v>682</v>
      </c>
      <c r="F2150">
        <v>2</v>
      </c>
      <c r="G2150">
        <v>0</v>
      </c>
      <c r="H2150">
        <v>7</v>
      </c>
      <c r="I2150">
        <v>97291</v>
      </c>
      <c r="J2150">
        <v>1</v>
      </c>
      <c r="K2150">
        <v>0</v>
      </c>
      <c r="L2150">
        <v>0</v>
      </c>
      <c r="M2150">
        <v>0</v>
      </c>
      <c r="N2150">
        <v>1</v>
      </c>
      <c r="O2150">
        <v>1</v>
      </c>
      <c r="P2150">
        <v>348</v>
      </c>
      <c r="Q2150">
        <v>27</v>
      </c>
      <c r="R2150">
        <v>3</v>
      </c>
      <c r="S2150" t="s">
        <v>1478</v>
      </c>
      <c r="T2150">
        <v>1</v>
      </c>
      <c r="U2150">
        <v>4.0380039999999999E-2</v>
      </c>
      <c r="V2150">
        <v>28</v>
      </c>
    </row>
    <row r="2151" spans="1:22">
      <c r="A2151">
        <v>105926</v>
      </c>
      <c r="B2151" t="s">
        <v>3313</v>
      </c>
      <c r="C2151">
        <v>4.0380010000000001E-2</v>
      </c>
      <c r="D2151">
        <v>7.4145870000000003E-2</v>
      </c>
      <c r="E2151">
        <v>682</v>
      </c>
      <c r="F2151">
        <v>2</v>
      </c>
      <c r="G2151">
        <v>0</v>
      </c>
      <c r="H2151">
        <v>7</v>
      </c>
      <c r="I2151">
        <v>97291</v>
      </c>
      <c r="J2151">
        <v>1</v>
      </c>
      <c r="K2151">
        <v>0</v>
      </c>
      <c r="L2151">
        <v>0</v>
      </c>
      <c r="M2151">
        <v>0</v>
      </c>
      <c r="N2151">
        <v>1</v>
      </c>
      <c r="O2151">
        <v>1</v>
      </c>
      <c r="P2151">
        <v>348</v>
      </c>
      <c r="Q2151">
        <v>27</v>
      </c>
      <c r="R2151">
        <v>3</v>
      </c>
      <c r="S2151" t="s">
        <v>1478</v>
      </c>
      <c r="T2151">
        <v>1</v>
      </c>
      <c r="U2151">
        <v>3.3765860000000002E-2</v>
      </c>
      <c r="V2151">
        <v>23</v>
      </c>
    </row>
    <row r="2152" spans="1:22">
      <c r="A2152">
        <v>105927</v>
      </c>
      <c r="B2152" t="s">
        <v>3313</v>
      </c>
      <c r="C2152">
        <v>7.4145870000000003E-2</v>
      </c>
      <c r="D2152">
        <v>0.13208234999999999</v>
      </c>
      <c r="E2152">
        <v>682</v>
      </c>
      <c r="F2152">
        <v>2</v>
      </c>
      <c r="G2152">
        <v>0</v>
      </c>
      <c r="H2152">
        <v>7</v>
      </c>
      <c r="I2152">
        <v>97291</v>
      </c>
      <c r="J2152">
        <v>1</v>
      </c>
      <c r="K2152">
        <v>0</v>
      </c>
      <c r="L2152">
        <v>0</v>
      </c>
      <c r="M2152">
        <v>0</v>
      </c>
      <c r="N2152">
        <v>1</v>
      </c>
      <c r="O2152">
        <v>1</v>
      </c>
      <c r="P2152">
        <v>348</v>
      </c>
      <c r="Q2152">
        <v>27</v>
      </c>
      <c r="R2152">
        <v>3</v>
      </c>
      <c r="S2152" t="s">
        <v>1478</v>
      </c>
      <c r="T2152">
        <v>1</v>
      </c>
      <c r="U2152">
        <v>5.7936479999999999E-2</v>
      </c>
      <c r="V2152">
        <v>40</v>
      </c>
    </row>
    <row r="2153" spans="1:22">
      <c r="A2153">
        <v>105947</v>
      </c>
      <c r="B2153" t="s">
        <v>3314</v>
      </c>
      <c r="C2153">
        <v>-2.9999999999999997E-8</v>
      </c>
      <c r="D2153">
        <v>0.18539030000000001</v>
      </c>
      <c r="E2153">
        <v>682</v>
      </c>
      <c r="F2153">
        <v>2</v>
      </c>
      <c r="G2153">
        <v>0</v>
      </c>
      <c r="H2153">
        <v>7</v>
      </c>
      <c r="I2153">
        <v>97291</v>
      </c>
      <c r="J2153">
        <v>1</v>
      </c>
      <c r="K2153">
        <v>0</v>
      </c>
      <c r="L2153">
        <v>0</v>
      </c>
      <c r="M2153">
        <v>0</v>
      </c>
      <c r="N2153">
        <v>1</v>
      </c>
      <c r="O2153">
        <v>1</v>
      </c>
      <c r="P2153">
        <v>348</v>
      </c>
      <c r="Q2153">
        <v>27</v>
      </c>
      <c r="R2153">
        <v>3</v>
      </c>
      <c r="S2153" t="s">
        <v>1478</v>
      </c>
      <c r="T2153">
        <v>1</v>
      </c>
      <c r="U2153">
        <v>0.18539032999999999</v>
      </c>
      <c r="V2153">
        <v>126</v>
      </c>
    </row>
    <row r="2154" spans="1:22">
      <c r="A2154">
        <v>106100</v>
      </c>
      <c r="B2154" t="s">
        <v>3315</v>
      </c>
      <c r="C2154">
        <v>-2.9999999999999997E-8</v>
      </c>
      <c r="D2154">
        <v>7.3916590000000004E-2</v>
      </c>
      <c r="E2154">
        <v>682</v>
      </c>
      <c r="F2154">
        <v>2</v>
      </c>
      <c r="G2154">
        <v>0</v>
      </c>
      <c r="H2154">
        <v>7</v>
      </c>
      <c r="I2154">
        <v>97291</v>
      </c>
      <c r="J2154">
        <v>1</v>
      </c>
      <c r="K2154">
        <v>0</v>
      </c>
      <c r="L2154">
        <v>0</v>
      </c>
      <c r="M2154">
        <v>0</v>
      </c>
      <c r="N2154">
        <v>1</v>
      </c>
      <c r="O2154">
        <v>1</v>
      </c>
      <c r="P2154">
        <v>348</v>
      </c>
      <c r="Q2154">
        <v>27</v>
      </c>
      <c r="R2154">
        <v>3</v>
      </c>
      <c r="S2154" t="s">
        <v>1478</v>
      </c>
      <c r="T2154">
        <v>1</v>
      </c>
      <c r="U2154">
        <v>7.3916620000000002E-2</v>
      </c>
      <c r="V2154">
        <v>50</v>
      </c>
    </row>
    <row r="2155" spans="1:22">
      <c r="A2155">
        <v>106217</v>
      </c>
      <c r="B2155" t="s">
        <v>3316</v>
      </c>
      <c r="C2155">
        <v>-2.9999999999999997E-8</v>
      </c>
      <c r="D2155">
        <v>9.5630549999999995E-2</v>
      </c>
      <c r="E2155">
        <v>682</v>
      </c>
      <c r="F2155">
        <v>2</v>
      </c>
      <c r="G2155">
        <v>0</v>
      </c>
      <c r="H2155">
        <v>7</v>
      </c>
      <c r="I2155">
        <v>97291</v>
      </c>
      <c r="J2155">
        <v>1</v>
      </c>
      <c r="K2155">
        <v>0</v>
      </c>
      <c r="L2155">
        <v>0</v>
      </c>
      <c r="M2155">
        <v>0</v>
      </c>
      <c r="N2155">
        <v>1</v>
      </c>
      <c r="O2155">
        <v>1</v>
      </c>
      <c r="P2155">
        <v>348</v>
      </c>
      <c r="Q2155">
        <v>27</v>
      </c>
      <c r="R2155">
        <v>3</v>
      </c>
      <c r="S2155" t="s">
        <v>1478</v>
      </c>
      <c r="T2155">
        <v>1</v>
      </c>
      <c r="U2155">
        <v>9.5630580000000007E-2</v>
      </c>
      <c r="V2155">
        <v>65</v>
      </c>
    </row>
    <row r="2156" spans="1:22">
      <c r="A2156">
        <v>106218</v>
      </c>
      <c r="B2156" t="s">
        <v>3316</v>
      </c>
      <c r="C2156">
        <v>9.5630549999999995E-2</v>
      </c>
      <c r="D2156">
        <v>0.12284133</v>
      </c>
      <c r="E2156">
        <v>682</v>
      </c>
      <c r="F2156">
        <v>0</v>
      </c>
      <c r="G2156">
        <v>0</v>
      </c>
      <c r="H2156">
        <v>7</v>
      </c>
      <c r="I2156">
        <v>97291</v>
      </c>
      <c r="J2156">
        <v>1</v>
      </c>
      <c r="K2156">
        <v>0</v>
      </c>
      <c r="L2156">
        <v>0</v>
      </c>
      <c r="M2156">
        <v>0</v>
      </c>
      <c r="N2156">
        <v>1</v>
      </c>
      <c r="O2156">
        <v>1</v>
      </c>
      <c r="P2156">
        <v>348</v>
      </c>
      <c r="Q2156">
        <v>27</v>
      </c>
      <c r="R2156">
        <v>3</v>
      </c>
      <c r="S2156" t="s">
        <v>1478</v>
      </c>
      <c r="T2156">
        <v>1</v>
      </c>
      <c r="U2156">
        <v>2.721078E-2</v>
      </c>
      <c r="V2156">
        <v>19</v>
      </c>
    </row>
    <row r="2157" spans="1:22">
      <c r="A2157">
        <v>106236</v>
      </c>
      <c r="B2157" t="s">
        <v>3317</v>
      </c>
      <c r="C2157">
        <v>-2.9999999999999997E-8</v>
      </c>
      <c r="D2157">
        <v>0.20512625000000001</v>
      </c>
      <c r="E2157">
        <v>682</v>
      </c>
      <c r="F2157">
        <v>2</v>
      </c>
      <c r="G2157">
        <v>0</v>
      </c>
      <c r="H2157">
        <v>7</v>
      </c>
      <c r="I2157">
        <v>97291</v>
      </c>
      <c r="J2157">
        <v>1</v>
      </c>
      <c r="K2157">
        <v>0</v>
      </c>
      <c r="L2157">
        <v>0</v>
      </c>
      <c r="M2157">
        <v>0</v>
      </c>
      <c r="N2157">
        <v>1</v>
      </c>
      <c r="O2157">
        <v>1</v>
      </c>
      <c r="P2157">
        <v>348</v>
      </c>
      <c r="Q2157">
        <v>27</v>
      </c>
      <c r="R2157">
        <v>3</v>
      </c>
      <c r="S2157" t="s">
        <v>1478</v>
      </c>
      <c r="T2157">
        <v>1</v>
      </c>
      <c r="U2157">
        <v>0.20512627999999999</v>
      </c>
      <c r="V2157">
        <v>140</v>
      </c>
    </row>
    <row r="2158" spans="1:22">
      <c r="A2158">
        <v>106416</v>
      </c>
      <c r="B2158" t="s">
        <v>3318</v>
      </c>
      <c r="C2158">
        <v>-2.9999999999999997E-8</v>
      </c>
      <c r="D2158">
        <v>5.1769969999999998E-2</v>
      </c>
      <c r="E2158">
        <v>682</v>
      </c>
      <c r="F2158">
        <v>0</v>
      </c>
      <c r="G2158">
        <v>0</v>
      </c>
      <c r="H2158">
        <v>7</v>
      </c>
      <c r="I2158">
        <v>97291</v>
      </c>
      <c r="J2158">
        <v>1</v>
      </c>
      <c r="K2158">
        <v>0</v>
      </c>
      <c r="L2158">
        <v>0</v>
      </c>
      <c r="M2158">
        <v>0</v>
      </c>
      <c r="N2158">
        <v>1</v>
      </c>
      <c r="O2158">
        <v>1</v>
      </c>
      <c r="P2158">
        <v>348</v>
      </c>
      <c r="Q2158">
        <v>27</v>
      </c>
      <c r="R2158">
        <v>3</v>
      </c>
      <c r="S2158" t="s">
        <v>1478</v>
      </c>
      <c r="T2158">
        <v>1</v>
      </c>
      <c r="U2158">
        <v>5.1769999999999997E-2</v>
      </c>
      <c r="V2158">
        <v>35</v>
      </c>
    </row>
    <row r="2159" spans="1:22">
      <c r="A2159">
        <v>106431</v>
      </c>
      <c r="B2159" t="s">
        <v>3319</v>
      </c>
      <c r="C2159">
        <v>-2.9999999999999997E-8</v>
      </c>
      <c r="D2159">
        <v>0.42053724999999997</v>
      </c>
      <c r="E2159">
        <v>682</v>
      </c>
      <c r="F2159">
        <v>2</v>
      </c>
      <c r="G2159">
        <v>0</v>
      </c>
      <c r="H2159">
        <v>7</v>
      </c>
      <c r="I2159">
        <v>97291</v>
      </c>
      <c r="J2159">
        <v>1</v>
      </c>
      <c r="K2159">
        <v>0</v>
      </c>
      <c r="L2159">
        <v>0</v>
      </c>
      <c r="M2159">
        <v>0</v>
      </c>
      <c r="N2159">
        <v>1</v>
      </c>
      <c r="O2159">
        <v>1</v>
      </c>
      <c r="P2159">
        <v>348</v>
      </c>
      <c r="Q2159">
        <v>27</v>
      </c>
      <c r="R2159">
        <v>3</v>
      </c>
      <c r="S2159" t="s">
        <v>1478</v>
      </c>
      <c r="T2159">
        <v>1</v>
      </c>
      <c r="U2159">
        <v>0.42053728000000001</v>
      </c>
      <c r="V2159">
        <v>287</v>
      </c>
    </row>
    <row r="2160" spans="1:22">
      <c r="A2160">
        <v>106478</v>
      </c>
      <c r="B2160" t="s">
        <v>3320</v>
      </c>
      <c r="C2160">
        <v>-2.9999999999999997E-8</v>
      </c>
      <c r="D2160">
        <v>0.24668993</v>
      </c>
      <c r="E2160">
        <v>682</v>
      </c>
      <c r="F2160">
        <v>2</v>
      </c>
      <c r="G2160">
        <v>0</v>
      </c>
      <c r="H2160">
        <v>7</v>
      </c>
      <c r="I2160">
        <v>97291</v>
      </c>
      <c r="J2160">
        <v>1</v>
      </c>
      <c r="K2160">
        <v>0</v>
      </c>
      <c r="L2160">
        <v>0</v>
      </c>
      <c r="M2160">
        <v>0</v>
      </c>
      <c r="N2160">
        <v>1</v>
      </c>
      <c r="O2160">
        <v>1</v>
      </c>
      <c r="P2160">
        <v>348</v>
      </c>
      <c r="Q2160">
        <v>27</v>
      </c>
      <c r="R2160">
        <v>3</v>
      </c>
      <c r="S2160" t="s">
        <v>1478</v>
      </c>
      <c r="T2160">
        <v>1</v>
      </c>
      <c r="U2160">
        <v>0.24668996000000001</v>
      </c>
      <c r="V2160">
        <v>168</v>
      </c>
    </row>
    <row r="2161" spans="1:22">
      <c r="A2161">
        <v>106479</v>
      </c>
      <c r="B2161" t="s">
        <v>3320</v>
      </c>
      <c r="C2161">
        <v>0.24668993</v>
      </c>
      <c r="D2161">
        <v>0.43782302000000001</v>
      </c>
      <c r="E2161">
        <v>682</v>
      </c>
      <c r="F2161">
        <v>0</v>
      </c>
      <c r="G2161">
        <v>0</v>
      </c>
      <c r="H2161">
        <v>7</v>
      </c>
      <c r="I2161">
        <v>97291</v>
      </c>
      <c r="J2161">
        <v>1</v>
      </c>
      <c r="K2161">
        <v>0</v>
      </c>
      <c r="L2161">
        <v>0</v>
      </c>
      <c r="M2161">
        <v>0</v>
      </c>
      <c r="N2161">
        <v>1</v>
      </c>
      <c r="O2161">
        <v>1</v>
      </c>
      <c r="P2161">
        <v>348</v>
      </c>
      <c r="Q2161">
        <v>27</v>
      </c>
      <c r="R2161">
        <v>3</v>
      </c>
      <c r="S2161" t="s">
        <v>1478</v>
      </c>
      <c r="T2161">
        <v>1</v>
      </c>
      <c r="U2161">
        <v>0.19113309000000001</v>
      </c>
      <c r="V2161">
        <v>130</v>
      </c>
    </row>
    <row r="2162" spans="1:22">
      <c r="A2162">
        <v>106614</v>
      </c>
      <c r="B2162" t="s">
        <v>3321</v>
      </c>
      <c r="C2162">
        <v>-2.9999999999999997E-8</v>
      </c>
      <c r="D2162">
        <v>4.3894849999999999E-2</v>
      </c>
      <c r="E2162">
        <v>682</v>
      </c>
      <c r="F2162">
        <v>0</v>
      </c>
      <c r="G2162">
        <v>0</v>
      </c>
      <c r="H2162">
        <v>7</v>
      </c>
      <c r="I2162">
        <v>97291</v>
      </c>
      <c r="J2162">
        <v>1</v>
      </c>
      <c r="K2162">
        <v>0</v>
      </c>
      <c r="L2162">
        <v>0</v>
      </c>
      <c r="M2162">
        <v>0</v>
      </c>
      <c r="N2162">
        <v>1</v>
      </c>
      <c r="O2162">
        <v>1</v>
      </c>
      <c r="P2162">
        <v>348</v>
      </c>
      <c r="Q2162">
        <v>27</v>
      </c>
      <c r="R2162">
        <v>3</v>
      </c>
      <c r="S2162" t="s">
        <v>1478</v>
      </c>
      <c r="T2162">
        <v>1</v>
      </c>
      <c r="U2162">
        <v>4.3894879999999997E-2</v>
      </c>
      <c r="V2162">
        <v>30</v>
      </c>
    </row>
    <row r="2163" spans="1:22">
      <c r="A2163">
        <v>106654</v>
      </c>
      <c r="B2163" t="s">
        <v>3322</v>
      </c>
      <c r="C2163">
        <v>-2.9999999999999997E-8</v>
      </c>
      <c r="D2163">
        <v>1.091483E-2</v>
      </c>
      <c r="E2163">
        <v>682</v>
      </c>
      <c r="F2163">
        <v>2</v>
      </c>
      <c r="G2163">
        <v>0</v>
      </c>
      <c r="H2163">
        <v>7</v>
      </c>
      <c r="I2163">
        <v>97291</v>
      </c>
      <c r="J2163">
        <v>1</v>
      </c>
      <c r="K2163">
        <v>0</v>
      </c>
      <c r="L2163">
        <v>0</v>
      </c>
      <c r="M2163">
        <v>0</v>
      </c>
      <c r="N2163">
        <v>1</v>
      </c>
      <c r="O2163">
        <v>1</v>
      </c>
      <c r="P2163">
        <v>348</v>
      </c>
      <c r="Q2163">
        <v>27</v>
      </c>
      <c r="R2163">
        <v>3</v>
      </c>
      <c r="S2163" t="s">
        <v>1478</v>
      </c>
      <c r="T2163">
        <v>1</v>
      </c>
      <c r="U2163">
        <v>1.091486E-2</v>
      </c>
      <c r="V2163">
        <v>7</v>
      </c>
    </row>
    <row r="2164" spans="1:22">
      <c r="A2164">
        <v>106655</v>
      </c>
      <c r="B2164" t="s">
        <v>3322</v>
      </c>
      <c r="C2164">
        <v>1.091483E-2</v>
      </c>
      <c r="D2164">
        <v>0.14804497</v>
      </c>
      <c r="E2164">
        <v>682</v>
      </c>
      <c r="F2164">
        <v>2</v>
      </c>
      <c r="G2164">
        <v>0</v>
      </c>
      <c r="H2164">
        <v>7</v>
      </c>
      <c r="I2164">
        <v>97291</v>
      </c>
      <c r="J2164">
        <v>1</v>
      </c>
      <c r="K2164">
        <v>0</v>
      </c>
      <c r="L2164">
        <v>0</v>
      </c>
      <c r="M2164">
        <v>0</v>
      </c>
      <c r="N2164">
        <v>1</v>
      </c>
      <c r="O2164">
        <v>1</v>
      </c>
      <c r="P2164">
        <v>348</v>
      </c>
      <c r="Q2164">
        <v>27</v>
      </c>
      <c r="R2164">
        <v>3</v>
      </c>
      <c r="S2164" t="s">
        <v>1478</v>
      </c>
      <c r="T2164">
        <v>1</v>
      </c>
      <c r="U2164">
        <v>0.13713014000000001</v>
      </c>
      <c r="V2164">
        <v>94</v>
      </c>
    </row>
    <row r="2165" spans="1:22">
      <c r="A2165">
        <v>106656</v>
      </c>
      <c r="B2165" t="s">
        <v>3322</v>
      </c>
      <c r="C2165">
        <v>0.14804497</v>
      </c>
      <c r="D2165">
        <v>0.40821237999999999</v>
      </c>
      <c r="E2165">
        <v>682</v>
      </c>
      <c r="F2165">
        <v>2</v>
      </c>
      <c r="G2165">
        <v>0</v>
      </c>
      <c r="H2165">
        <v>7</v>
      </c>
      <c r="I2165">
        <v>97291</v>
      </c>
      <c r="J2165">
        <v>1</v>
      </c>
      <c r="K2165">
        <v>0</v>
      </c>
      <c r="L2165">
        <v>0</v>
      </c>
      <c r="M2165">
        <v>0</v>
      </c>
      <c r="N2165">
        <v>1</v>
      </c>
      <c r="O2165">
        <v>1</v>
      </c>
      <c r="P2165">
        <v>348</v>
      </c>
      <c r="Q2165">
        <v>27</v>
      </c>
      <c r="R2165">
        <v>3</v>
      </c>
      <c r="S2165" t="s">
        <v>1478</v>
      </c>
      <c r="T2165">
        <v>1</v>
      </c>
      <c r="U2165">
        <v>0.26016740999999999</v>
      </c>
      <c r="V2165">
        <v>177</v>
      </c>
    </row>
    <row r="2166" spans="1:22">
      <c r="A2166">
        <v>106657</v>
      </c>
      <c r="B2166" t="s">
        <v>3323</v>
      </c>
      <c r="C2166">
        <v>-2.9999999999999997E-8</v>
      </c>
      <c r="D2166">
        <v>2.619028E-2</v>
      </c>
      <c r="E2166">
        <v>682</v>
      </c>
      <c r="F2166">
        <v>2</v>
      </c>
      <c r="G2166">
        <v>0</v>
      </c>
      <c r="H2166">
        <v>7</v>
      </c>
      <c r="I2166">
        <v>97291</v>
      </c>
      <c r="J2166">
        <v>1</v>
      </c>
      <c r="K2166">
        <v>0</v>
      </c>
      <c r="L2166">
        <v>0</v>
      </c>
      <c r="M2166">
        <v>0</v>
      </c>
      <c r="N2166">
        <v>1</v>
      </c>
      <c r="O2166">
        <v>1</v>
      </c>
      <c r="P2166">
        <v>348</v>
      </c>
      <c r="Q2166">
        <v>27</v>
      </c>
      <c r="R2166">
        <v>3</v>
      </c>
      <c r="S2166" t="s">
        <v>1478</v>
      </c>
      <c r="T2166">
        <v>1</v>
      </c>
      <c r="U2166">
        <v>2.6190310000000001E-2</v>
      </c>
      <c r="V2166">
        <v>18</v>
      </c>
    </row>
    <row r="2167" spans="1:22">
      <c r="A2167">
        <v>106700</v>
      </c>
      <c r="B2167" t="s">
        <v>3324</v>
      </c>
      <c r="C2167">
        <v>-2.9999999999999997E-8</v>
      </c>
      <c r="D2167">
        <v>0.17605216000000001</v>
      </c>
      <c r="E2167">
        <v>682</v>
      </c>
      <c r="F2167">
        <v>2</v>
      </c>
      <c r="G2167">
        <v>0</v>
      </c>
      <c r="H2167">
        <v>7</v>
      </c>
      <c r="I2167">
        <v>97291</v>
      </c>
      <c r="J2167">
        <v>1</v>
      </c>
      <c r="K2167">
        <v>0</v>
      </c>
      <c r="L2167">
        <v>0</v>
      </c>
      <c r="M2167">
        <v>0</v>
      </c>
      <c r="N2167">
        <v>1</v>
      </c>
      <c r="O2167">
        <v>1</v>
      </c>
      <c r="P2167">
        <v>348</v>
      </c>
      <c r="Q2167">
        <v>27</v>
      </c>
      <c r="R2167">
        <v>3</v>
      </c>
      <c r="S2167" t="s">
        <v>1478</v>
      </c>
      <c r="T2167">
        <v>1</v>
      </c>
      <c r="U2167">
        <v>0.17605219</v>
      </c>
      <c r="V2167">
        <v>120</v>
      </c>
    </row>
    <row r="2168" spans="1:22">
      <c r="A2168">
        <v>106777</v>
      </c>
      <c r="B2168" t="s">
        <v>3325</v>
      </c>
      <c r="C2168">
        <v>-2.9999999999999997E-8</v>
      </c>
      <c r="D2168">
        <v>9.5900659999999999E-2</v>
      </c>
      <c r="E2168">
        <v>682</v>
      </c>
      <c r="F2168">
        <v>2</v>
      </c>
      <c r="G2168">
        <v>0</v>
      </c>
      <c r="H2168">
        <v>7</v>
      </c>
      <c r="I2168">
        <v>97291</v>
      </c>
      <c r="J2168">
        <v>1</v>
      </c>
      <c r="K2168">
        <v>0</v>
      </c>
      <c r="L2168">
        <v>0</v>
      </c>
      <c r="M2168">
        <v>0</v>
      </c>
      <c r="N2168">
        <v>1</v>
      </c>
      <c r="O2168">
        <v>1</v>
      </c>
      <c r="P2168">
        <v>348</v>
      </c>
      <c r="Q2168">
        <v>27</v>
      </c>
      <c r="R2168">
        <v>3</v>
      </c>
      <c r="S2168" t="s">
        <v>1478</v>
      </c>
      <c r="T2168">
        <v>1</v>
      </c>
      <c r="U2168">
        <v>9.5900689999999997E-2</v>
      </c>
      <c r="V2168">
        <v>65</v>
      </c>
    </row>
    <row r="2169" spans="1:22">
      <c r="A2169">
        <v>106958</v>
      </c>
      <c r="B2169" t="s">
        <v>3326</v>
      </c>
      <c r="C2169">
        <v>-2.9999999999999997E-8</v>
      </c>
      <c r="D2169">
        <v>4.3949969999999998E-2</v>
      </c>
      <c r="E2169">
        <v>682</v>
      </c>
      <c r="F2169">
        <v>2</v>
      </c>
      <c r="G2169">
        <v>0</v>
      </c>
      <c r="H2169">
        <v>7</v>
      </c>
      <c r="I2169">
        <v>97291</v>
      </c>
      <c r="J2169">
        <v>1</v>
      </c>
      <c r="K2169">
        <v>0</v>
      </c>
      <c r="L2169">
        <v>0</v>
      </c>
      <c r="M2169">
        <v>0</v>
      </c>
      <c r="N2169">
        <v>1</v>
      </c>
      <c r="O2169">
        <v>1</v>
      </c>
      <c r="P2169">
        <v>348</v>
      </c>
      <c r="Q2169">
        <v>27</v>
      </c>
      <c r="R2169">
        <v>3</v>
      </c>
      <c r="S2169" t="s">
        <v>1478</v>
      </c>
      <c r="T2169">
        <v>1</v>
      </c>
      <c r="U2169">
        <v>4.3950000000000003E-2</v>
      </c>
      <c r="V2169">
        <v>30</v>
      </c>
    </row>
    <row r="2170" spans="1:22">
      <c r="A2170">
        <v>106959</v>
      </c>
      <c r="B2170" t="s">
        <v>3326</v>
      </c>
      <c r="C2170">
        <v>4.3949969999999998E-2</v>
      </c>
      <c r="D2170">
        <v>0.12378246</v>
      </c>
      <c r="E2170">
        <v>682</v>
      </c>
      <c r="F2170">
        <v>0</v>
      </c>
      <c r="G2170">
        <v>0</v>
      </c>
      <c r="H2170">
        <v>7</v>
      </c>
      <c r="I2170">
        <v>97291</v>
      </c>
      <c r="J2170">
        <v>1</v>
      </c>
      <c r="K2170">
        <v>0</v>
      </c>
      <c r="L2170">
        <v>0</v>
      </c>
      <c r="M2170">
        <v>0</v>
      </c>
      <c r="N2170">
        <v>1</v>
      </c>
      <c r="O2170">
        <v>1</v>
      </c>
      <c r="P2170">
        <v>348</v>
      </c>
      <c r="Q2170">
        <v>27</v>
      </c>
      <c r="R2170">
        <v>3</v>
      </c>
      <c r="S2170" t="s">
        <v>1478</v>
      </c>
      <c r="T2170">
        <v>1</v>
      </c>
      <c r="U2170">
        <v>7.9832490000000006E-2</v>
      </c>
      <c r="V2170">
        <v>54</v>
      </c>
    </row>
    <row r="2171" spans="1:22">
      <c r="A2171">
        <v>106964</v>
      </c>
      <c r="B2171" t="s">
        <v>3327</v>
      </c>
      <c r="C2171">
        <v>-2.9999999999999997E-8</v>
      </c>
      <c r="D2171">
        <v>0.28951270000000001</v>
      </c>
      <c r="E2171">
        <v>682</v>
      </c>
      <c r="F2171">
        <v>2</v>
      </c>
      <c r="G2171">
        <v>0</v>
      </c>
      <c r="H2171">
        <v>7</v>
      </c>
      <c r="I2171">
        <v>97291</v>
      </c>
      <c r="J2171">
        <v>1</v>
      </c>
      <c r="K2171">
        <v>0</v>
      </c>
      <c r="L2171">
        <v>0</v>
      </c>
      <c r="M2171">
        <v>0</v>
      </c>
      <c r="N2171">
        <v>1</v>
      </c>
      <c r="O2171">
        <v>1</v>
      </c>
      <c r="P2171">
        <v>348</v>
      </c>
      <c r="Q2171">
        <v>27</v>
      </c>
      <c r="R2171">
        <v>3</v>
      </c>
      <c r="S2171" t="s">
        <v>1478</v>
      </c>
      <c r="T2171">
        <v>1</v>
      </c>
      <c r="U2171">
        <v>0.28951273</v>
      </c>
      <c r="V2171">
        <v>197</v>
      </c>
    </row>
    <row r="2172" spans="1:22">
      <c r="A2172">
        <v>107000</v>
      </c>
      <c r="B2172" t="s">
        <v>3328</v>
      </c>
      <c r="C2172">
        <v>-2.9999999999999997E-8</v>
      </c>
      <c r="D2172">
        <v>0.17101720000000001</v>
      </c>
      <c r="E2172">
        <v>682</v>
      </c>
      <c r="F2172">
        <v>2</v>
      </c>
      <c r="G2172">
        <v>0</v>
      </c>
      <c r="H2172">
        <v>7</v>
      </c>
      <c r="I2172">
        <v>97291</v>
      </c>
      <c r="J2172">
        <v>1</v>
      </c>
      <c r="K2172">
        <v>0</v>
      </c>
      <c r="L2172">
        <v>0</v>
      </c>
      <c r="M2172">
        <v>0</v>
      </c>
      <c r="N2172">
        <v>1</v>
      </c>
      <c r="O2172">
        <v>1</v>
      </c>
      <c r="P2172">
        <v>348</v>
      </c>
      <c r="Q2172">
        <v>27</v>
      </c>
      <c r="R2172">
        <v>3</v>
      </c>
      <c r="S2172" t="s">
        <v>1478</v>
      </c>
      <c r="T2172">
        <v>1</v>
      </c>
      <c r="U2172">
        <v>0.17101722999999999</v>
      </c>
      <c r="V2172">
        <v>117</v>
      </c>
    </row>
    <row r="2173" spans="1:22">
      <c r="A2173">
        <v>107021</v>
      </c>
      <c r="B2173" t="s">
        <v>3329</v>
      </c>
      <c r="C2173">
        <v>-2.9999999999999997E-8</v>
      </c>
      <c r="D2173">
        <v>8.7747720000000001E-2</v>
      </c>
      <c r="E2173">
        <v>682</v>
      </c>
      <c r="F2173">
        <v>2</v>
      </c>
      <c r="G2173">
        <v>0</v>
      </c>
      <c r="H2173">
        <v>7</v>
      </c>
      <c r="I2173">
        <v>97291</v>
      </c>
      <c r="J2173">
        <v>1</v>
      </c>
      <c r="K2173">
        <v>0</v>
      </c>
      <c r="L2173">
        <v>0</v>
      </c>
      <c r="M2173">
        <v>0</v>
      </c>
      <c r="N2173">
        <v>1</v>
      </c>
      <c r="O2173">
        <v>1</v>
      </c>
      <c r="P2173">
        <v>348</v>
      </c>
      <c r="Q2173">
        <v>27</v>
      </c>
      <c r="R2173">
        <v>3</v>
      </c>
      <c r="S2173" t="s">
        <v>1478</v>
      </c>
      <c r="T2173">
        <v>1</v>
      </c>
      <c r="U2173">
        <v>8.7747749999999999E-2</v>
      </c>
      <c r="V2173">
        <v>60</v>
      </c>
    </row>
    <row r="2174" spans="1:22">
      <c r="A2174">
        <v>107057</v>
      </c>
      <c r="B2174" t="s">
        <v>3330</v>
      </c>
      <c r="C2174">
        <v>4.096441E-2</v>
      </c>
      <c r="D2174">
        <v>9.8531229999999997E-2</v>
      </c>
      <c r="E2174">
        <v>682</v>
      </c>
      <c r="F2174">
        <v>0</v>
      </c>
      <c r="G2174">
        <v>0</v>
      </c>
      <c r="H2174">
        <v>7</v>
      </c>
      <c r="I2174">
        <v>97291</v>
      </c>
      <c r="J2174">
        <v>1</v>
      </c>
      <c r="K2174">
        <v>0</v>
      </c>
      <c r="L2174">
        <v>0</v>
      </c>
      <c r="M2174">
        <v>0</v>
      </c>
      <c r="N2174">
        <v>1</v>
      </c>
      <c r="O2174">
        <v>1</v>
      </c>
      <c r="P2174">
        <v>348</v>
      </c>
      <c r="Q2174">
        <v>27</v>
      </c>
      <c r="R2174">
        <v>3</v>
      </c>
      <c r="S2174" t="s">
        <v>1478</v>
      </c>
      <c r="T2174">
        <v>1</v>
      </c>
      <c r="U2174">
        <v>5.7566819999999998E-2</v>
      </c>
      <c r="V2174">
        <v>39</v>
      </c>
    </row>
    <row r="2175" spans="1:22">
      <c r="A2175">
        <v>107071</v>
      </c>
      <c r="B2175" t="s">
        <v>3331</v>
      </c>
      <c r="C2175">
        <v>0.13814082999999999</v>
      </c>
      <c r="D2175">
        <v>0.23178644000000001</v>
      </c>
      <c r="E2175">
        <v>682</v>
      </c>
      <c r="F2175">
        <v>2</v>
      </c>
      <c r="G2175">
        <v>0</v>
      </c>
      <c r="H2175">
        <v>7</v>
      </c>
      <c r="I2175">
        <v>97291</v>
      </c>
      <c r="J2175">
        <v>1</v>
      </c>
      <c r="K2175">
        <v>0</v>
      </c>
      <c r="L2175">
        <v>0</v>
      </c>
      <c r="M2175">
        <v>0</v>
      </c>
      <c r="N2175">
        <v>1</v>
      </c>
      <c r="O2175">
        <v>1</v>
      </c>
      <c r="P2175">
        <v>348</v>
      </c>
      <c r="Q2175">
        <v>27</v>
      </c>
      <c r="R2175">
        <v>3</v>
      </c>
      <c r="S2175" t="s">
        <v>1478</v>
      </c>
      <c r="T2175">
        <v>1</v>
      </c>
      <c r="U2175">
        <v>9.3645610000000004E-2</v>
      </c>
      <c r="V2175">
        <v>64</v>
      </c>
    </row>
    <row r="2176" spans="1:22">
      <c r="A2176">
        <v>107075</v>
      </c>
      <c r="B2176" t="s">
        <v>3332</v>
      </c>
      <c r="C2176">
        <v>-2.9999999999999997E-8</v>
      </c>
      <c r="D2176">
        <v>8.0918119999999996E-2</v>
      </c>
      <c r="E2176">
        <v>682</v>
      </c>
      <c r="F2176">
        <v>2</v>
      </c>
      <c r="G2176">
        <v>0</v>
      </c>
      <c r="H2176">
        <v>7</v>
      </c>
      <c r="I2176">
        <v>97291</v>
      </c>
      <c r="J2176">
        <v>1</v>
      </c>
      <c r="K2176">
        <v>0</v>
      </c>
      <c r="L2176">
        <v>0</v>
      </c>
      <c r="M2176">
        <v>0</v>
      </c>
      <c r="N2176">
        <v>1</v>
      </c>
      <c r="O2176">
        <v>1</v>
      </c>
      <c r="P2176">
        <v>348</v>
      </c>
      <c r="Q2176">
        <v>27</v>
      </c>
      <c r="R2176">
        <v>3</v>
      </c>
      <c r="S2176" t="s">
        <v>1478</v>
      </c>
      <c r="T2176">
        <v>1</v>
      </c>
      <c r="U2176">
        <v>8.0918149999999994E-2</v>
      </c>
      <c r="V2176">
        <v>55</v>
      </c>
    </row>
    <row r="2177" spans="1:22">
      <c r="A2177">
        <v>107076</v>
      </c>
      <c r="B2177" t="s">
        <v>3332</v>
      </c>
      <c r="C2177">
        <v>8.0918119999999996E-2</v>
      </c>
      <c r="D2177">
        <v>8.8483489999999998E-2</v>
      </c>
      <c r="E2177">
        <v>682</v>
      </c>
      <c r="F2177">
        <v>0</v>
      </c>
      <c r="G2177">
        <v>0</v>
      </c>
      <c r="H2177">
        <v>7</v>
      </c>
      <c r="I2177">
        <v>97291</v>
      </c>
      <c r="J2177">
        <v>1</v>
      </c>
      <c r="K2177">
        <v>0</v>
      </c>
      <c r="L2177">
        <v>0</v>
      </c>
      <c r="M2177">
        <v>0</v>
      </c>
      <c r="N2177">
        <v>1</v>
      </c>
      <c r="O2177">
        <v>1</v>
      </c>
      <c r="P2177">
        <v>348</v>
      </c>
      <c r="Q2177">
        <v>27</v>
      </c>
      <c r="R2177">
        <v>3</v>
      </c>
      <c r="S2177" t="s">
        <v>1478</v>
      </c>
      <c r="T2177">
        <v>1</v>
      </c>
      <c r="U2177">
        <v>7.5653700000000001E-3</v>
      </c>
      <c r="V2177">
        <v>5</v>
      </c>
    </row>
    <row r="2178" spans="1:22">
      <c r="A2178">
        <v>107207</v>
      </c>
      <c r="B2178" t="s">
        <v>3333</v>
      </c>
      <c r="C2178">
        <v>-2.9999999999999997E-8</v>
      </c>
      <c r="D2178">
        <v>0.13245598</v>
      </c>
      <c r="E2178">
        <v>682</v>
      </c>
      <c r="F2178">
        <v>2</v>
      </c>
      <c r="G2178">
        <v>0</v>
      </c>
      <c r="H2178">
        <v>7</v>
      </c>
      <c r="I2178">
        <v>97291</v>
      </c>
      <c r="J2178">
        <v>1</v>
      </c>
      <c r="K2178">
        <v>0</v>
      </c>
      <c r="L2178">
        <v>0</v>
      </c>
      <c r="M2178">
        <v>0</v>
      </c>
      <c r="N2178">
        <v>1</v>
      </c>
      <c r="O2178">
        <v>1</v>
      </c>
      <c r="P2178">
        <v>348</v>
      </c>
      <c r="Q2178">
        <v>27</v>
      </c>
      <c r="R2178">
        <v>3</v>
      </c>
      <c r="S2178" t="s">
        <v>1478</v>
      </c>
      <c r="T2178">
        <v>1</v>
      </c>
      <c r="U2178">
        <v>0.13245601000000001</v>
      </c>
      <c r="V2178">
        <v>90</v>
      </c>
    </row>
    <row r="2179" spans="1:22">
      <c r="A2179">
        <v>107208</v>
      </c>
      <c r="B2179" t="s">
        <v>3333</v>
      </c>
      <c r="C2179">
        <v>0.13245598</v>
      </c>
      <c r="D2179">
        <v>0.33392512000000002</v>
      </c>
      <c r="E2179">
        <v>682</v>
      </c>
      <c r="F2179">
        <v>0</v>
      </c>
      <c r="G2179">
        <v>0</v>
      </c>
      <c r="H2179">
        <v>7</v>
      </c>
      <c r="I2179">
        <v>97291</v>
      </c>
      <c r="J2179">
        <v>1</v>
      </c>
      <c r="K2179">
        <v>0</v>
      </c>
      <c r="L2179">
        <v>0</v>
      </c>
      <c r="M2179">
        <v>0</v>
      </c>
      <c r="N2179">
        <v>1</v>
      </c>
      <c r="O2179">
        <v>1</v>
      </c>
      <c r="P2179">
        <v>348</v>
      </c>
      <c r="Q2179">
        <v>27</v>
      </c>
      <c r="R2179">
        <v>3</v>
      </c>
      <c r="S2179" t="s">
        <v>1478</v>
      </c>
      <c r="T2179">
        <v>1</v>
      </c>
      <c r="U2179">
        <v>0.20146913999999999</v>
      </c>
      <c r="V2179">
        <v>137</v>
      </c>
    </row>
    <row r="2180" spans="1:22">
      <c r="A2180">
        <v>107361</v>
      </c>
      <c r="B2180" t="s">
        <v>3334</v>
      </c>
      <c r="C2180">
        <v>-2.9999999999999997E-8</v>
      </c>
      <c r="D2180">
        <v>0.16781863999999999</v>
      </c>
      <c r="E2180">
        <v>682</v>
      </c>
      <c r="F2180">
        <v>2</v>
      </c>
      <c r="G2180">
        <v>0</v>
      </c>
      <c r="H2180">
        <v>7</v>
      </c>
      <c r="I2180">
        <v>97291</v>
      </c>
      <c r="J2180">
        <v>1</v>
      </c>
      <c r="K2180">
        <v>0</v>
      </c>
      <c r="L2180">
        <v>0</v>
      </c>
      <c r="M2180">
        <v>0</v>
      </c>
      <c r="N2180">
        <v>1</v>
      </c>
      <c r="O2180">
        <v>1</v>
      </c>
      <c r="P2180">
        <v>348</v>
      </c>
      <c r="Q2180">
        <v>27</v>
      </c>
      <c r="R2180">
        <v>3</v>
      </c>
      <c r="S2180" t="s">
        <v>1478</v>
      </c>
      <c r="T2180">
        <v>1</v>
      </c>
      <c r="U2180">
        <v>0.16781867</v>
      </c>
      <c r="V2180">
        <v>114</v>
      </c>
    </row>
    <row r="2181" spans="1:22">
      <c r="A2181">
        <v>107362</v>
      </c>
      <c r="B2181" t="s">
        <v>3335</v>
      </c>
      <c r="C2181">
        <v>-2.9999999999999997E-8</v>
      </c>
      <c r="D2181">
        <v>0.13205035000000001</v>
      </c>
      <c r="E2181">
        <v>682</v>
      </c>
      <c r="F2181">
        <v>2</v>
      </c>
      <c r="G2181">
        <v>0</v>
      </c>
      <c r="H2181">
        <v>7</v>
      </c>
      <c r="I2181">
        <v>97291</v>
      </c>
      <c r="J2181">
        <v>1</v>
      </c>
      <c r="K2181">
        <v>0</v>
      </c>
      <c r="L2181">
        <v>0</v>
      </c>
      <c r="M2181">
        <v>0</v>
      </c>
      <c r="N2181">
        <v>1</v>
      </c>
      <c r="O2181">
        <v>1</v>
      </c>
      <c r="P2181">
        <v>348</v>
      </c>
      <c r="Q2181">
        <v>27</v>
      </c>
      <c r="R2181">
        <v>3</v>
      </c>
      <c r="S2181" t="s">
        <v>1478</v>
      </c>
      <c r="T2181">
        <v>1</v>
      </c>
      <c r="U2181">
        <v>0.13205037999999999</v>
      </c>
      <c r="V2181">
        <v>90</v>
      </c>
    </row>
    <row r="2182" spans="1:22">
      <c r="A2182">
        <v>107367</v>
      </c>
      <c r="B2182" t="s">
        <v>3336</v>
      </c>
      <c r="C2182">
        <v>-2.9999999999999997E-8</v>
      </c>
      <c r="D2182">
        <v>0.1017232</v>
      </c>
      <c r="E2182">
        <v>682</v>
      </c>
      <c r="F2182">
        <v>2</v>
      </c>
      <c r="G2182">
        <v>0</v>
      </c>
      <c r="H2182">
        <v>7</v>
      </c>
      <c r="I2182">
        <v>97291</v>
      </c>
      <c r="J2182">
        <v>1</v>
      </c>
      <c r="K2182">
        <v>0</v>
      </c>
      <c r="L2182">
        <v>0</v>
      </c>
      <c r="M2182">
        <v>0</v>
      </c>
      <c r="N2182">
        <v>1</v>
      </c>
      <c r="O2182">
        <v>1</v>
      </c>
      <c r="P2182">
        <v>348</v>
      </c>
      <c r="Q2182">
        <v>27</v>
      </c>
      <c r="R2182">
        <v>3</v>
      </c>
      <c r="S2182" t="s">
        <v>1478</v>
      </c>
      <c r="T2182">
        <v>1</v>
      </c>
      <c r="U2182">
        <v>0.10172323</v>
      </c>
      <c r="V2182">
        <v>69</v>
      </c>
    </row>
    <row r="2183" spans="1:22">
      <c r="A2183">
        <v>107377</v>
      </c>
      <c r="B2183" t="s">
        <v>3337</v>
      </c>
      <c r="C2183">
        <v>-2.9999999999999997E-8</v>
      </c>
      <c r="D2183">
        <v>0.36614575999999999</v>
      </c>
      <c r="E2183">
        <v>682</v>
      </c>
      <c r="F2183">
        <v>2</v>
      </c>
      <c r="G2183">
        <v>0</v>
      </c>
      <c r="H2183">
        <v>7</v>
      </c>
      <c r="I2183">
        <v>97291</v>
      </c>
      <c r="J2183">
        <v>1</v>
      </c>
      <c r="K2183">
        <v>0</v>
      </c>
      <c r="L2183">
        <v>0</v>
      </c>
      <c r="M2183">
        <v>0</v>
      </c>
      <c r="N2183">
        <v>1</v>
      </c>
      <c r="O2183">
        <v>1</v>
      </c>
      <c r="P2183">
        <v>348</v>
      </c>
      <c r="Q2183">
        <v>27</v>
      </c>
      <c r="R2183">
        <v>3</v>
      </c>
      <c r="S2183" t="s">
        <v>1478</v>
      </c>
      <c r="T2183">
        <v>1</v>
      </c>
      <c r="U2183">
        <v>0.36614579000000003</v>
      </c>
      <c r="V2183">
        <v>250</v>
      </c>
    </row>
    <row r="2184" spans="1:22">
      <c r="A2184">
        <v>107395</v>
      </c>
      <c r="B2184" t="s">
        <v>3338</v>
      </c>
      <c r="C2184">
        <v>-2.9999999999999997E-8</v>
      </c>
      <c r="D2184">
        <v>7.0059250000000003E-2</v>
      </c>
      <c r="E2184">
        <v>682</v>
      </c>
      <c r="F2184">
        <v>0</v>
      </c>
      <c r="G2184">
        <v>0</v>
      </c>
      <c r="H2184">
        <v>7</v>
      </c>
      <c r="I2184">
        <v>97291</v>
      </c>
      <c r="J2184">
        <v>1</v>
      </c>
      <c r="K2184">
        <v>0</v>
      </c>
      <c r="L2184">
        <v>0</v>
      </c>
      <c r="M2184">
        <v>0</v>
      </c>
      <c r="N2184">
        <v>1</v>
      </c>
      <c r="O2184">
        <v>1</v>
      </c>
      <c r="P2184">
        <v>348</v>
      </c>
      <c r="Q2184">
        <v>27</v>
      </c>
      <c r="R2184">
        <v>3</v>
      </c>
      <c r="S2184" t="s">
        <v>1478</v>
      </c>
      <c r="T2184">
        <v>1</v>
      </c>
      <c r="U2184">
        <v>7.0059280000000002E-2</v>
      </c>
      <c r="V2184">
        <v>48</v>
      </c>
    </row>
    <row r="2185" spans="1:22">
      <c r="A2185">
        <v>107396</v>
      </c>
      <c r="B2185" t="s">
        <v>3338</v>
      </c>
      <c r="C2185">
        <v>7.0059250000000003E-2</v>
      </c>
      <c r="D2185">
        <v>0.23314393999999999</v>
      </c>
      <c r="E2185">
        <v>682</v>
      </c>
      <c r="F2185">
        <v>2</v>
      </c>
      <c r="G2185">
        <v>0</v>
      </c>
      <c r="H2185">
        <v>7</v>
      </c>
      <c r="I2185">
        <v>97291</v>
      </c>
      <c r="J2185">
        <v>1</v>
      </c>
      <c r="K2185">
        <v>0</v>
      </c>
      <c r="L2185">
        <v>0</v>
      </c>
      <c r="M2185">
        <v>0</v>
      </c>
      <c r="N2185">
        <v>1</v>
      </c>
      <c r="O2185">
        <v>1</v>
      </c>
      <c r="P2185">
        <v>348</v>
      </c>
      <c r="Q2185">
        <v>27</v>
      </c>
      <c r="R2185">
        <v>3</v>
      </c>
      <c r="S2185" t="s">
        <v>1478</v>
      </c>
      <c r="T2185">
        <v>1</v>
      </c>
      <c r="U2185">
        <v>0.16308469</v>
      </c>
      <c r="V2185">
        <v>111</v>
      </c>
    </row>
    <row r="2186" spans="1:22">
      <c r="A2186">
        <v>107397</v>
      </c>
      <c r="B2186" t="s">
        <v>3339</v>
      </c>
      <c r="C2186">
        <v>-2.9999999999999997E-8</v>
      </c>
      <c r="D2186">
        <v>0.19303843000000001</v>
      </c>
      <c r="E2186">
        <v>682</v>
      </c>
      <c r="F2186">
        <v>2</v>
      </c>
      <c r="G2186">
        <v>0</v>
      </c>
      <c r="H2186">
        <v>7</v>
      </c>
      <c r="I2186">
        <v>97291</v>
      </c>
      <c r="J2186">
        <v>1</v>
      </c>
      <c r="K2186">
        <v>0</v>
      </c>
      <c r="L2186">
        <v>0</v>
      </c>
      <c r="M2186">
        <v>0</v>
      </c>
      <c r="N2186">
        <v>1</v>
      </c>
      <c r="O2186">
        <v>1</v>
      </c>
      <c r="P2186">
        <v>348</v>
      </c>
      <c r="Q2186">
        <v>27</v>
      </c>
      <c r="R2186">
        <v>3</v>
      </c>
      <c r="S2186" t="s">
        <v>1478</v>
      </c>
      <c r="T2186">
        <v>1</v>
      </c>
      <c r="U2186">
        <v>0.19303846</v>
      </c>
      <c r="V2186">
        <v>132</v>
      </c>
    </row>
    <row r="2187" spans="1:22">
      <c r="A2187">
        <v>107417</v>
      </c>
      <c r="B2187" t="s">
        <v>3340</v>
      </c>
      <c r="C2187">
        <v>-2.9999999999999997E-8</v>
      </c>
      <c r="D2187">
        <v>5.629087E-2</v>
      </c>
      <c r="E2187">
        <v>682</v>
      </c>
      <c r="F2187">
        <v>0</v>
      </c>
      <c r="G2187">
        <v>0</v>
      </c>
      <c r="H2187">
        <v>7</v>
      </c>
      <c r="I2187">
        <v>97291</v>
      </c>
      <c r="J2187">
        <v>1</v>
      </c>
      <c r="K2187">
        <v>0</v>
      </c>
      <c r="L2187">
        <v>0</v>
      </c>
      <c r="M2187">
        <v>0</v>
      </c>
      <c r="N2187">
        <v>1</v>
      </c>
      <c r="O2187">
        <v>1</v>
      </c>
      <c r="P2187">
        <v>348</v>
      </c>
      <c r="Q2187">
        <v>27</v>
      </c>
      <c r="R2187">
        <v>3</v>
      </c>
      <c r="S2187" t="s">
        <v>1478</v>
      </c>
      <c r="T2187">
        <v>1</v>
      </c>
      <c r="U2187">
        <v>5.6290899999999998E-2</v>
      </c>
      <c r="V2187">
        <v>38</v>
      </c>
    </row>
    <row r="2188" spans="1:22">
      <c r="A2188">
        <v>107437</v>
      </c>
      <c r="B2188" t="s">
        <v>3341</v>
      </c>
      <c r="C2188">
        <v>-2.9999999999999997E-8</v>
      </c>
      <c r="D2188">
        <v>6.8489540000000002E-2</v>
      </c>
      <c r="E2188">
        <v>682</v>
      </c>
      <c r="F2188">
        <v>0</v>
      </c>
      <c r="G2188">
        <v>0</v>
      </c>
      <c r="H2188">
        <v>7</v>
      </c>
      <c r="I2188">
        <v>97291</v>
      </c>
      <c r="J2188">
        <v>1</v>
      </c>
      <c r="K2188">
        <v>0</v>
      </c>
      <c r="L2188">
        <v>0</v>
      </c>
      <c r="M2188">
        <v>0</v>
      </c>
      <c r="N2188">
        <v>1</v>
      </c>
      <c r="O2188">
        <v>1</v>
      </c>
      <c r="P2188">
        <v>348</v>
      </c>
      <c r="Q2188">
        <v>27</v>
      </c>
      <c r="R2188">
        <v>3</v>
      </c>
      <c r="S2188" t="s">
        <v>1478</v>
      </c>
      <c r="T2188">
        <v>1</v>
      </c>
      <c r="U2188">
        <v>6.848957E-2</v>
      </c>
      <c r="V2188">
        <v>47</v>
      </c>
    </row>
    <row r="2189" spans="1:22">
      <c r="A2189">
        <v>107464</v>
      </c>
      <c r="B2189" t="s">
        <v>3342</v>
      </c>
      <c r="C2189">
        <v>-2.9999999999999997E-8</v>
      </c>
      <c r="D2189">
        <v>5.3014760000000001E-2</v>
      </c>
      <c r="E2189">
        <v>682</v>
      </c>
      <c r="F2189">
        <v>2</v>
      </c>
      <c r="G2189">
        <v>0</v>
      </c>
      <c r="H2189">
        <v>7</v>
      </c>
      <c r="I2189">
        <v>97291</v>
      </c>
      <c r="J2189">
        <v>1</v>
      </c>
      <c r="K2189">
        <v>0</v>
      </c>
      <c r="L2189">
        <v>0</v>
      </c>
      <c r="M2189">
        <v>0</v>
      </c>
      <c r="N2189">
        <v>1</v>
      </c>
      <c r="O2189">
        <v>1</v>
      </c>
      <c r="P2189">
        <v>348</v>
      </c>
      <c r="Q2189">
        <v>27</v>
      </c>
      <c r="R2189">
        <v>3</v>
      </c>
      <c r="S2189" t="s">
        <v>1478</v>
      </c>
      <c r="T2189">
        <v>1</v>
      </c>
      <c r="U2189">
        <v>5.3014789999999999E-2</v>
      </c>
      <c r="V2189">
        <v>36</v>
      </c>
    </row>
    <row r="2190" spans="1:22">
      <c r="A2190">
        <v>107465</v>
      </c>
      <c r="B2190" t="s">
        <v>3343</v>
      </c>
      <c r="C2190">
        <v>-2.9999999999999997E-8</v>
      </c>
      <c r="D2190">
        <v>0.15057139999999999</v>
      </c>
      <c r="E2190">
        <v>682</v>
      </c>
      <c r="F2190">
        <v>2</v>
      </c>
      <c r="G2190">
        <v>0</v>
      </c>
      <c r="H2190">
        <v>7</v>
      </c>
      <c r="I2190">
        <v>97291</v>
      </c>
      <c r="J2190">
        <v>1</v>
      </c>
      <c r="K2190">
        <v>0</v>
      </c>
      <c r="L2190">
        <v>0</v>
      </c>
      <c r="M2190">
        <v>0</v>
      </c>
      <c r="N2190">
        <v>1</v>
      </c>
      <c r="O2190">
        <v>1</v>
      </c>
      <c r="P2190">
        <v>348</v>
      </c>
      <c r="Q2190">
        <v>27</v>
      </c>
      <c r="R2190">
        <v>3</v>
      </c>
      <c r="S2190" t="s">
        <v>1478</v>
      </c>
      <c r="T2190">
        <v>1</v>
      </c>
      <c r="U2190">
        <v>0.15057143000000001</v>
      </c>
      <c r="V2190">
        <v>103</v>
      </c>
    </row>
    <row r="2191" spans="1:22">
      <c r="A2191">
        <v>107466</v>
      </c>
      <c r="B2191" t="s">
        <v>3343</v>
      </c>
      <c r="C2191">
        <v>0.15057139999999999</v>
      </c>
      <c r="D2191">
        <v>0.18510372</v>
      </c>
      <c r="E2191">
        <v>682</v>
      </c>
      <c r="F2191">
        <v>0</v>
      </c>
      <c r="G2191">
        <v>0</v>
      </c>
      <c r="H2191">
        <v>7</v>
      </c>
      <c r="I2191">
        <v>97291</v>
      </c>
      <c r="J2191">
        <v>1</v>
      </c>
      <c r="K2191">
        <v>0</v>
      </c>
      <c r="L2191">
        <v>0</v>
      </c>
      <c r="M2191">
        <v>0</v>
      </c>
      <c r="N2191">
        <v>1</v>
      </c>
      <c r="O2191">
        <v>1</v>
      </c>
      <c r="P2191">
        <v>348</v>
      </c>
      <c r="Q2191">
        <v>27</v>
      </c>
      <c r="R2191">
        <v>3</v>
      </c>
      <c r="S2191" t="s">
        <v>1478</v>
      </c>
      <c r="T2191">
        <v>1</v>
      </c>
      <c r="U2191">
        <v>3.4532319999999998E-2</v>
      </c>
      <c r="V2191">
        <v>24</v>
      </c>
    </row>
    <row r="2192" spans="1:22">
      <c r="A2192">
        <v>107485</v>
      </c>
      <c r="B2192" t="s">
        <v>3344</v>
      </c>
      <c r="C2192">
        <v>-2.9999999999999997E-8</v>
      </c>
      <c r="D2192">
        <v>2.442503E-2</v>
      </c>
      <c r="E2192">
        <v>682</v>
      </c>
      <c r="F2192">
        <v>0</v>
      </c>
      <c r="G2192">
        <v>0</v>
      </c>
      <c r="H2192">
        <v>7</v>
      </c>
      <c r="I2192">
        <v>97291</v>
      </c>
      <c r="J2192">
        <v>1</v>
      </c>
      <c r="K2192">
        <v>0</v>
      </c>
      <c r="L2192">
        <v>0</v>
      </c>
      <c r="M2192">
        <v>0</v>
      </c>
      <c r="N2192">
        <v>1</v>
      </c>
      <c r="O2192">
        <v>1</v>
      </c>
      <c r="P2192">
        <v>348</v>
      </c>
      <c r="Q2192">
        <v>27</v>
      </c>
      <c r="R2192">
        <v>3</v>
      </c>
      <c r="S2192" t="s">
        <v>1478</v>
      </c>
      <c r="T2192">
        <v>1</v>
      </c>
      <c r="U2192">
        <v>2.4425059999999998E-2</v>
      </c>
      <c r="V2192">
        <v>17</v>
      </c>
    </row>
    <row r="2193" spans="1:22">
      <c r="A2193">
        <v>107486</v>
      </c>
      <c r="B2193" t="s">
        <v>3344</v>
      </c>
      <c r="C2193">
        <v>2.442503E-2</v>
      </c>
      <c r="D2193">
        <v>0.38884825000000001</v>
      </c>
      <c r="E2193">
        <v>682</v>
      </c>
      <c r="F2193">
        <v>2</v>
      </c>
      <c r="G2193">
        <v>0</v>
      </c>
      <c r="H2193">
        <v>7</v>
      </c>
      <c r="I2193">
        <v>97291</v>
      </c>
      <c r="J2193">
        <v>1</v>
      </c>
      <c r="K2193">
        <v>0</v>
      </c>
      <c r="L2193">
        <v>0</v>
      </c>
      <c r="M2193">
        <v>0</v>
      </c>
      <c r="N2193">
        <v>1</v>
      </c>
      <c r="O2193">
        <v>1</v>
      </c>
      <c r="P2193">
        <v>348</v>
      </c>
      <c r="Q2193">
        <v>27</v>
      </c>
      <c r="R2193">
        <v>3</v>
      </c>
      <c r="S2193" t="s">
        <v>1478</v>
      </c>
      <c r="T2193">
        <v>1</v>
      </c>
      <c r="U2193">
        <v>0.36442321999999999</v>
      </c>
      <c r="V2193">
        <v>249</v>
      </c>
    </row>
    <row r="2194" spans="1:22">
      <c r="A2194">
        <v>107500</v>
      </c>
      <c r="B2194" t="s">
        <v>3345</v>
      </c>
      <c r="C2194">
        <v>-2.9999999999999997E-8</v>
      </c>
      <c r="D2194">
        <v>0.29400377</v>
      </c>
      <c r="E2194">
        <v>682</v>
      </c>
      <c r="F2194">
        <v>2</v>
      </c>
      <c r="G2194">
        <v>0</v>
      </c>
      <c r="H2194">
        <v>7</v>
      </c>
      <c r="I2194">
        <v>97291</v>
      </c>
      <c r="J2194">
        <v>1</v>
      </c>
      <c r="K2194">
        <v>0</v>
      </c>
      <c r="L2194">
        <v>0</v>
      </c>
      <c r="M2194">
        <v>0</v>
      </c>
      <c r="N2194">
        <v>1</v>
      </c>
      <c r="O2194">
        <v>1</v>
      </c>
      <c r="P2194">
        <v>348</v>
      </c>
      <c r="Q2194">
        <v>27</v>
      </c>
      <c r="R2194">
        <v>3</v>
      </c>
      <c r="S2194" t="s">
        <v>1478</v>
      </c>
      <c r="T2194">
        <v>1</v>
      </c>
      <c r="U2194">
        <v>0.29400379999999998</v>
      </c>
      <c r="V2194">
        <v>201</v>
      </c>
    </row>
    <row r="2195" spans="1:22">
      <c r="A2195">
        <v>107506</v>
      </c>
      <c r="B2195" t="s">
        <v>3346</v>
      </c>
      <c r="C2195">
        <v>-2.9999999999999997E-8</v>
      </c>
      <c r="D2195">
        <v>0.27265568000000001</v>
      </c>
      <c r="E2195">
        <v>682</v>
      </c>
      <c r="F2195">
        <v>2</v>
      </c>
      <c r="G2195">
        <v>0</v>
      </c>
      <c r="H2195">
        <v>7</v>
      </c>
      <c r="I2195">
        <v>97291</v>
      </c>
      <c r="J2195">
        <v>1</v>
      </c>
      <c r="K2195">
        <v>0</v>
      </c>
      <c r="L2195">
        <v>0</v>
      </c>
      <c r="M2195">
        <v>0</v>
      </c>
      <c r="N2195">
        <v>1</v>
      </c>
      <c r="O2195">
        <v>1</v>
      </c>
      <c r="P2195">
        <v>348</v>
      </c>
      <c r="Q2195">
        <v>27</v>
      </c>
      <c r="R2195">
        <v>3</v>
      </c>
      <c r="S2195" t="s">
        <v>1478</v>
      </c>
      <c r="T2195">
        <v>1</v>
      </c>
      <c r="U2195">
        <v>0.27265571</v>
      </c>
      <c r="V2195">
        <v>186</v>
      </c>
    </row>
    <row r="2196" spans="1:22">
      <c r="A2196">
        <v>107541</v>
      </c>
      <c r="B2196" t="s">
        <v>3347</v>
      </c>
      <c r="C2196">
        <v>-2.9999999999999997E-8</v>
      </c>
      <c r="D2196">
        <v>0.10974776</v>
      </c>
      <c r="E2196">
        <v>682</v>
      </c>
      <c r="F2196">
        <v>2</v>
      </c>
      <c r="G2196">
        <v>0</v>
      </c>
      <c r="H2196">
        <v>7</v>
      </c>
      <c r="I2196">
        <v>97291</v>
      </c>
      <c r="J2196">
        <v>1</v>
      </c>
      <c r="K2196">
        <v>0</v>
      </c>
      <c r="L2196">
        <v>0</v>
      </c>
      <c r="M2196">
        <v>0</v>
      </c>
      <c r="N2196">
        <v>1</v>
      </c>
      <c r="O2196">
        <v>1</v>
      </c>
      <c r="P2196">
        <v>348</v>
      </c>
      <c r="Q2196">
        <v>27</v>
      </c>
      <c r="R2196">
        <v>3</v>
      </c>
      <c r="S2196" t="s">
        <v>1478</v>
      </c>
      <c r="T2196">
        <v>1</v>
      </c>
      <c r="U2196">
        <v>0.10974779</v>
      </c>
      <c r="V2196">
        <v>75</v>
      </c>
    </row>
    <row r="2197" spans="1:22">
      <c r="A2197">
        <v>107578</v>
      </c>
      <c r="B2197" t="s">
        <v>3348</v>
      </c>
      <c r="C2197">
        <v>-2.9999999999999997E-8</v>
      </c>
      <c r="D2197">
        <v>4.3389549999999999E-2</v>
      </c>
      <c r="E2197">
        <v>682</v>
      </c>
      <c r="F2197">
        <v>0</v>
      </c>
      <c r="G2197">
        <v>0</v>
      </c>
      <c r="H2197">
        <v>7</v>
      </c>
      <c r="I2197">
        <v>97291</v>
      </c>
      <c r="J2197">
        <v>1</v>
      </c>
      <c r="K2197">
        <v>0</v>
      </c>
      <c r="L2197">
        <v>0</v>
      </c>
      <c r="M2197">
        <v>0</v>
      </c>
      <c r="N2197">
        <v>1</v>
      </c>
      <c r="O2197">
        <v>1</v>
      </c>
      <c r="P2197">
        <v>348</v>
      </c>
      <c r="Q2197">
        <v>27</v>
      </c>
      <c r="R2197">
        <v>3</v>
      </c>
      <c r="S2197" t="s">
        <v>1478</v>
      </c>
      <c r="T2197">
        <v>1</v>
      </c>
      <c r="U2197">
        <v>4.3389579999999997E-2</v>
      </c>
      <c r="V2197">
        <v>30</v>
      </c>
    </row>
    <row r="2198" spans="1:22">
      <c r="A2198">
        <v>107579</v>
      </c>
      <c r="B2198" t="s">
        <v>3348</v>
      </c>
      <c r="C2198">
        <v>4.3389549999999999E-2</v>
      </c>
      <c r="D2198">
        <v>7.7417509999999995E-2</v>
      </c>
      <c r="E2198">
        <v>682</v>
      </c>
      <c r="F2198">
        <v>2</v>
      </c>
      <c r="G2198">
        <v>0</v>
      </c>
      <c r="H2198">
        <v>7</v>
      </c>
      <c r="I2198">
        <v>97291</v>
      </c>
      <c r="J2198">
        <v>1</v>
      </c>
      <c r="K2198">
        <v>0</v>
      </c>
      <c r="L2198">
        <v>0</v>
      </c>
      <c r="M2198">
        <v>0</v>
      </c>
      <c r="N2198">
        <v>1</v>
      </c>
      <c r="O2198">
        <v>1</v>
      </c>
      <c r="P2198">
        <v>348</v>
      </c>
      <c r="Q2198">
        <v>27</v>
      </c>
      <c r="R2198">
        <v>3</v>
      </c>
      <c r="S2198" t="s">
        <v>1478</v>
      </c>
      <c r="T2198">
        <v>1</v>
      </c>
      <c r="U2198">
        <v>3.4027960000000003E-2</v>
      </c>
      <c r="V2198">
        <v>23</v>
      </c>
    </row>
    <row r="2199" spans="1:22">
      <c r="A2199">
        <v>107592</v>
      </c>
      <c r="B2199" t="s">
        <v>3349</v>
      </c>
      <c r="C2199">
        <v>-2.9999999999999997E-8</v>
      </c>
      <c r="D2199">
        <v>9.4470449999999997E-2</v>
      </c>
      <c r="E2199">
        <v>682</v>
      </c>
      <c r="F2199">
        <v>2</v>
      </c>
      <c r="G2199">
        <v>0</v>
      </c>
      <c r="H2199">
        <v>7</v>
      </c>
      <c r="I2199">
        <v>97291</v>
      </c>
      <c r="J2199">
        <v>1</v>
      </c>
      <c r="K2199">
        <v>0</v>
      </c>
      <c r="L2199">
        <v>0</v>
      </c>
      <c r="M2199">
        <v>0</v>
      </c>
      <c r="N2199">
        <v>1</v>
      </c>
      <c r="O2199">
        <v>1</v>
      </c>
      <c r="P2199">
        <v>348</v>
      </c>
      <c r="Q2199">
        <v>27</v>
      </c>
      <c r="R2199">
        <v>3</v>
      </c>
      <c r="S2199" t="s">
        <v>1478</v>
      </c>
      <c r="T2199">
        <v>1</v>
      </c>
      <c r="U2199">
        <v>9.4470479999999996E-2</v>
      </c>
      <c r="V2199">
        <v>64</v>
      </c>
    </row>
    <row r="2200" spans="1:22">
      <c r="A2200">
        <v>107650</v>
      </c>
      <c r="B2200" t="s">
        <v>3350</v>
      </c>
      <c r="C2200">
        <v>-2.9999999999999997E-8</v>
      </c>
      <c r="D2200">
        <v>0.18961542000000001</v>
      </c>
      <c r="E2200">
        <v>682</v>
      </c>
      <c r="F2200">
        <v>0</v>
      </c>
      <c r="G2200">
        <v>0</v>
      </c>
      <c r="H2200">
        <v>7</v>
      </c>
      <c r="I2200">
        <v>97291</v>
      </c>
      <c r="J2200">
        <v>1</v>
      </c>
      <c r="K2200">
        <v>0</v>
      </c>
      <c r="L2200">
        <v>0</v>
      </c>
      <c r="M2200">
        <v>0</v>
      </c>
      <c r="N2200">
        <v>1</v>
      </c>
      <c r="O2200">
        <v>1</v>
      </c>
      <c r="P2200">
        <v>348</v>
      </c>
      <c r="Q2200">
        <v>27</v>
      </c>
      <c r="R2200">
        <v>3</v>
      </c>
      <c r="S2200" t="s">
        <v>1478</v>
      </c>
      <c r="T2200">
        <v>1</v>
      </c>
      <c r="U2200">
        <v>0.18961544999999999</v>
      </c>
      <c r="V2200">
        <v>129</v>
      </c>
    </row>
    <row r="2201" spans="1:22">
      <c r="A2201">
        <v>107807</v>
      </c>
      <c r="B2201" t="s">
        <v>3351</v>
      </c>
      <c r="C2201">
        <v>-2.9999999999999997E-8</v>
      </c>
      <c r="D2201">
        <v>0.1040288</v>
      </c>
      <c r="E2201">
        <v>682</v>
      </c>
      <c r="F2201">
        <v>2</v>
      </c>
      <c r="G2201">
        <v>0</v>
      </c>
      <c r="H2201">
        <v>7</v>
      </c>
      <c r="I2201">
        <v>97291</v>
      </c>
      <c r="J2201">
        <v>1</v>
      </c>
      <c r="K2201">
        <v>0</v>
      </c>
      <c r="L2201">
        <v>0</v>
      </c>
      <c r="M2201">
        <v>0</v>
      </c>
      <c r="N2201">
        <v>1</v>
      </c>
      <c r="O2201">
        <v>1</v>
      </c>
      <c r="P2201">
        <v>348</v>
      </c>
      <c r="Q2201">
        <v>27</v>
      </c>
      <c r="R2201">
        <v>3</v>
      </c>
      <c r="S2201" t="s">
        <v>1478</v>
      </c>
      <c r="T2201">
        <v>1</v>
      </c>
      <c r="U2201">
        <v>0.10402883</v>
      </c>
      <c r="V2201">
        <v>71</v>
      </c>
    </row>
    <row r="2202" spans="1:22">
      <c r="A2202">
        <v>107808</v>
      </c>
      <c r="B2202" t="s">
        <v>3351</v>
      </c>
      <c r="C2202">
        <v>0.1040288</v>
      </c>
      <c r="D2202">
        <v>0.1537579</v>
      </c>
      <c r="E2202">
        <v>682</v>
      </c>
      <c r="F2202">
        <v>2</v>
      </c>
      <c r="G2202">
        <v>0</v>
      </c>
      <c r="H2202">
        <v>7</v>
      </c>
      <c r="I2202">
        <v>97291</v>
      </c>
      <c r="J2202">
        <v>1</v>
      </c>
      <c r="K2202">
        <v>0</v>
      </c>
      <c r="L2202">
        <v>0</v>
      </c>
      <c r="M2202">
        <v>0</v>
      </c>
      <c r="N2202">
        <v>1</v>
      </c>
      <c r="O2202">
        <v>1</v>
      </c>
      <c r="P2202">
        <v>348</v>
      </c>
      <c r="Q2202">
        <v>27</v>
      </c>
      <c r="R2202">
        <v>3</v>
      </c>
      <c r="S2202" t="s">
        <v>1478</v>
      </c>
      <c r="T2202">
        <v>1</v>
      </c>
      <c r="U2202">
        <v>4.9729099999999998E-2</v>
      </c>
      <c r="V2202">
        <v>34</v>
      </c>
    </row>
    <row r="2203" spans="1:22">
      <c r="A2203">
        <v>107813</v>
      </c>
      <c r="B2203" t="s">
        <v>3352</v>
      </c>
      <c r="C2203">
        <v>-2.9999999999999997E-8</v>
      </c>
      <c r="D2203">
        <v>0.46542277999999998</v>
      </c>
      <c r="E2203">
        <v>682</v>
      </c>
      <c r="F2203">
        <v>2</v>
      </c>
      <c r="G2203">
        <v>0</v>
      </c>
      <c r="H2203">
        <v>7</v>
      </c>
      <c r="I2203">
        <v>97291</v>
      </c>
      <c r="J2203">
        <v>1</v>
      </c>
      <c r="K2203">
        <v>0</v>
      </c>
      <c r="L2203">
        <v>0</v>
      </c>
      <c r="M2203">
        <v>0</v>
      </c>
      <c r="N2203">
        <v>1</v>
      </c>
      <c r="O2203">
        <v>1</v>
      </c>
      <c r="P2203">
        <v>348</v>
      </c>
      <c r="Q2203">
        <v>27</v>
      </c>
      <c r="R2203">
        <v>3</v>
      </c>
      <c r="S2203" t="s">
        <v>1478</v>
      </c>
      <c r="T2203">
        <v>1</v>
      </c>
      <c r="U2203">
        <v>0.46542281000000002</v>
      </c>
      <c r="V2203">
        <v>317</v>
      </c>
    </row>
    <row r="2204" spans="1:22">
      <c r="A2204">
        <v>107908</v>
      </c>
      <c r="B2204" t="s">
        <v>3353</v>
      </c>
      <c r="C2204">
        <v>-2.9999999999999997E-8</v>
      </c>
      <c r="D2204">
        <v>0.42281476000000001</v>
      </c>
      <c r="E2204">
        <v>682</v>
      </c>
      <c r="F2204">
        <v>2</v>
      </c>
      <c r="G2204">
        <v>0</v>
      </c>
      <c r="H2204">
        <v>7</v>
      </c>
      <c r="I2204">
        <v>97291</v>
      </c>
      <c r="J2204">
        <v>1</v>
      </c>
      <c r="K2204">
        <v>0</v>
      </c>
      <c r="L2204">
        <v>0</v>
      </c>
      <c r="M2204">
        <v>0</v>
      </c>
      <c r="N2204">
        <v>1</v>
      </c>
      <c r="O2204">
        <v>1</v>
      </c>
      <c r="P2204">
        <v>348</v>
      </c>
      <c r="Q2204">
        <v>27</v>
      </c>
      <c r="R2204">
        <v>3</v>
      </c>
      <c r="S2204" t="s">
        <v>1478</v>
      </c>
      <c r="T2204">
        <v>1</v>
      </c>
      <c r="U2204">
        <v>0.42281479</v>
      </c>
      <c r="V2204">
        <v>288</v>
      </c>
    </row>
    <row r="2205" spans="1:22">
      <c r="A2205">
        <v>107966</v>
      </c>
      <c r="B2205" t="s">
        <v>3354</v>
      </c>
      <c r="C2205">
        <v>-2.9999999999999997E-8</v>
      </c>
      <c r="D2205">
        <v>0.18422074999999999</v>
      </c>
      <c r="E2205">
        <v>682</v>
      </c>
      <c r="F2205">
        <v>2</v>
      </c>
      <c r="G2205">
        <v>0</v>
      </c>
      <c r="H2205">
        <v>7</v>
      </c>
      <c r="I2205">
        <v>97291</v>
      </c>
      <c r="J2205">
        <v>1</v>
      </c>
      <c r="K2205">
        <v>0</v>
      </c>
      <c r="L2205">
        <v>0</v>
      </c>
      <c r="M2205">
        <v>0</v>
      </c>
      <c r="N2205">
        <v>1</v>
      </c>
      <c r="O2205">
        <v>1</v>
      </c>
      <c r="P2205">
        <v>348</v>
      </c>
      <c r="Q2205">
        <v>27</v>
      </c>
      <c r="R2205">
        <v>3</v>
      </c>
      <c r="S2205" t="s">
        <v>1478</v>
      </c>
      <c r="T2205">
        <v>1</v>
      </c>
      <c r="U2205">
        <v>0.18422078</v>
      </c>
      <c r="V2205">
        <v>126</v>
      </c>
    </row>
    <row r="2206" spans="1:22">
      <c r="A2206">
        <v>108027</v>
      </c>
      <c r="B2206" t="s">
        <v>3355</v>
      </c>
      <c r="C2206">
        <v>-2.9999999999999997E-8</v>
      </c>
      <c r="D2206">
        <v>7.7511460000000004E-2</v>
      </c>
      <c r="E2206">
        <v>682</v>
      </c>
      <c r="F2206">
        <v>2</v>
      </c>
      <c r="G2206">
        <v>0</v>
      </c>
      <c r="H2206">
        <v>7</v>
      </c>
      <c r="I2206">
        <v>97291</v>
      </c>
      <c r="J2206">
        <v>1</v>
      </c>
      <c r="K2206">
        <v>0</v>
      </c>
      <c r="L2206">
        <v>0</v>
      </c>
      <c r="M2206">
        <v>0</v>
      </c>
      <c r="N2206">
        <v>1</v>
      </c>
      <c r="O2206">
        <v>1</v>
      </c>
      <c r="P2206">
        <v>348</v>
      </c>
      <c r="Q2206">
        <v>27</v>
      </c>
      <c r="R2206">
        <v>3</v>
      </c>
      <c r="S2206" t="s">
        <v>1478</v>
      </c>
      <c r="T2206">
        <v>1</v>
      </c>
      <c r="U2206">
        <v>7.7511490000000002E-2</v>
      </c>
      <c r="V2206">
        <v>53</v>
      </c>
    </row>
    <row r="2207" spans="1:22">
      <c r="A2207">
        <v>108028</v>
      </c>
      <c r="B2207" t="s">
        <v>3356</v>
      </c>
      <c r="C2207">
        <v>-2.9999999999999997E-8</v>
      </c>
      <c r="D2207">
        <v>3.8259460000000002E-2</v>
      </c>
      <c r="E2207">
        <v>682</v>
      </c>
      <c r="F2207">
        <v>2</v>
      </c>
      <c r="G2207">
        <v>0</v>
      </c>
      <c r="H2207">
        <v>7</v>
      </c>
      <c r="I2207">
        <v>97291</v>
      </c>
      <c r="J2207">
        <v>1</v>
      </c>
      <c r="K2207">
        <v>0</v>
      </c>
      <c r="L2207">
        <v>0</v>
      </c>
      <c r="M2207">
        <v>0</v>
      </c>
      <c r="N2207">
        <v>1</v>
      </c>
      <c r="O2207">
        <v>1</v>
      </c>
      <c r="P2207">
        <v>348</v>
      </c>
      <c r="Q2207">
        <v>27</v>
      </c>
      <c r="R2207">
        <v>3</v>
      </c>
      <c r="S2207" t="s">
        <v>1478</v>
      </c>
      <c r="T2207">
        <v>1</v>
      </c>
      <c r="U2207">
        <v>3.825949E-2</v>
      </c>
      <c r="V2207">
        <v>26</v>
      </c>
    </row>
    <row r="2208" spans="1:22">
      <c r="A2208">
        <v>108060</v>
      </c>
      <c r="B2208" t="s">
        <v>3357</v>
      </c>
      <c r="C2208">
        <v>-2.9999999999999997E-8</v>
      </c>
      <c r="D2208">
        <v>0.11627841999999999</v>
      </c>
      <c r="E2208">
        <v>682</v>
      </c>
      <c r="F2208">
        <v>2</v>
      </c>
      <c r="G2208">
        <v>0</v>
      </c>
      <c r="H2208">
        <v>7</v>
      </c>
      <c r="I2208">
        <v>97291</v>
      </c>
      <c r="J2208">
        <v>1</v>
      </c>
      <c r="K2208">
        <v>0</v>
      </c>
      <c r="L2208">
        <v>0</v>
      </c>
      <c r="M2208">
        <v>0</v>
      </c>
      <c r="N2208">
        <v>1</v>
      </c>
      <c r="O2208">
        <v>1</v>
      </c>
      <c r="P2208">
        <v>348</v>
      </c>
      <c r="Q2208">
        <v>27</v>
      </c>
      <c r="R2208">
        <v>3</v>
      </c>
      <c r="S2208" t="s">
        <v>1478</v>
      </c>
      <c r="T2208">
        <v>1</v>
      </c>
      <c r="U2208">
        <v>0.11627845000000001</v>
      </c>
      <c r="V2208">
        <v>79</v>
      </c>
    </row>
    <row r="2209" spans="1:22">
      <c r="A2209">
        <v>108065</v>
      </c>
      <c r="B2209" t="s">
        <v>3358</v>
      </c>
      <c r="C2209">
        <v>-2.9999999999999997E-8</v>
      </c>
      <c r="D2209">
        <v>9.82687E-2</v>
      </c>
      <c r="E2209">
        <v>682</v>
      </c>
      <c r="F2209">
        <v>2</v>
      </c>
      <c r="G2209">
        <v>0</v>
      </c>
      <c r="H2209">
        <v>7</v>
      </c>
      <c r="I2209">
        <v>97291</v>
      </c>
      <c r="J2209">
        <v>1</v>
      </c>
      <c r="K2209">
        <v>0</v>
      </c>
      <c r="L2209">
        <v>0</v>
      </c>
      <c r="M2209">
        <v>0</v>
      </c>
      <c r="N2209">
        <v>1</v>
      </c>
      <c r="O2209">
        <v>1</v>
      </c>
      <c r="P2209">
        <v>348</v>
      </c>
      <c r="Q2209">
        <v>27</v>
      </c>
      <c r="R2209">
        <v>3</v>
      </c>
      <c r="S2209" t="s">
        <v>1478</v>
      </c>
      <c r="T2209">
        <v>1</v>
      </c>
      <c r="U2209">
        <v>9.8268729999999999E-2</v>
      </c>
      <c r="V2209">
        <v>67</v>
      </c>
    </row>
    <row r="2210" spans="1:22">
      <c r="A2210">
        <v>108087</v>
      </c>
      <c r="B2210" t="s">
        <v>3359</v>
      </c>
      <c r="C2210">
        <v>-2.9999999999999997E-8</v>
      </c>
      <c r="D2210">
        <v>0.32584419999999997</v>
      </c>
      <c r="E2210">
        <v>682</v>
      </c>
      <c r="F2210">
        <v>2</v>
      </c>
      <c r="G2210">
        <v>0</v>
      </c>
      <c r="H2210">
        <v>7</v>
      </c>
      <c r="I2210">
        <v>97291</v>
      </c>
      <c r="J2210">
        <v>1</v>
      </c>
      <c r="K2210">
        <v>0</v>
      </c>
      <c r="L2210">
        <v>0</v>
      </c>
      <c r="M2210">
        <v>0</v>
      </c>
      <c r="N2210">
        <v>1</v>
      </c>
      <c r="O2210">
        <v>1</v>
      </c>
      <c r="P2210">
        <v>348</v>
      </c>
      <c r="Q2210">
        <v>27</v>
      </c>
      <c r="R2210">
        <v>3</v>
      </c>
      <c r="S2210" t="s">
        <v>1478</v>
      </c>
      <c r="T2210">
        <v>1</v>
      </c>
      <c r="U2210">
        <v>0.32584423000000001</v>
      </c>
      <c r="V2210">
        <v>222</v>
      </c>
    </row>
    <row r="2211" spans="1:22">
      <c r="A2211">
        <v>108180</v>
      </c>
      <c r="B2211" t="s">
        <v>3360</v>
      </c>
      <c r="C2211">
        <v>-2.9999999999999997E-8</v>
      </c>
      <c r="D2211">
        <v>0.18827171000000001</v>
      </c>
      <c r="E2211">
        <v>682</v>
      </c>
      <c r="F2211">
        <v>2</v>
      </c>
      <c r="G2211">
        <v>0</v>
      </c>
      <c r="H2211">
        <v>7</v>
      </c>
      <c r="I2211">
        <v>97291</v>
      </c>
      <c r="J2211">
        <v>1</v>
      </c>
      <c r="K2211">
        <v>0</v>
      </c>
      <c r="L2211">
        <v>0</v>
      </c>
      <c r="M2211">
        <v>0</v>
      </c>
      <c r="N2211">
        <v>1</v>
      </c>
      <c r="O2211">
        <v>1</v>
      </c>
      <c r="P2211">
        <v>348</v>
      </c>
      <c r="Q2211">
        <v>27</v>
      </c>
      <c r="R2211">
        <v>3</v>
      </c>
      <c r="S2211" t="s">
        <v>1478</v>
      </c>
      <c r="T2211">
        <v>1</v>
      </c>
      <c r="U2211">
        <v>0.18827173999999999</v>
      </c>
      <c r="V2211">
        <v>128</v>
      </c>
    </row>
    <row r="2212" spans="1:22">
      <c r="A2212">
        <v>108384</v>
      </c>
      <c r="B2212" t="s">
        <v>3361</v>
      </c>
      <c r="C2212">
        <v>-2.9999999999999997E-8</v>
      </c>
      <c r="D2212">
        <v>3.2495000000000001E-4</v>
      </c>
      <c r="E2212">
        <v>682</v>
      </c>
      <c r="F2212">
        <v>0</v>
      </c>
      <c r="G2212">
        <v>0</v>
      </c>
      <c r="H2212">
        <v>7</v>
      </c>
      <c r="I2212">
        <v>97291</v>
      </c>
      <c r="J2212">
        <v>1</v>
      </c>
      <c r="K2212">
        <v>0</v>
      </c>
      <c r="L2212">
        <v>0</v>
      </c>
      <c r="M2212">
        <v>0</v>
      </c>
      <c r="N2212">
        <v>1</v>
      </c>
      <c r="O2212">
        <v>1</v>
      </c>
      <c r="P2212">
        <v>348</v>
      </c>
      <c r="Q2212">
        <v>27</v>
      </c>
      <c r="R2212">
        <v>3</v>
      </c>
      <c r="S2212" t="s">
        <v>1478</v>
      </c>
      <c r="T2212">
        <v>1</v>
      </c>
      <c r="U2212">
        <v>3.2498E-4</v>
      </c>
      <c r="V2212">
        <v>0</v>
      </c>
    </row>
    <row r="2213" spans="1:22">
      <c r="A2213">
        <v>108396</v>
      </c>
      <c r="B2213" t="s">
        <v>3362</v>
      </c>
      <c r="C2213">
        <v>-2.9999999999999997E-8</v>
      </c>
      <c r="D2213">
        <v>0.62958667000000001</v>
      </c>
      <c r="E2213">
        <v>682</v>
      </c>
      <c r="F2213">
        <v>2</v>
      </c>
      <c r="G2213">
        <v>0</v>
      </c>
      <c r="H2213">
        <v>7</v>
      </c>
      <c r="I2213">
        <v>97291</v>
      </c>
      <c r="J2213">
        <v>1</v>
      </c>
      <c r="K2213">
        <v>0</v>
      </c>
      <c r="L2213">
        <v>0</v>
      </c>
      <c r="M2213">
        <v>0</v>
      </c>
      <c r="N2213">
        <v>1</v>
      </c>
      <c r="O2213">
        <v>1</v>
      </c>
      <c r="P2213">
        <v>348</v>
      </c>
      <c r="Q2213">
        <v>27</v>
      </c>
      <c r="R2213">
        <v>3</v>
      </c>
      <c r="S2213" t="s">
        <v>1478</v>
      </c>
      <c r="T2213">
        <v>1</v>
      </c>
      <c r="U2213">
        <v>0.62958670000000005</v>
      </c>
      <c r="V2213">
        <v>429</v>
      </c>
    </row>
    <row r="2214" spans="1:22">
      <c r="A2214">
        <v>108468</v>
      </c>
      <c r="B2214" t="s">
        <v>3363</v>
      </c>
      <c r="C2214">
        <v>-2.9999999999999997E-8</v>
      </c>
      <c r="D2214">
        <v>0.6951773</v>
      </c>
      <c r="E2214">
        <v>682</v>
      </c>
      <c r="F2214">
        <v>2</v>
      </c>
      <c r="G2214">
        <v>0</v>
      </c>
      <c r="H2214">
        <v>7</v>
      </c>
      <c r="I2214">
        <v>97291</v>
      </c>
      <c r="J2214">
        <v>1</v>
      </c>
      <c r="K2214">
        <v>0</v>
      </c>
      <c r="L2214">
        <v>0</v>
      </c>
      <c r="M2214">
        <v>0</v>
      </c>
      <c r="N2214">
        <v>1</v>
      </c>
      <c r="O2214">
        <v>1</v>
      </c>
      <c r="P2214">
        <v>348</v>
      </c>
      <c r="Q2214">
        <v>27</v>
      </c>
      <c r="R2214">
        <v>3</v>
      </c>
      <c r="S2214" t="s">
        <v>1478</v>
      </c>
      <c r="T2214">
        <v>1</v>
      </c>
      <c r="U2214">
        <v>0.69517733000000004</v>
      </c>
      <c r="V2214">
        <v>474</v>
      </c>
    </row>
    <row r="2215" spans="1:22">
      <c r="A2215">
        <v>108555</v>
      </c>
      <c r="B2215" t="s">
        <v>3364</v>
      </c>
      <c r="C2215">
        <v>-2.9999999999999997E-8</v>
      </c>
      <c r="D2215">
        <v>9.166291E-2</v>
      </c>
      <c r="E2215">
        <v>682</v>
      </c>
      <c r="F2215">
        <v>2</v>
      </c>
      <c r="G2215">
        <v>0</v>
      </c>
      <c r="H2215">
        <v>7</v>
      </c>
      <c r="I2215">
        <v>97291</v>
      </c>
      <c r="J2215">
        <v>1</v>
      </c>
      <c r="K2215">
        <v>0</v>
      </c>
      <c r="L2215">
        <v>0</v>
      </c>
      <c r="M2215">
        <v>0</v>
      </c>
      <c r="N2215">
        <v>1</v>
      </c>
      <c r="O2215">
        <v>1</v>
      </c>
      <c r="P2215">
        <v>348</v>
      </c>
      <c r="Q2215">
        <v>27</v>
      </c>
      <c r="R2215">
        <v>3</v>
      </c>
      <c r="S2215" t="s">
        <v>1478</v>
      </c>
      <c r="T2215">
        <v>1</v>
      </c>
      <c r="U2215">
        <v>9.1662939999999998E-2</v>
      </c>
      <c r="V2215">
        <v>63</v>
      </c>
    </row>
    <row r="2216" spans="1:22">
      <c r="A2216">
        <v>108576</v>
      </c>
      <c r="B2216" t="s">
        <v>3365</v>
      </c>
      <c r="C2216">
        <v>-2.9999999999999997E-8</v>
      </c>
      <c r="D2216">
        <v>0.47135512000000002</v>
      </c>
      <c r="E2216">
        <v>682</v>
      </c>
      <c r="F2216">
        <v>2</v>
      </c>
      <c r="G2216">
        <v>0</v>
      </c>
      <c r="H2216">
        <v>7</v>
      </c>
      <c r="I2216">
        <v>97291</v>
      </c>
      <c r="J2216">
        <v>1</v>
      </c>
      <c r="K2216">
        <v>0</v>
      </c>
      <c r="L2216">
        <v>0</v>
      </c>
      <c r="M2216">
        <v>0</v>
      </c>
      <c r="N2216">
        <v>1</v>
      </c>
      <c r="O2216">
        <v>1</v>
      </c>
      <c r="P2216">
        <v>348</v>
      </c>
      <c r="Q2216">
        <v>27</v>
      </c>
      <c r="R2216">
        <v>3</v>
      </c>
      <c r="S2216" t="s">
        <v>1478</v>
      </c>
      <c r="T2216">
        <v>1</v>
      </c>
      <c r="U2216">
        <v>0.47135515</v>
      </c>
      <c r="V2216">
        <v>321</v>
      </c>
    </row>
    <row r="2217" spans="1:22">
      <c r="A2217">
        <v>108596</v>
      </c>
      <c r="B2217" t="s">
        <v>3366</v>
      </c>
      <c r="C2217">
        <v>-2.9999999999999997E-8</v>
      </c>
      <c r="D2217">
        <v>0.17698415000000001</v>
      </c>
      <c r="E2217">
        <v>682</v>
      </c>
      <c r="F2217">
        <v>0</v>
      </c>
      <c r="G2217">
        <v>0</v>
      </c>
      <c r="H2217">
        <v>7</v>
      </c>
      <c r="I2217">
        <v>97291</v>
      </c>
      <c r="J2217">
        <v>1</v>
      </c>
      <c r="K2217">
        <v>0</v>
      </c>
      <c r="L2217">
        <v>0</v>
      </c>
      <c r="M2217">
        <v>0</v>
      </c>
      <c r="N2217">
        <v>1</v>
      </c>
      <c r="O2217">
        <v>1</v>
      </c>
      <c r="P2217">
        <v>348</v>
      </c>
      <c r="Q2217">
        <v>27</v>
      </c>
      <c r="R2217">
        <v>3</v>
      </c>
      <c r="S2217" t="s">
        <v>1478</v>
      </c>
      <c r="T2217">
        <v>1</v>
      </c>
      <c r="U2217">
        <v>0.17698417999999999</v>
      </c>
      <c r="V2217">
        <v>121</v>
      </c>
    </row>
    <row r="2218" spans="1:22">
      <c r="A2218">
        <v>108609</v>
      </c>
      <c r="B2218" t="s">
        <v>3367</v>
      </c>
      <c r="C2218">
        <v>-2.9999999999999997E-8</v>
      </c>
      <c r="D2218">
        <v>0.12199453</v>
      </c>
      <c r="E2218">
        <v>682</v>
      </c>
      <c r="F2218">
        <v>2</v>
      </c>
      <c r="G2218">
        <v>0</v>
      </c>
      <c r="H2218">
        <v>7</v>
      </c>
      <c r="I2218">
        <v>97291</v>
      </c>
      <c r="J2218">
        <v>1</v>
      </c>
      <c r="K2218">
        <v>0</v>
      </c>
      <c r="L2218">
        <v>0</v>
      </c>
      <c r="M2218">
        <v>0</v>
      </c>
      <c r="N2218">
        <v>1</v>
      </c>
      <c r="O2218">
        <v>1</v>
      </c>
      <c r="P2218">
        <v>348</v>
      </c>
      <c r="Q2218">
        <v>27</v>
      </c>
      <c r="R2218">
        <v>3</v>
      </c>
      <c r="S2218" t="s">
        <v>1478</v>
      </c>
      <c r="T2218">
        <v>1</v>
      </c>
      <c r="U2218">
        <v>0.12199456</v>
      </c>
      <c r="V2218">
        <v>83</v>
      </c>
    </row>
    <row r="2219" spans="1:22">
      <c r="A2219">
        <v>108648</v>
      </c>
      <c r="B2219" t="s">
        <v>3368</v>
      </c>
      <c r="C2219">
        <v>-2.9999999999999997E-8</v>
      </c>
      <c r="D2219">
        <v>4.367277E-2</v>
      </c>
      <c r="E2219">
        <v>682</v>
      </c>
      <c r="F2219">
        <v>2</v>
      </c>
      <c r="G2219">
        <v>0</v>
      </c>
      <c r="H2219">
        <v>7</v>
      </c>
      <c r="I2219">
        <v>97291</v>
      </c>
      <c r="J2219">
        <v>1</v>
      </c>
      <c r="K2219">
        <v>0</v>
      </c>
      <c r="L2219">
        <v>0</v>
      </c>
      <c r="M2219">
        <v>0</v>
      </c>
      <c r="N2219">
        <v>1</v>
      </c>
      <c r="O2219">
        <v>1</v>
      </c>
      <c r="P2219">
        <v>348</v>
      </c>
      <c r="Q2219">
        <v>27</v>
      </c>
      <c r="R2219">
        <v>3</v>
      </c>
      <c r="S2219" t="s">
        <v>1478</v>
      </c>
      <c r="T2219">
        <v>1</v>
      </c>
      <c r="U2219">
        <v>4.3672799999999998E-2</v>
      </c>
      <c r="V2219">
        <v>30</v>
      </c>
    </row>
    <row r="2220" spans="1:22">
      <c r="A2220">
        <v>108727</v>
      </c>
      <c r="B2220" t="s">
        <v>3369</v>
      </c>
      <c r="C2220">
        <v>-2.9999999999999997E-8</v>
      </c>
      <c r="D2220">
        <v>0.26388876999999999</v>
      </c>
      <c r="E2220">
        <v>682</v>
      </c>
      <c r="F2220">
        <v>2</v>
      </c>
      <c r="G2220">
        <v>0</v>
      </c>
      <c r="H2220">
        <v>7</v>
      </c>
      <c r="I2220">
        <v>97291</v>
      </c>
      <c r="J2220">
        <v>1</v>
      </c>
      <c r="K2220">
        <v>0</v>
      </c>
      <c r="L2220">
        <v>0</v>
      </c>
      <c r="M2220">
        <v>0</v>
      </c>
      <c r="N2220">
        <v>1</v>
      </c>
      <c r="O2220">
        <v>1</v>
      </c>
      <c r="P2220">
        <v>348</v>
      </c>
      <c r="Q2220">
        <v>27</v>
      </c>
      <c r="R2220">
        <v>3</v>
      </c>
      <c r="S2220" t="s">
        <v>1478</v>
      </c>
      <c r="T2220">
        <v>1</v>
      </c>
      <c r="U2220">
        <v>0.26388879999999998</v>
      </c>
      <c r="V2220">
        <v>180</v>
      </c>
    </row>
    <row r="2221" spans="1:22">
      <c r="A2221">
        <v>108839</v>
      </c>
      <c r="B2221" t="s">
        <v>3370</v>
      </c>
      <c r="C2221">
        <v>-2.9999999999999997E-8</v>
      </c>
      <c r="D2221">
        <v>0.26938130999999998</v>
      </c>
      <c r="E2221">
        <v>682</v>
      </c>
      <c r="F2221">
        <v>2</v>
      </c>
      <c r="G2221">
        <v>0</v>
      </c>
      <c r="H2221">
        <v>7</v>
      </c>
      <c r="I2221">
        <v>97291</v>
      </c>
      <c r="J2221">
        <v>1</v>
      </c>
      <c r="K2221">
        <v>0</v>
      </c>
      <c r="L2221">
        <v>0</v>
      </c>
      <c r="M2221">
        <v>0</v>
      </c>
      <c r="N2221">
        <v>1</v>
      </c>
      <c r="O2221">
        <v>1</v>
      </c>
      <c r="P2221">
        <v>348</v>
      </c>
      <c r="Q2221">
        <v>27</v>
      </c>
      <c r="R2221">
        <v>3</v>
      </c>
      <c r="S2221" t="s">
        <v>1478</v>
      </c>
      <c r="T2221">
        <v>1</v>
      </c>
      <c r="U2221">
        <v>0.26938134000000002</v>
      </c>
      <c r="V2221">
        <v>184</v>
      </c>
    </row>
    <row r="2222" spans="1:22">
      <c r="A2222">
        <v>108841</v>
      </c>
      <c r="B2222" t="s">
        <v>3371</v>
      </c>
      <c r="C2222">
        <v>-2.9999999999999997E-8</v>
      </c>
      <c r="D2222">
        <v>0.10261879</v>
      </c>
      <c r="E2222">
        <v>682</v>
      </c>
      <c r="F2222">
        <v>2</v>
      </c>
      <c r="G2222">
        <v>0</v>
      </c>
      <c r="H2222">
        <v>7</v>
      </c>
      <c r="I2222">
        <v>97291</v>
      </c>
      <c r="J2222">
        <v>1</v>
      </c>
      <c r="K2222">
        <v>0</v>
      </c>
      <c r="L2222">
        <v>0</v>
      </c>
      <c r="M2222">
        <v>0</v>
      </c>
      <c r="N2222">
        <v>1</v>
      </c>
      <c r="O2222">
        <v>1</v>
      </c>
      <c r="P2222">
        <v>348</v>
      </c>
      <c r="Q2222">
        <v>27</v>
      </c>
      <c r="R2222">
        <v>3</v>
      </c>
      <c r="S2222" t="s">
        <v>1478</v>
      </c>
      <c r="T2222">
        <v>1</v>
      </c>
      <c r="U2222">
        <v>0.10261882</v>
      </c>
      <c r="V2222">
        <v>70</v>
      </c>
    </row>
    <row r="2223" spans="1:22">
      <c r="A2223">
        <v>108903</v>
      </c>
      <c r="B2223" t="s">
        <v>3372</v>
      </c>
      <c r="C2223">
        <v>-2.9999999999999997E-8</v>
      </c>
      <c r="D2223">
        <v>7.8841880000000003E-2</v>
      </c>
      <c r="E2223">
        <v>682</v>
      </c>
      <c r="F2223">
        <v>0</v>
      </c>
      <c r="G2223">
        <v>0</v>
      </c>
      <c r="H2223">
        <v>7</v>
      </c>
      <c r="I2223">
        <v>97291</v>
      </c>
      <c r="J2223">
        <v>1</v>
      </c>
      <c r="K2223">
        <v>0</v>
      </c>
      <c r="L2223">
        <v>0</v>
      </c>
      <c r="M2223">
        <v>0</v>
      </c>
      <c r="N2223">
        <v>1</v>
      </c>
      <c r="O2223">
        <v>1</v>
      </c>
      <c r="P2223">
        <v>348</v>
      </c>
      <c r="Q2223">
        <v>27</v>
      </c>
      <c r="R2223">
        <v>3</v>
      </c>
      <c r="S2223" t="s">
        <v>1478</v>
      </c>
      <c r="T2223">
        <v>1</v>
      </c>
      <c r="U2223">
        <v>7.8841910000000001E-2</v>
      </c>
      <c r="V2223">
        <v>54</v>
      </c>
    </row>
    <row r="2224" spans="1:22">
      <c r="A2224">
        <v>108951</v>
      </c>
      <c r="B2224" t="s">
        <v>3373</v>
      </c>
      <c r="C2224">
        <v>-2.9999999999999997E-8</v>
      </c>
      <c r="D2224">
        <v>0.32894633000000001</v>
      </c>
      <c r="E2224">
        <v>682</v>
      </c>
      <c r="F2224">
        <v>2</v>
      </c>
      <c r="G2224">
        <v>0</v>
      </c>
      <c r="H2224">
        <v>7</v>
      </c>
      <c r="I2224">
        <v>97291</v>
      </c>
      <c r="J2224">
        <v>1</v>
      </c>
      <c r="K2224">
        <v>0</v>
      </c>
      <c r="L2224">
        <v>0</v>
      </c>
      <c r="M2224">
        <v>0</v>
      </c>
      <c r="N2224">
        <v>1</v>
      </c>
      <c r="O2224">
        <v>1</v>
      </c>
      <c r="P2224">
        <v>348</v>
      </c>
      <c r="Q2224">
        <v>27</v>
      </c>
      <c r="R2224">
        <v>3</v>
      </c>
      <c r="S2224" t="s">
        <v>1478</v>
      </c>
      <c r="T2224">
        <v>1</v>
      </c>
      <c r="U2224">
        <v>0.32894635999999999</v>
      </c>
      <c r="V2224">
        <v>224</v>
      </c>
    </row>
    <row r="2225" spans="1:22">
      <c r="A2225">
        <v>109001</v>
      </c>
      <c r="B2225" t="s">
        <v>3374</v>
      </c>
      <c r="C2225">
        <v>-2.9999999999999997E-8</v>
      </c>
      <c r="D2225">
        <v>6.4849370000000003E-2</v>
      </c>
      <c r="E2225">
        <v>682</v>
      </c>
      <c r="F2225">
        <v>2</v>
      </c>
      <c r="G2225">
        <v>0</v>
      </c>
      <c r="H2225">
        <v>7</v>
      </c>
      <c r="I2225">
        <v>97291</v>
      </c>
      <c r="J2225">
        <v>1</v>
      </c>
      <c r="K2225">
        <v>0</v>
      </c>
      <c r="L2225">
        <v>0</v>
      </c>
      <c r="M2225">
        <v>0</v>
      </c>
      <c r="N2225">
        <v>1</v>
      </c>
      <c r="O2225">
        <v>1</v>
      </c>
      <c r="P2225">
        <v>348</v>
      </c>
      <c r="Q2225">
        <v>27</v>
      </c>
      <c r="R2225">
        <v>3</v>
      </c>
      <c r="S2225" t="s">
        <v>1478</v>
      </c>
      <c r="T2225">
        <v>1</v>
      </c>
      <c r="U2225">
        <v>6.4849400000000001E-2</v>
      </c>
      <c r="V2225">
        <v>44</v>
      </c>
    </row>
    <row r="2226" spans="1:22">
      <c r="A2226">
        <v>109019</v>
      </c>
      <c r="B2226" t="s">
        <v>3375</v>
      </c>
      <c r="C2226">
        <v>-2.9999999999999997E-8</v>
      </c>
      <c r="D2226">
        <v>0.13024104</v>
      </c>
      <c r="E2226">
        <v>682</v>
      </c>
      <c r="F2226">
        <v>2</v>
      </c>
      <c r="G2226">
        <v>0</v>
      </c>
      <c r="H2226">
        <v>7</v>
      </c>
      <c r="I2226">
        <v>97291</v>
      </c>
      <c r="J2226">
        <v>1</v>
      </c>
      <c r="K2226">
        <v>0</v>
      </c>
      <c r="L2226">
        <v>0</v>
      </c>
      <c r="M2226">
        <v>0</v>
      </c>
      <c r="N2226">
        <v>1</v>
      </c>
      <c r="O2226">
        <v>1</v>
      </c>
      <c r="P2226">
        <v>348</v>
      </c>
      <c r="Q2226">
        <v>27</v>
      </c>
      <c r="R2226">
        <v>3</v>
      </c>
      <c r="S2226" t="s">
        <v>1478</v>
      </c>
      <c r="T2226">
        <v>1</v>
      </c>
      <c r="U2226">
        <v>0.13024106999999999</v>
      </c>
      <c r="V2226">
        <v>89</v>
      </c>
    </row>
    <row r="2227" spans="1:22">
      <c r="A2227">
        <v>109043</v>
      </c>
      <c r="B2227" t="s">
        <v>3376</v>
      </c>
      <c r="C2227">
        <v>-2.9999999999999997E-8</v>
      </c>
      <c r="D2227">
        <v>4.393362E-2</v>
      </c>
      <c r="E2227">
        <v>682</v>
      </c>
      <c r="F2227">
        <v>2</v>
      </c>
      <c r="G2227">
        <v>0</v>
      </c>
      <c r="H2227">
        <v>7</v>
      </c>
      <c r="I2227">
        <v>97291</v>
      </c>
      <c r="J2227">
        <v>1</v>
      </c>
      <c r="K2227">
        <v>0</v>
      </c>
      <c r="L2227">
        <v>0</v>
      </c>
      <c r="M2227">
        <v>0</v>
      </c>
      <c r="N2227">
        <v>1</v>
      </c>
      <c r="O2227">
        <v>1</v>
      </c>
      <c r="P2227">
        <v>348</v>
      </c>
      <c r="Q2227">
        <v>27</v>
      </c>
      <c r="R2227">
        <v>3</v>
      </c>
      <c r="S2227" t="s">
        <v>1478</v>
      </c>
      <c r="T2227">
        <v>1</v>
      </c>
      <c r="U2227">
        <v>4.3933649999999998E-2</v>
      </c>
      <c r="V2227">
        <v>30</v>
      </c>
    </row>
    <row r="2228" spans="1:22">
      <c r="A2228">
        <v>109096</v>
      </c>
      <c r="B2228" t="s">
        <v>3377</v>
      </c>
      <c r="C2228">
        <v>-2.9999999999999997E-8</v>
      </c>
      <c r="D2228">
        <v>0.20227856999999999</v>
      </c>
      <c r="E2228">
        <v>682</v>
      </c>
      <c r="F2228">
        <v>2</v>
      </c>
      <c r="G2228">
        <v>0</v>
      </c>
      <c r="H2228">
        <v>7</v>
      </c>
      <c r="I2228">
        <v>97291</v>
      </c>
      <c r="J2228">
        <v>1</v>
      </c>
      <c r="K2228">
        <v>0</v>
      </c>
      <c r="L2228">
        <v>0</v>
      </c>
      <c r="M2228">
        <v>0</v>
      </c>
      <c r="N2228">
        <v>1</v>
      </c>
      <c r="O2228">
        <v>1</v>
      </c>
      <c r="P2228">
        <v>348</v>
      </c>
      <c r="Q2228">
        <v>27</v>
      </c>
      <c r="R2228">
        <v>3</v>
      </c>
      <c r="S2228" t="s">
        <v>1478</v>
      </c>
      <c r="T2228">
        <v>1</v>
      </c>
      <c r="U2228">
        <v>0.2022786</v>
      </c>
      <c r="V2228">
        <v>138</v>
      </c>
    </row>
    <row r="2229" spans="1:22">
      <c r="A2229">
        <v>109101</v>
      </c>
      <c r="B2229" t="s">
        <v>3378</v>
      </c>
      <c r="C2229">
        <v>-2.9999999999999997E-8</v>
      </c>
      <c r="D2229">
        <v>0.23612944</v>
      </c>
      <c r="E2229">
        <v>682</v>
      </c>
      <c r="F2229">
        <v>2</v>
      </c>
      <c r="G2229">
        <v>0</v>
      </c>
      <c r="H2229">
        <v>7</v>
      </c>
      <c r="I2229">
        <v>97291</v>
      </c>
      <c r="J2229">
        <v>1</v>
      </c>
      <c r="K2229">
        <v>0</v>
      </c>
      <c r="L2229">
        <v>0</v>
      </c>
      <c r="M2229">
        <v>0</v>
      </c>
      <c r="N2229">
        <v>1</v>
      </c>
      <c r="O2229">
        <v>1</v>
      </c>
      <c r="P2229">
        <v>348</v>
      </c>
      <c r="Q2229">
        <v>27</v>
      </c>
      <c r="R2229">
        <v>3</v>
      </c>
      <c r="S2229" t="s">
        <v>1478</v>
      </c>
      <c r="T2229">
        <v>1</v>
      </c>
      <c r="U2229">
        <v>0.23612947000000001</v>
      </c>
      <c r="V2229">
        <v>161</v>
      </c>
    </row>
    <row r="2230" spans="1:22">
      <c r="A2230">
        <v>109102</v>
      </c>
      <c r="B2230" t="s">
        <v>3378</v>
      </c>
      <c r="C2230">
        <v>0.23612944</v>
      </c>
      <c r="D2230">
        <v>0.2520869</v>
      </c>
      <c r="E2230">
        <v>682</v>
      </c>
      <c r="F2230">
        <v>0</v>
      </c>
      <c r="G2230">
        <v>0</v>
      </c>
      <c r="H2230">
        <v>7</v>
      </c>
      <c r="I2230">
        <v>97291</v>
      </c>
      <c r="J2230">
        <v>1</v>
      </c>
      <c r="K2230">
        <v>0</v>
      </c>
      <c r="L2230">
        <v>0</v>
      </c>
      <c r="M2230">
        <v>0</v>
      </c>
      <c r="N2230">
        <v>1</v>
      </c>
      <c r="O2230">
        <v>1</v>
      </c>
      <c r="P2230">
        <v>348</v>
      </c>
      <c r="Q2230">
        <v>27</v>
      </c>
      <c r="R2230">
        <v>3</v>
      </c>
      <c r="S2230" t="s">
        <v>1478</v>
      </c>
      <c r="T2230">
        <v>1</v>
      </c>
      <c r="U2230">
        <v>1.595746E-2</v>
      </c>
      <c r="V2230">
        <v>11</v>
      </c>
    </row>
    <row r="2231" spans="1:22">
      <c r="A2231">
        <v>109111</v>
      </c>
      <c r="B2231" t="s">
        <v>3379</v>
      </c>
      <c r="C2231">
        <v>-2.9999999999999997E-8</v>
      </c>
      <c r="D2231">
        <v>3.0649050000000001E-2</v>
      </c>
      <c r="E2231">
        <v>682</v>
      </c>
      <c r="F2231">
        <v>0</v>
      </c>
      <c r="G2231">
        <v>0</v>
      </c>
      <c r="H2231">
        <v>7</v>
      </c>
      <c r="I2231">
        <v>97291</v>
      </c>
      <c r="J2231">
        <v>1</v>
      </c>
      <c r="K2231">
        <v>0</v>
      </c>
      <c r="L2231">
        <v>0</v>
      </c>
      <c r="M2231">
        <v>0</v>
      </c>
      <c r="N2231">
        <v>1</v>
      </c>
      <c r="O2231">
        <v>1</v>
      </c>
      <c r="P2231">
        <v>348</v>
      </c>
      <c r="Q2231">
        <v>27</v>
      </c>
      <c r="R2231">
        <v>3</v>
      </c>
      <c r="S2231" t="s">
        <v>1478</v>
      </c>
      <c r="T2231">
        <v>1</v>
      </c>
      <c r="U2231">
        <v>3.0649079999999999E-2</v>
      </c>
      <c r="V2231">
        <v>21</v>
      </c>
    </row>
    <row r="2232" spans="1:22">
      <c r="A2232">
        <v>109115</v>
      </c>
      <c r="B2232" t="s">
        <v>3380</v>
      </c>
      <c r="C2232">
        <v>-2.9999999999999997E-8</v>
      </c>
      <c r="D2232">
        <v>0.27899016999999998</v>
      </c>
      <c r="E2232">
        <v>682</v>
      </c>
      <c r="F2232">
        <v>2</v>
      </c>
      <c r="G2232">
        <v>0</v>
      </c>
      <c r="H2232">
        <v>7</v>
      </c>
      <c r="I2232">
        <v>97291</v>
      </c>
      <c r="J2232">
        <v>1</v>
      </c>
      <c r="K2232">
        <v>0</v>
      </c>
      <c r="L2232">
        <v>0</v>
      </c>
      <c r="M2232">
        <v>0</v>
      </c>
      <c r="N2232">
        <v>1</v>
      </c>
      <c r="O2232">
        <v>1</v>
      </c>
      <c r="P2232">
        <v>348</v>
      </c>
      <c r="Q2232">
        <v>27</v>
      </c>
      <c r="R2232">
        <v>3</v>
      </c>
      <c r="S2232" t="s">
        <v>1478</v>
      </c>
      <c r="T2232">
        <v>1</v>
      </c>
      <c r="U2232">
        <v>0.27899020000000002</v>
      </c>
      <c r="V2232">
        <v>190</v>
      </c>
    </row>
    <row r="2233" spans="1:22">
      <c r="A2233">
        <v>109125</v>
      </c>
      <c r="B2233" t="s">
        <v>3381</v>
      </c>
      <c r="C2233">
        <v>-2.9999999999999997E-8</v>
      </c>
      <c r="D2233">
        <v>0.32151779000000003</v>
      </c>
      <c r="E2233">
        <v>682</v>
      </c>
      <c r="F2233">
        <v>0</v>
      </c>
      <c r="G2233">
        <v>0</v>
      </c>
      <c r="H2233">
        <v>7</v>
      </c>
      <c r="I2233">
        <v>97291</v>
      </c>
      <c r="J2233">
        <v>1</v>
      </c>
      <c r="K2233">
        <v>0</v>
      </c>
      <c r="L2233">
        <v>0</v>
      </c>
      <c r="M2233">
        <v>0</v>
      </c>
      <c r="N2233">
        <v>1</v>
      </c>
      <c r="O2233">
        <v>1</v>
      </c>
      <c r="P2233">
        <v>348</v>
      </c>
      <c r="Q2233">
        <v>27</v>
      </c>
      <c r="R2233">
        <v>3</v>
      </c>
      <c r="S2233" t="s">
        <v>1478</v>
      </c>
      <c r="T2233">
        <v>1</v>
      </c>
      <c r="U2233">
        <v>0.32151782000000001</v>
      </c>
      <c r="V2233">
        <v>219</v>
      </c>
    </row>
    <row r="2234" spans="1:22">
      <c r="A2234">
        <v>109152</v>
      </c>
      <c r="B2234" t="s">
        <v>3382</v>
      </c>
      <c r="C2234">
        <v>-2.9999999999999997E-8</v>
      </c>
      <c r="D2234">
        <v>3.2021399999999998E-2</v>
      </c>
      <c r="E2234">
        <v>682</v>
      </c>
      <c r="F2234">
        <v>0</v>
      </c>
      <c r="G2234">
        <v>0</v>
      </c>
      <c r="H2234">
        <v>7</v>
      </c>
      <c r="I2234">
        <v>97291</v>
      </c>
      <c r="J2234">
        <v>1</v>
      </c>
      <c r="K2234">
        <v>0</v>
      </c>
      <c r="L2234">
        <v>0</v>
      </c>
      <c r="M2234">
        <v>0</v>
      </c>
      <c r="N2234">
        <v>1</v>
      </c>
      <c r="O2234">
        <v>1</v>
      </c>
      <c r="P2234">
        <v>348</v>
      </c>
      <c r="Q2234">
        <v>27</v>
      </c>
      <c r="R2234">
        <v>3</v>
      </c>
      <c r="S2234" t="s">
        <v>1478</v>
      </c>
      <c r="T2234">
        <v>1</v>
      </c>
      <c r="U2234">
        <v>3.2021429999999997E-2</v>
      </c>
      <c r="V2234">
        <v>22</v>
      </c>
    </row>
    <row r="2235" spans="1:22">
      <c r="A2235">
        <v>109186</v>
      </c>
      <c r="B2235" t="s">
        <v>3383</v>
      </c>
      <c r="C2235">
        <v>-2.9999999999999997E-8</v>
      </c>
      <c r="D2235">
        <v>0.18312068000000001</v>
      </c>
      <c r="E2235">
        <v>682</v>
      </c>
      <c r="F2235">
        <v>2</v>
      </c>
      <c r="G2235">
        <v>0</v>
      </c>
      <c r="H2235">
        <v>7</v>
      </c>
      <c r="I2235">
        <v>97291</v>
      </c>
      <c r="J2235">
        <v>1</v>
      </c>
      <c r="K2235">
        <v>0</v>
      </c>
      <c r="L2235">
        <v>0</v>
      </c>
      <c r="M2235">
        <v>0</v>
      </c>
      <c r="N2235">
        <v>1</v>
      </c>
      <c r="O2235">
        <v>1</v>
      </c>
      <c r="P2235">
        <v>348</v>
      </c>
      <c r="Q2235">
        <v>27</v>
      </c>
      <c r="R2235">
        <v>3</v>
      </c>
      <c r="S2235" t="s">
        <v>1478</v>
      </c>
      <c r="T2235">
        <v>1</v>
      </c>
      <c r="U2235">
        <v>0.18312070999999999</v>
      </c>
      <c r="V2235">
        <v>125</v>
      </c>
    </row>
    <row r="2236" spans="1:22">
      <c r="A2236">
        <v>109187</v>
      </c>
      <c r="B2236" t="s">
        <v>3383</v>
      </c>
      <c r="C2236">
        <v>0.18312068000000001</v>
      </c>
      <c r="D2236">
        <v>0.20925152</v>
      </c>
      <c r="E2236">
        <v>682</v>
      </c>
      <c r="F2236">
        <v>0</v>
      </c>
      <c r="G2236">
        <v>0</v>
      </c>
      <c r="H2236">
        <v>7</v>
      </c>
      <c r="I2236">
        <v>97291</v>
      </c>
      <c r="J2236">
        <v>1</v>
      </c>
      <c r="K2236">
        <v>0</v>
      </c>
      <c r="L2236">
        <v>0</v>
      </c>
      <c r="M2236">
        <v>0</v>
      </c>
      <c r="N2236">
        <v>1</v>
      </c>
      <c r="O2236">
        <v>1</v>
      </c>
      <c r="P2236">
        <v>348</v>
      </c>
      <c r="Q2236">
        <v>27</v>
      </c>
      <c r="R2236">
        <v>3</v>
      </c>
      <c r="S2236" t="s">
        <v>1478</v>
      </c>
      <c r="T2236">
        <v>1</v>
      </c>
      <c r="U2236">
        <v>2.6130839999999999E-2</v>
      </c>
      <c r="V2236">
        <v>18</v>
      </c>
    </row>
    <row r="2237" spans="1:22">
      <c r="A2237">
        <v>109387</v>
      </c>
      <c r="B2237" t="s">
        <v>3384</v>
      </c>
      <c r="C2237">
        <v>-2.9999999999999997E-8</v>
      </c>
      <c r="D2237">
        <v>0.30471823999999997</v>
      </c>
      <c r="E2237">
        <v>682</v>
      </c>
      <c r="F2237">
        <v>2</v>
      </c>
      <c r="G2237">
        <v>0</v>
      </c>
      <c r="H2237">
        <v>7</v>
      </c>
      <c r="I2237">
        <v>97291</v>
      </c>
      <c r="J2237">
        <v>1</v>
      </c>
      <c r="K2237">
        <v>0</v>
      </c>
      <c r="L2237">
        <v>0</v>
      </c>
      <c r="M2237">
        <v>0</v>
      </c>
      <c r="N2237">
        <v>1</v>
      </c>
      <c r="O2237">
        <v>1</v>
      </c>
      <c r="P2237">
        <v>348</v>
      </c>
      <c r="Q2237">
        <v>27</v>
      </c>
      <c r="R2237">
        <v>3</v>
      </c>
      <c r="S2237" t="s">
        <v>1478</v>
      </c>
      <c r="T2237">
        <v>1</v>
      </c>
      <c r="U2237">
        <v>0.30471827000000001</v>
      </c>
      <c r="V2237">
        <v>208</v>
      </c>
    </row>
    <row r="2238" spans="1:22">
      <c r="A2238">
        <v>109401</v>
      </c>
      <c r="B2238" t="s">
        <v>3385</v>
      </c>
      <c r="C2238">
        <v>-2.9999999999999997E-8</v>
      </c>
      <c r="D2238">
        <v>0.12903582999999999</v>
      </c>
      <c r="E2238">
        <v>682</v>
      </c>
      <c r="F2238">
        <v>2</v>
      </c>
      <c r="G2238">
        <v>0</v>
      </c>
      <c r="H2238">
        <v>7</v>
      </c>
      <c r="I2238">
        <v>97291</v>
      </c>
      <c r="J2238">
        <v>1</v>
      </c>
      <c r="K2238">
        <v>0</v>
      </c>
      <c r="L2238">
        <v>0</v>
      </c>
      <c r="M2238">
        <v>0</v>
      </c>
      <c r="N2238">
        <v>1</v>
      </c>
      <c r="O2238">
        <v>1</v>
      </c>
      <c r="P2238">
        <v>348</v>
      </c>
      <c r="Q2238">
        <v>27</v>
      </c>
      <c r="R2238">
        <v>3</v>
      </c>
      <c r="S2238" t="s">
        <v>1478</v>
      </c>
      <c r="T2238">
        <v>1</v>
      </c>
      <c r="U2238">
        <v>0.12903586</v>
      </c>
      <c r="V2238">
        <v>88</v>
      </c>
    </row>
    <row r="2239" spans="1:22">
      <c r="A2239">
        <v>109408</v>
      </c>
      <c r="B2239" t="s">
        <v>3386</v>
      </c>
      <c r="C2239">
        <v>-2.9999999999999997E-8</v>
      </c>
      <c r="D2239">
        <v>0.37968639999999998</v>
      </c>
      <c r="E2239">
        <v>682</v>
      </c>
      <c r="F2239">
        <v>2</v>
      </c>
      <c r="G2239">
        <v>0</v>
      </c>
      <c r="H2239">
        <v>7</v>
      </c>
      <c r="I2239">
        <v>97291</v>
      </c>
      <c r="J2239">
        <v>1</v>
      </c>
      <c r="K2239">
        <v>0</v>
      </c>
      <c r="L2239">
        <v>0</v>
      </c>
      <c r="M2239">
        <v>0</v>
      </c>
      <c r="N2239">
        <v>1</v>
      </c>
      <c r="O2239">
        <v>1</v>
      </c>
      <c r="P2239">
        <v>348</v>
      </c>
      <c r="Q2239">
        <v>27</v>
      </c>
      <c r="R2239">
        <v>3</v>
      </c>
      <c r="S2239" t="s">
        <v>1478</v>
      </c>
      <c r="T2239">
        <v>1</v>
      </c>
      <c r="U2239">
        <v>0.37968643000000002</v>
      </c>
      <c r="V2239">
        <v>259</v>
      </c>
    </row>
    <row r="2240" spans="1:22">
      <c r="A2240">
        <v>109613</v>
      </c>
      <c r="B2240" t="s">
        <v>3387</v>
      </c>
      <c r="C2240">
        <v>-2.9999999999999997E-8</v>
      </c>
      <c r="D2240">
        <v>0.23269786000000001</v>
      </c>
      <c r="E2240">
        <v>682</v>
      </c>
      <c r="F2240">
        <v>2</v>
      </c>
      <c r="G2240">
        <v>0</v>
      </c>
      <c r="H2240">
        <v>7</v>
      </c>
      <c r="I2240">
        <v>97291</v>
      </c>
      <c r="J2240">
        <v>1</v>
      </c>
      <c r="K2240">
        <v>0</v>
      </c>
      <c r="L2240">
        <v>0</v>
      </c>
      <c r="M2240">
        <v>0</v>
      </c>
      <c r="N2240">
        <v>1</v>
      </c>
      <c r="O2240">
        <v>1</v>
      </c>
      <c r="P2240">
        <v>348</v>
      </c>
      <c r="Q2240">
        <v>27</v>
      </c>
      <c r="R2240">
        <v>3</v>
      </c>
      <c r="S2240" t="s">
        <v>1478</v>
      </c>
      <c r="T2240">
        <v>1</v>
      </c>
      <c r="U2240">
        <v>0.23269788999999999</v>
      </c>
      <c r="V2240">
        <v>159</v>
      </c>
    </row>
    <row r="2241" spans="1:22">
      <c r="A2241">
        <v>109629</v>
      </c>
      <c r="B2241" t="s">
        <v>3388</v>
      </c>
      <c r="C2241">
        <v>-2.9999999999999997E-8</v>
      </c>
      <c r="D2241">
        <v>0.13131805999999999</v>
      </c>
      <c r="E2241">
        <v>682</v>
      </c>
      <c r="F2241">
        <v>0</v>
      </c>
      <c r="G2241">
        <v>0</v>
      </c>
      <c r="H2241">
        <v>7</v>
      </c>
      <c r="I2241">
        <v>97291</v>
      </c>
      <c r="J2241">
        <v>1</v>
      </c>
      <c r="K2241">
        <v>0</v>
      </c>
      <c r="L2241">
        <v>0</v>
      </c>
      <c r="M2241">
        <v>0</v>
      </c>
      <c r="N2241">
        <v>1</v>
      </c>
      <c r="O2241">
        <v>1</v>
      </c>
      <c r="P2241">
        <v>348</v>
      </c>
      <c r="Q2241">
        <v>27</v>
      </c>
      <c r="R2241">
        <v>3</v>
      </c>
      <c r="S2241" t="s">
        <v>1478</v>
      </c>
      <c r="T2241">
        <v>1</v>
      </c>
      <c r="U2241">
        <v>0.13131809</v>
      </c>
      <c r="V2241">
        <v>90</v>
      </c>
    </row>
    <row r="2242" spans="1:22">
      <c r="A2242">
        <v>109685</v>
      </c>
      <c r="B2242" t="s">
        <v>3389</v>
      </c>
      <c r="C2242">
        <v>-2.9999999999999997E-8</v>
      </c>
      <c r="D2242">
        <v>0.16326915</v>
      </c>
      <c r="E2242">
        <v>682</v>
      </c>
      <c r="F2242">
        <v>2</v>
      </c>
      <c r="G2242">
        <v>0</v>
      </c>
      <c r="H2242">
        <v>7</v>
      </c>
      <c r="I2242">
        <v>97291</v>
      </c>
      <c r="J2242">
        <v>1</v>
      </c>
      <c r="K2242">
        <v>0</v>
      </c>
      <c r="L2242">
        <v>0</v>
      </c>
      <c r="M2242">
        <v>0</v>
      </c>
      <c r="N2242">
        <v>1</v>
      </c>
      <c r="O2242">
        <v>1</v>
      </c>
      <c r="P2242">
        <v>348</v>
      </c>
      <c r="Q2242">
        <v>27</v>
      </c>
      <c r="R2242">
        <v>3</v>
      </c>
      <c r="S2242" t="s">
        <v>1478</v>
      </c>
      <c r="T2242">
        <v>1</v>
      </c>
      <c r="U2242">
        <v>0.16326918000000001</v>
      </c>
      <c r="V2242">
        <v>111</v>
      </c>
    </row>
    <row r="2243" spans="1:22">
      <c r="A2243">
        <v>109699</v>
      </c>
      <c r="B2243" t="s">
        <v>3390</v>
      </c>
      <c r="C2243">
        <v>-2.9999999999999997E-8</v>
      </c>
      <c r="D2243">
        <v>8.9402369999999995E-2</v>
      </c>
      <c r="E2243">
        <v>682</v>
      </c>
      <c r="F2243">
        <v>2</v>
      </c>
      <c r="G2243">
        <v>0</v>
      </c>
      <c r="H2243">
        <v>7</v>
      </c>
      <c r="I2243">
        <v>97291</v>
      </c>
      <c r="J2243">
        <v>1</v>
      </c>
      <c r="K2243">
        <v>0</v>
      </c>
      <c r="L2243">
        <v>0</v>
      </c>
      <c r="M2243">
        <v>0</v>
      </c>
      <c r="N2243">
        <v>1</v>
      </c>
      <c r="O2243">
        <v>1</v>
      </c>
      <c r="P2243">
        <v>348</v>
      </c>
      <c r="Q2243">
        <v>27</v>
      </c>
      <c r="R2243">
        <v>3</v>
      </c>
      <c r="S2243" t="s">
        <v>1478</v>
      </c>
      <c r="T2243">
        <v>1</v>
      </c>
      <c r="U2243">
        <v>8.9402400000000007E-2</v>
      </c>
      <c r="V2243">
        <v>61</v>
      </c>
    </row>
    <row r="2244" spans="1:22">
      <c r="A2244">
        <v>109741</v>
      </c>
      <c r="B2244" t="s">
        <v>3391</v>
      </c>
      <c r="C2244">
        <v>-2.9999999999999997E-8</v>
      </c>
      <c r="D2244">
        <v>0.61336084000000002</v>
      </c>
      <c r="E2244">
        <v>682</v>
      </c>
      <c r="F2244">
        <v>2</v>
      </c>
      <c r="G2244">
        <v>0</v>
      </c>
      <c r="H2244">
        <v>7</v>
      </c>
      <c r="I2244">
        <v>97291</v>
      </c>
      <c r="J2244">
        <v>1</v>
      </c>
      <c r="K2244">
        <v>0</v>
      </c>
      <c r="L2244">
        <v>0</v>
      </c>
      <c r="M2244">
        <v>0</v>
      </c>
      <c r="N2244">
        <v>1</v>
      </c>
      <c r="O2244">
        <v>1</v>
      </c>
      <c r="P2244">
        <v>348</v>
      </c>
      <c r="Q2244">
        <v>27</v>
      </c>
      <c r="R2244">
        <v>3</v>
      </c>
      <c r="S2244" t="s">
        <v>1478</v>
      </c>
      <c r="T2244">
        <v>1</v>
      </c>
      <c r="U2244">
        <v>0.61336086999999995</v>
      </c>
      <c r="V2244">
        <v>418</v>
      </c>
    </row>
    <row r="2245" spans="1:22">
      <c r="A2245">
        <v>109754</v>
      </c>
      <c r="B2245" t="s">
        <v>3392</v>
      </c>
      <c r="C2245">
        <v>-2.9999999999999997E-8</v>
      </c>
      <c r="D2245">
        <v>6.4230300000000004E-2</v>
      </c>
      <c r="E2245">
        <v>682</v>
      </c>
      <c r="F2245">
        <v>2</v>
      </c>
      <c r="G2245">
        <v>0</v>
      </c>
      <c r="H2245">
        <v>7</v>
      </c>
      <c r="I2245">
        <v>97291</v>
      </c>
      <c r="J2245">
        <v>1</v>
      </c>
      <c r="K2245">
        <v>0</v>
      </c>
      <c r="L2245">
        <v>0</v>
      </c>
      <c r="M2245">
        <v>0</v>
      </c>
      <c r="N2245">
        <v>1</v>
      </c>
      <c r="O2245">
        <v>1</v>
      </c>
      <c r="P2245">
        <v>348</v>
      </c>
      <c r="Q2245">
        <v>27</v>
      </c>
      <c r="R2245">
        <v>3</v>
      </c>
      <c r="S2245" t="s">
        <v>1478</v>
      </c>
      <c r="T2245">
        <v>1</v>
      </c>
      <c r="U2245">
        <v>6.4230330000000002E-2</v>
      </c>
      <c r="V2245">
        <v>44</v>
      </c>
    </row>
    <row r="2246" spans="1:22">
      <c r="A2246">
        <v>109755</v>
      </c>
      <c r="B2246" t="s">
        <v>3392</v>
      </c>
      <c r="C2246">
        <v>6.4230300000000004E-2</v>
      </c>
      <c r="D2246">
        <v>0.21119212000000001</v>
      </c>
      <c r="E2246">
        <v>682</v>
      </c>
      <c r="F2246">
        <v>0</v>
      </c>
      <c r="G2246">
        <v>0</v>
      </c>
      <c r="H2246">
        <v>7</v>
      </c>
      <c r="I2246">
        <v>97291</v>
      </c>
      <c r="J2246">
        <v>1</v>
      </c>
      <c r="K2246">
        <v>0</v>
      </c>
      <c r="L2246">
        <v>0</v>
      </c>
      <c r="M2246">
        <v>0</v>
      </c>
      <c r="N2246">
        <v>1</v>
      </c>
      <c r="O2246">
        <v>1</v>
      </c>
      <c r="P2246">
        <v>348</v>
      </c>
      <c r="Q2246">
        <v>27</v>
      </c>
      <c r="R2246">
        <v>3</v>
      </c>
      <c r="S2246" t="s">
        <v>1478</v>
      </c>
      <c r="T2246">
        <v>1</v>
      </c>
      <c r="U2246">
        <v>0.14696181999999999</v>
      </c>
      <c r="V2246">
        <v>100</v>
      </c>
    </row>
    <row r="2247" spans="1:22">
      <c r="A2247">
        <v>109853</v>
      </c>
      <c r="B2247" t="s">
        <v>3393</v>
      </c>
      <c r="C2247">
        <v>-2.9999999999999997E-8</v>
      </c>
      <c r="D2247">
        <v>0.42547105000000002</v>
      </c>
      <c r="E2247">
        <v>682</v>
      </c>
      <c r="F2247">
        <v>2</v>
      </c>
      <c r="G2247">
        <v>0</v>
      </c>
      <c r="H2247">
        <v>7</v>
      </c>
      <c r="I2247">
        <v>97291</v>
      </c>
      <c r="J2247">
        <v>1</v>
      </c>
      <c r="K2247">
        <v>0</v>
      </c>
      <c r="L2247">
        <v>0</v>
      </c>
      <c r="M2247">
        <v>0</v>
      </c>
      <c r="N2247">
        <v>1</v>
      </c>
      <c r="O2247">
        <v>1</v>
      </c>
      <c r="P2247">
        <v>348</v>
      </c>
      <c r="Q2247">
        <v>27</v>
      </c>
      <c r="R2247">
        <v>3</v>
      </c>
      <c r="S2247" t="s">
        <v>1478</v>
      </c>
      <c r="T2247">
        <v>1</v>
      </c>
      <c r="U2247">
        <v>0.42547108</v>
      </c>
      <c r="V2247">
        <v>290</v>
      </c>
    </row>
    <row r="2248" spans="1:22">
      <c r="A2248">
        <v>109882</v>
      </c>
      <c r="B2248" t="s">
        <v>3394</v>
      </c>
      <c r="C2248">
        <v>2.947901E-2</v>
      </c>
      <c r="D2248">
        <v>7.6335399999999998E-2</v>
      </c>
      <c r="E2248">
        <v>682</v>
      </c>
      <c r="F2248">
        <v>2</v>
      </c>
      <c r="G2248">
        <v>0</v>
      </c>
      <c r="H2248">
        <v>7</v>
      </c>
      <c r="I2248">
        <v>97291</v>
      </c>
      <c r="J2248">
        <v>1</v>
      </c>
      <c r="K2248">
        <v>0</v>
      </c>
      <c r="L2248">
        <v>0</v>
      </c>
      <c r="M2248">
        <v>0</v>
      </c>
      <c r="N2248">
        <v>1</v>
      </c>
      <c r="O2248">
        <v>1</v>
      </c>
      <c r="P2248">
        <v>348</v>
      </c>
      <c r="Q2248">
        <v>27</v>
      </c>
      <c r="R2248">
        <v>3</v>
      </c>
      <c r="S2248" t="s">
        <v>1478</v>
      </c>
      <c r="T2248">
        <v>1</v>
      </c>
      <c r="U2248">
        <v>4.6856389999999998E-2</v>
      </c>
      <c r="V2248">
        <v>32</v>
      </c>
    </row>
    <row r="2249" spans="1:22">
      <c r="A2249">
        <v>109887</v>
      </c>
      <c r="B2249" t="s">
        <v>3395</v>
      </c>
      <c r="C2249">
        <v>-2.9999999999999997E-8</v>
      </c>
      <c r="D2249">
        <v>4.7226200000000003E-2</v>
      </c>
      <c r="E2249">
        <v>682</v>
      </c>
      <c r="F2249">
        <v>2</v>
      </c>
      <c r="G2249">
        <v>0</v>
      </c>
      <c r="H2249">
        <v>7</v>
      </c>
      <c r="I2249">
        <v>97291</v>
      </c>
      <c r="J2249">
        <v>1</v>
      </c>
      <c r="K2249">
        <v>0</v>
      </c>
      <c r="L2249">
        <v>0</v>
      </c>
      <c r="M2249">
        <v>0</v>
      </c>
      <c r="N2249">
        <v>1</v>
      </c>
      <c r="O2249">
        <v>1</v>
      </c>
      <c r="P2249">
        <v>348</v>
      </c>
      <c r="Q2249">
        <v>27</v>
      </c>
      <c r="R2249">
        <v>3</v>
      </c>
      <c r="S2249" t="s">
        <v>1478</v>
      </c>
      <c r="T2249">
        <v>1</v>
      </c>
      <c r="U2249">
        <v>4.7226230000000001E-2</v>
      </c>
      <c r="V2249">
        <v>32</v>
      </c>
    </row>
    <row r="2250" spans="1:22">
      <c r="A2250">
        <v>110025</v>
      </c>
      <c r="B2250" t="s">
        <v>3396</v>
      </c>
      <c r="C2250">
        <v>-2.9999999999999997E-8</v>
      </c>
      <c r="D2250">
        <v>0.17594683999999999</v>
      </c>
      <c r="E2250">
        <v>682</v>
      </c>
      <c r="F2250">
        <v>2</v>
      </c>
      <c r="G2250">
        <v>0</v>
      </c>
      <c r="H2250">
        <v>7</v>
      </c>
      <c r="I2250">
        <v>97291</v>
      </c>
      <c r="J2250">
        <v>1</v>
      </c>
      <c r="K2250">
        <v>0</v>
      </c>
      <c r="L2250">
        <v>0</v>
      </c>
      <c r="M2250">
        <v>0</v>
      </c>
      <c r="N2250">
        <v>1</v>
      </c>
      <c r="O2250">
        <v>1</v>
      </c>
      <c r="P2250">
        <v>348</v>
      </c>
      <c r="Q2250">
        <v>27</v>
      </c>
      <c r="R2250">
        <v>3</v>
      </c>
      <c r="S2250" t="s">
        <v>1478</v>
      </c>
      <c r="T2250">
        <v>1</v>
      </c>
      <c r="U2250">
        <v>0.17594687000000001</v>
      </c>
      <c r="V2250">
        <v>120</v>
      </c>
    </row>
    <row r="2251" spans="1:22">
      <c r="A2251">
        <v>110287</v>
      </c>
      <c r="B2251" t="s">
        <v>3397</v>
      </c>
      <c r="C2251">
        <v>-2.9999999999999997E-8</v>
      </c>
      <c r="D2251">
        <v>0.33630831999999999</v>
      </c>
      <c r="E2251">
        <v>682</v>
      </c>
      <c r="F2251">
        <v>2</v>
      </c>
      <c r="G2251">
        <v>0</v>
      </c>
      <c r="H2251">
        <v>7</v>
      </c>
      <c r="I2251">
        <v>97291</v>
      </c>
      <c r="J2251">
        <v>1</v>
      </c>
      <c r="K2251">
        <v>0</v>
      </c>
      <c r="L2251">
        <v>0</v>
      </c>
      <c r="M2251">
        <v>0</v>
      </c>
      <c r="N2251">
        <v>1</v>
      </c>
      <c r="O2251">
        <v>1</v>
      </c>
      <c r="P2251">
        <v>348</v>
      </c>
      <c r="Q2251">
        <v>27</v>
      </c>
      <c r="R2251">
        <v>3</v>
      </c>
      <c r="S2251" t="s">
        <v>1478</v>
      </c>
      <c r="T2251">
        <v>1</v>
      </c>
      <c r="U2251">
        <v>0.33630834999999998</v>
      </c>
      <c r="V2251">
        <v>229</v>
      </c>
    </row>
    <row r="2252" spans="1:22">
      <c r="A2252">
        <v>110368</v>
      </c>
      <c r="B2252" t="s">
        <v>3398</v>
      </c>
      <c r="C2252">
        <v>-2.9999999999999997E-8</v>
      </c>
      <c r="D2252">
        <v>4.4414879999999997E-2</v>
      </c>
      <c r="E2252">
        <v>682</v>
      </c>
      <c r="F2252">
        <v>2</v>
      </c>
      <c r="G2252">
        <v>0</v>
      </c>
      <c r="H2252">
        <v>7</v>
      </c>
      <c r="I2252">
        <v>97291</v>
      </c>
      <c r="J2252">
        <v>1</v>
      </c>
      <c r="K2252">
        <v>0</v>
      </c>
      <c r="L2252">
        <v>0</v>
      </c>
      <c r="M2252">
        <v>0</v>
      </c>
      <c r="N2252">
        <v>1</v>
      </c>
      <c r="O2252">
        <v>1</v>
      </c>
      <c r="P2252">
        <v>348</v>
      </c>
      <c r="Q2252">
        <v>27</v>
      </c>
      <c r="R2252">
        <v>3</v>
      </c>
      <c r="S2252" t="s">
        <v>1478</v>
      </c>
      <c r="T2252">
        <v>1</v>
      </c>
      <c r="U2252">
        <v>4.4414910000000002E-2</v>
      </c>
      <c r="V2252">
        <v>30</v>
      </c>
    </row>
    <row r="2253" spans="1:22">
      <c r="A2253">
        <v>110369</v>
      </c>
      <c r="B2253" t="s">
        <v>3399</v>
      </c>
      <c r="C2253">
        <v>-2.9999999999999997E-8</v>
      </c>
      <c r="D2253">
        <v>0.18413556</v>
      </c>
      <c r="E2253">
        <v>682</v>
      </c>
      <c r="F2253">
        <v>2</v>
      </c>
      <c r="G2253">
        <v>0</v>
      </c>
      <c r="H2253">
        <v>7</v>
      </c>
      <c r="I2253">
        <v>97291</v>
      </c>
      <c r="J2253">
        <v>1</v>
      </c>
      <c r="K2253">
        <v>0</v>
      </c>
      <c r="L2253">
        <v>0</v>
      </c>
      <c r="M2253">
        <v>0</v>
      </c>
      <c r="N2253">
        <v>1</v>
      </c>
      <c r="O2253">
        <v>1</v>
      </c>
      <c r="P2253">
        <v>348</v>
      </c>
      <c r="Q2253">
        <v>27</v>
      </c>
      <c r="R2253">
        <v>3</v>
      </c>
      <c r="S2253" t="s">
        <v>1478</v>
      </c>
      <c r="T2253">
        <v>1</v>
      </c>
      <c r="U2253">
        <v>0.18413558999999999</v>
      </c>
      <c r="V2253">
        <v>126</v>
      </c>
    </row>
    <row r="2254" spans="1:22">
      <c r="A2254">
        <v>110427</v>
      </c>
      <c r="B2254" t="s">
        <v>3400</v>
      </c>
      <c r="C2254">
        <v>-2.9999999999999997E-8</v>
      </c>
      <c r="D2254">
        <v>0.19117053000000001</v>
      </c>
      <c r="E2254">
        <v>682</v>
      </c>
      <c r="F2254">
        <v>2</v>
      </c>
      <c r="G2254">
        <v>0</v>
      </c>
      <c r="H2254">
        <v>7</v>
      </c>
      <c r="I2254">
        <v>97291</v>
      </c>
      <c r="J2254">
        <v>1</v>
      </c>
      <c r="K2254">
        <v>0</v>
      </c>
      <c r="L2254">
        <v>0</v>
      </c>
      <c r="M2254">
        <v>0</v>
      </c>
      <c r="N2254">
        <v>1</v>
      </c>
      <c r="O2254">
        <v>1</v>
      </c>
      <c r="P2254">
        <v>348</v>
      </c>
      <c r="Q2254">
        <v>27</v>
      </c>
      <c r="R2254">
        <v>3</v>
      </c>
      <c r="S2254" t="s">
        <v>1478</v>
      </c>
      <c r="T2254">
        <v>1</v>
      </c>
      <c r="U2254">
        <v>0.19117055999999999</v>
      </c>
      <c r="V2254">
        <v>130</v>
      </c>
    </row>
    <row r="2255" spans="1:22">
      <c r="A2255">
        <v>110519</v>
      </c>
      <c r="B2255" t="s">
        <v>3401</v>
      </c>
      <c r="C2255">
        <v>-2.9999999999999997E-8</v>
      </c>
      <c r="D2255">
        <v>0.30872899999999998</v>
      </c>
      <c r="E2255">
        <v>682</v>
      </c>
      <c r="F2255">
        <v>2</v>
      </c>
      <c r="G2255">
        <v>0</v>
      </c>
      <c r="H2255">
        <v>7</v>
      </c>
      <c r="I2255">
        <v>97291</v>
      </c>
      <c r="J2255">
        <v>1</v>
      </c>
      <c r="K2255">
        <v>0</v>
      </c>
      <c r="L2255">
        <v>0</v>
      </c>
      <c r="M2255">
        <v>0</v>
      </c>
      <c r="N2255">
        <v>1</v>
      </c>
      <c r="O2255">
        <v>1</v>
      </c>
      <c r="P2255">
        <v>348</v>
      </c>
      <c r="Q2255">
        <v>27</v>
      </c>
      <c r="R2255">
        <v>3</v>
      </c>
      <c r="S2255" t="s">
        <v>1478</v>
      </c>
      <c r="T2255">
        <v>1</v>
      </c>
      <c r="U2255">
        <v>0.30872903000000002</v>
      </c>
      <c r="V2255">
        <v>211</v>
      </c>
    </row>
    <row r="2256" spans="1:22">
      <c r="A2256">
        <v>110520</v>
      </c>
      <c r="B2256" t="s">
        <v>3401</v>
      </c>
      <c r="C2256">
        <v>0.30872899999999998</v>
      </c>
      <c r="D2256">
        <v>0.35267929999999997</v>
      </c>
      <c r="E2256">
        <v>682</v>
      </c>
      <c r="F2256">
        <v>0</v>
      </c>
      <c r="G2256">
        <v>0</v>
      </c>
      <c r="H2256">
        <v>7</v>
      </c>
      <c r="I2256">
        <v>97291</v>
      </c>
      <c r="J2256">
        <v>1</v>
      </c>
      <c r="K2256">
        <v>0</v>
      </c>
      <c r="L2256">
        <v>0</v>
      </c>
      <c r="M2256">
        <v>0</v>
      </c>
      <c r="N2256">
        <v>1</v>
      </c>
      <c r="O2256">
        <v>1</v>
      </c>
      <c r="P2256">
        <v>348</v>
      </c>
      <c r="Q2256">
        <v>27</v>
      </c>
      <c r="R2256">
        <v>3</v>
      </c>
      <c r="S2256" t="s">
        <v>1478</v>
      </c>
      <c r="T2256">
        <v>1</v>
      </c>
      <c r="U2256">
        <v>4.3950299999999998E-2</v>
      </c>
      <c r="V2256">
        <v>30</v>
      </c>
    </row>
    <row r="2257" spans="1:22">
      <c r="A2257">
        <v>110556</v>
      </c>
      <c r="B2257" t="s">
        <v>3402</v>
      </c>
      <c r="C2257">
        <v>-2.9999999999999997E-8</v>
      </c>
      <c r="D2257">
        <v>3.7880980000000002E-2</v>
      </c>
      <c r="E2257">
        <v>682</v>
      </c>
      <c r="F2257">
        <v>0</v>
      </c>
      <c r="G2257">
        <v>0</v>
      </c>
      <c r="H2257">
        <v>7</v>
      </c>
      <c r="I2257">
        <v>97291</v>
      </c>
      <c r="J2257">
        <v>1</v>
      </c>
      <c r="K2257">
        <v>0</v>
      </c>
      <c r="L2257">
        <v>0</v>
      </c>
      <c r="M2257">
        <v>0</v>
      </c>
      <c r="N2257">
        <v>1</v>
      </c>
      <c r="O2257">
        <v>1</v>
      </c>
      <c r="P2257">
        <v>348</v>
      </c>
      <c r="Q2257">
        <v>27</v>
      </c>
      <c r="R2257">
        <v>3</v>
      </c>
      <c r="S2257" t="s">
        <v>1478</v>
      </c>
      <c r="T2257">
        <v>1</v>
      </c>
      <c r="U2257">
        <v>3.788101E-2</v>
      </c>
      <c r="V2257">
        <v>26</v>
      </c>
    </row>
    <row r="2258" spans="1:22">
      <c r="A2258">
        <v>110732</v>
      </c>
      <c r="B2258" t="s">
        <v>3403</v>
      </c>
      <c r="C2258">
        <v>-2.9999999999999997E-8</v>
      </c>
      <c r="D2258">
        <v>0.1973549</v>
      </c>
      <c r="E2258">
        <v>682</v>
      </c>
      <c r="F2258">
        <v>2</v>
      </c>
      <c r="G2258">
        <v>0</v>
      </c>
      <c r="H2258">
        <v>7</v>
      </c>
      <c r="I2258">
        <v>97291</v>
      </c>
      <c r="J2258">
        <v>1</v>
      </c>
      <c r="K2258">
        <v>0</v>
      </c>
      <c r="L2258">
        <v>0</v>
      </c>
      <c r="M2258">
        <v>0</v>
      </c>
      <c r="N2258">
        <v>1</v>
      </c>
      <c r="O2258">
        <v>1</v>
      </c>
      <c r="P2258">
        <v>348</v>
      </c>
      <c r="Q2258">
        <v>27</v>
      </c>
      <c r="R2258">
        <v>3</v>
      </c>
      <c r="S2258" t="s">
        <v>1478</v>
      </c>
      <c r="T2258">
        <v>1</v>
      </c>
      <c r="U2258">
        <v>0.19735493000000001</v>
      </c>
      <c r="V2258">
        <v>135</v>
      </c>
    </row>
    <row r="2259" spans="1:22">
      <c r="A2259">
        <v>110806</v>
      </c>
      <c r="B2259" t="s">
        <v>3404</v>
      </c>
      <c r="C2259">
        <v>-2.9999999999999997E-8</v>
      </c>
      <c r="D2259">
        <v>4.4970499999999997E-2</v>
      </c>
      <c r="E2259">
        <v>682</v>
      </c>
      <c r="F2259">
        <v>2</v>
      </c>
      <c r="G2259">
        <v>0</v>
      </c>
      <c r="H2259">
        <v>7</v>
      </c>
      <c r="I2259">
        <v>97291</v>
      </c>
      <c r="J2259">
        <v>1</v>
      </c>
      <c r="K2259">
        <v>0</v>
      </c>
      <c r="L2259">
        <v>0</v>
      </c>
      <c r="M2259">
        <v>0</v>
      </c>
      <c r="N2259">
        <v>1</v>
      </c>
      <c r="O2259">
        <v>1</v>
      </c>
      <c r="P2259">
        <v>348</v>
      </c>
      <c r="Q2259">
        <v>27</v>
      </c>
      <c r="R2259">
        <v>3</v>
      </c>
      <c r="S2259" t="s">
        <v>1478</v>
      </c>
      <c r="T2259">
        <v>1</v>
      </c>
      <c r="U2259">
        <v>4.4970530000000002E-2</v>
      </c>
      <c r="V2259">
        <v>31</v>
      </c>
    </row>
    <row r="2260" spans="1:22">
      <c r="A2260">
        <v>110995</v>
      </c>
      <c r="B2260" t="s">
        <v>3405</v>
      </c>
      <c r="C2260">
        <v>-2.9999999999999997E-8</v>
      </c>
      <c r="D2260">
        <v>0.20099818</v>
      </c>
      <c r="E2260">
        <v>682</v>
      </c>
      <c r="F2260">
        <v>2</v>
      </c>
      <c r="G2260">
        <v>0</v>
      </c>
      <c r="H2260">
        <v>7</v>
      </c>
      <c r="I2260">
        <v>97291</v>
      </c>
      <c r="J2260">
        <v>1</v>
      </c>
      <c r="K2260">
        <v>0</v>
      </c>
      <c r="L2260">
        <v>0</v>
      </c>
      <c r="M2260">
        <v>0</v>
      </c>
      <c r="N2260">
        <v>1</v>
      </c>
      <c r="O2260">
        <v>1</v>
      </c>
      <c r="P2260">
        <v>348</v>
      </c>
      <c r="Q2260">
        <v>27</v>
      </c>
      <c r="R2260">
        <v>3</v>
      </c>
      <c r="S2260" t="s">
        <v>1478</v>
      </c>
      <c r="T2260">
        <v>1</v>
      </c>
      <c r="U2260">
        <v>0.20099821000000001</v>
      </c>
      <c r="V2260">
        <v>137</v>
      </c>
    </row>
    <row r="2261" spans="1:22">
      <c r="A2261">
        <v>111114</v>
      </c>
      <c r="B2261" t="s">
        <v>3406</v>
      </c>
      <c r="C2261">
        <v>-2.9999999999999997E-8</v>
      </c>
      <c r="D2261">
        <v>0.38767659999999998</v>
      </c>
      <c r="E2261">
        <v>682</v>
      </c>
      <c r="F2261">
        <v>2</v>
      </c>
      <c r="G2261">
        <v>0</v>
      </c>
      <c r="H2261">
        <v>7</v>
      </c>
      <c r="I2261">
        <v>97291</v>
      </c>
      <c r="J2261">
        <v>1</v>
      </c>
      <c r="K2261">
        <v>0</v>
      </c>
      <c r="L2261">
        <v>0</v>
      </c>
      <c r="M2261">
        <v>0</v>
      </c>
      <c r="N2261">
        <v>1</v>
      </c>
      <c r="O2261">
        <v>1</v>
      </c>
      <c r="P2261">
        <v>348</v>
      </c>
      <c r="Q2261">
        <v>27</v>
      </c>
      <c r="R2261">
        <v>3</v>
      </c>
      <c r="S2261" t="s">
        <v>1478</v>
      </c>
      <c r="T2261">
        <v>1</v>
      </c>
      <c r="U2261">
        <v>0.38767663000000002</v>
      </c>
      <c r="V2261">
        <v>264</v>
      </c>
    </row>
    <row r="2262" spans="1:22">
      <c r="A2262">
        <v>111218</v>
      </c>
      <c r="B2262" t="s">
        <v>3407</v>
      </c>
      <c r="C2262">
        <v>-2.9999999999999997E-8</v>
      </c>
      <c r="D2262">
        <v>0.14678606999999999</v>
      </c>
      <c r="E2262">
        <v>682</v>
      </c>
      <c r="F2262">
        <v>2</v>
      </c>
      <c r="G2262">
        <v>0</v>
      </c>
      <c r="H2262">
        <v>7</v>
      </c>
      <c r="I2262">
        <v>97291</v>
      </c>
      <c r="J2262">
        <v>1</v>
      </c>
      <c r="K2262">
        <v>0</v>
      </c>
      <c r="L2262">
        <v>0</v>
      </c>
      <c r="M2262">
        <v>0</v>
      </c>
      <c r="N2262">
        <v>1</v>
      </c>
      <c r="O2262">
        <v>1</v>
      </c>
      <c r="P2262">
        <v>348</v>
      </c>
      <c r="Q2262">
        <v>27</v>
      </c>
      <c r="R2262">
        <v>3</v>
      </c>
      <c r="S2262" t="s">
        <v>1478</v>
      </c>
      <c r="T2262">
        <v>1</v>
      </c>
      <c r="U2262">
        <v>0.1467861</v>
      </c>
      <c r="V2262">
        <v>100</v>
      </c>
    </row>
    <row r="2263" spans="1:22">
      <c r="A2263">
        <v>111233</v>
      </c>
      <c r="B2263" t="s">
        <v>3408</v>
      </c>
      <c r="C2263">
        <v>-2.9999999999999997E-8</v>
      </c>
      <c r="D2263">
        <v>0.68121909999999997</v>
      </c>
      <c r="E2263">
        <v>682</v>
      </c>
      <c r="F2263">
        <v>2</v>
      </c>
      <c r="G2263">
        <v>0</v>
      </c>
      <c r="H2263">
        <v>7</v>
      </c>
      <c r="I2263">
        <v>97291</v>
      </c>
      <c r="J2263">
        <v>1</v>
      </c>
      <c r="K2263">
        <v>0</v>
      </c>
      <c r="L2263">
        <v>0</v>
      </c>
      <c r="M2263">
        <v>0</v>
      </c>
      <c r="N2263">
        <v>1</v>
      </c>
      <c r="O2263">
        <v>1</v>
      </c>
      <c r="P2263">
        <v>348</v>
      </c>
      <c r="Q2263">
        <v>27</v>
      </c>
      <c r="R2263">
        <v>3</v>
      </c>
      <c r="S2263" t="s">
        <v>1478</v>
      </c>
      <c r="T2263">
        <v>1</v>
      </c>
      <c r="U2263">
        <v>0.68121913000000001</v>
      </c>
      <c r="V2263">
        <v>465</v>
      </c>
    </row>
    <row r="2264" spans="1:22">
      <c r="A2264">
        <v>111327</v>
      </c>
      <c r="B2264" t="s">
        <v>3409</v>
      </c>
      <c r="C2264">
        <v>-2.9999999999999997E-8</v>
      </c>
      <c r="D2264">
        <v>4.8770679999999997E-2</v>
      </c>
      <c r="E2264">
        <v>682</v>
      </c>
      <c r="F2264">
        <v>0</v>
      </c>
      <c r="G2264">
        <v>0</v>
      </c>
      <c r="H2264">
        <v>7</v>
      </c>
      <c r="I2264">
        <v>97291</v>
      </c>
      <c r="J2264">
        <v>1</v>
      </c>
      <c r="K2264">
        <v>0</v>
      </c>
      <c r="L2264">
        <v>0</v>
      </c>
      <c r="M2264">
        <v>0</v>
      </c>
      <c r="N2264">
        <v>1</v>
      </c>
      <c r="O2264">
        <v>1</v>
      </c>
      <c r="P2264">
        <v>348</v>
      </c>
      <c r="Q2264">
        <v>27</v>
      </c>
      <c r="R2264">
        <v>3</v>
      </c>
      <c r="S2264" t="s">
        <v>1478</v>
      </c>
      <c r="T2264">
        <v>1</v>
      </c>
      <c r="U2264">
        <v>4.8770710000000002E-2</v>
      </c>
      <c r="V2264">
        <v>33</v>
      </c>
    </row>
    <row r="2265" spans="1:22">
      <c r="A2265">
        <v>111356</v>
      </c>
      <c r="B2265" t="s">
        <v>3410</v>
      </c>
      <c r="C2265">
        <v>-2.9999999999999997E-8</v>
      </c>
      <c r="D2265">
        <v>1.9749909999999999E-2</v>
      </c>
      <c r="E2265">
        <v>682</v>
      </c>
      <c r="F2265">
        <v>2</v>
      </c>
      <c r="G2265">
        <v>0</v>
      </c>
      <c r="H2265">
        <v>7</v>
      </c>
      <c r="I2265">
        <v>97291</v>
      </c>
      <c r="J2265">
        <v>1</v>
      </c>
      <c r="K2265">
        <v>0</v>
      </c>
      <c r="L2265">
        <v>0</v>
      </c>
      <c r="M2265">
        <v>0</v>
      </c>
      <c r="N2265">
        <v>1</v>
      </c>
      <c r="O2265">
        <v>1</v>
      </c>
      <c r="P2265">
        <v>348</v>
      </c>
      <c r="Q2265">
        <v>27</v>
      </c>
      <c r="R2265">
        <v>3</v>
      </c>
      <c r="S2265" t="s">
        <v>1478</v>
      </c>
      <c r="T2265">
        <v>1</v>
      </c>
      <c r="U2265">
        <v>1.9749940000000001E-2</v>
      </c>
      <c r="V2265">
        <v>13</v>
      </c>
    </row>
    <row r="2266" spans="1:22">
      <c r="A2266">
        <v>111357</v>
      </c>
      <c r="B2266" t="s">
        <v>3411</v>
      </c>
      <c r="C2266">
        <v>-2.9999999999999997E-8</v>
      </c>
      <c r="D2266">
        <v>8.6385000000000003E-2</v>
      </c>
      <c r="E2266">
        <v>682</v>
      </c>
      <c r="F2266">
        <v>2</v>
      </c>
      <c r="G2266">
        <v>0</v>
      </c>
      <c r="H2266">
        <v>7</v>
      </c>
      <c r="I2266">
        <v>97291</v>
      </c>
      <c r="J2266">
        <v>1</v>
      </c>
      <c r="K2266">
        <v>0</v>
      </c>
      <c r="L2266">
        <v>0</v>
      </c>
      <c r="M2266">
        <v>0</v>
      </c>
      <c r="N2266">
        <v>1</v>
      </c>
      <c r="O2266">
        <v>1</v>
      </c>
      <c r="P2266">
        <v>348</v>
      </c>
      <c r="Q2266">
        <v>27</v>
      </c>
      <c r="R2266">
        <v>3</v>
      </c>
      <c r="S2266" t="s">
        <v>1478</v>
      </c>
      <c r="T2266">
        <v>1</v>
      </c>
      <c r="U2266">
        <v>8.6385030000000002E-2</v>
      </c>
      <c r="V2266">
        <v>59</v>
      </c>
    </row>
    <row r="2267" spans="1:22">
      <c r="A2267">
        <v>111457</v>
      </c>
      <c r="B2267" t="s">
        <v>3412</v>
      </c>
      <c r="C2267">
        <v>-2.9999999999999997E-8</v>
      </c>
      <c r="D2267">
        <v>0.29214401000000001</v>
      </c>
      <c r="E2267">
        <v>682</v>
      </c>
      <c r="F2267">
        <v>2</v>
      </c>
      <c r="G2267">
        <v>0</v>
      </c>
      <c r="H2267">
        <v>7</v>
      </c>
      <c r="I2267">
        <v>97291</v>
      </c>
      <c r="J2267">
        <v>1</v>
      </c>
      <c r="K2267">
        <v>0</v>
      </c>
      <c r="L2267">
        <v>0</v>
      </c>
      <c r="M2267">
        <v>0</v>
      </c>
      <c r="N2267">
        <v>1</v>
      </c>
      <c r="O2267">
        <v>1</v>
      </c>
      <c r="P2267">
        <v>348</v>
      </c>
      <c r="Q2267">
        <v>27</v>
      </c>
      <c r="R2267">
        <v>3</v>
      </c>
      <c r="S2267" t="s">
        <v>1478</v>
      </c>
      <c r="T2267">
        <v>1</v>
      </c>
      <c r="U2267">
        <v>0.29214403999999999</v>
      </c>
      <c r="V2267">
        <v>199</v>
      </c>
    </row>
    <row r="2268" spans="1:22">
      <c r="A2268">
        <v>111542</v>
      </c>
      <c r="B2268" t="s">
        <v>3413</v>
      </c>
      <c r="C2268">
        <v>-2.9999999999999997E-8</v>
      </c>
      <c r="D2268">
        <v>6.2933249999999996E-2</v>
      </c>
      <c r="E2268">
        <v>682</v>
      </c>
      <c r="F2268">
        <v>0</v>
      </c>
      <c r="G2268">
        <v>0</v>
      </c>
      <c r="H2268">
        <v>7</v>
      </c>
      <c r="I2268">
        <v>97291</v>
      </c>
      <c r="J2268">
        <v>1</v>
      </c>
      <c r="K2268">
        <v>0</v>
      </c>
      <c r="L2268">
        <v>0</v>
      </c>
      <c r="M2268">
        <v>0</v>
      </c>
      <c r="N2268">
        <v>1</v>
      </c>
      <c r="O2268">
        <v>1</v>
      </c>
      <c r="P2268">
        <v>348</v>
      </c>
      <c r="Q2268">
        <v>27</v>
      </c>
      <c r="R2268">
        <v>3</v>
      </c>
      <c r="S2268" t="s">
        <v>1478</v>
      </c>
      <c r="T2268">
        <v>1</v>
      </c>
      <c r="U2268">
        <v>6.2933279999999994E-2</v>
      </c>
      <c r="V2268">
        <v>43</v>
      </c>
    </row>
    <row r="2269" spans="1:22">
      <c r="A2269">
        <v>111543</v>
      </c>
      <c r="B2269" t="s">
        <v>3413</v>
      </c>
      <c r="C2269">
        <v>6.2933249999999996E-2</v>
      </c>
      <c r="D2269">
        <v>0.29805113</v>
      </c>
      <c r="E2269">
        <v>682</v>
      </c>
      <c r="F2269">
        <v>2</v>
      </c>
      <c r="G2269">
        <v>0</v>
      </c>
      <c r="H2269">
        <v>7</v>
      </c>
      <c r="I2269">
        <v>97291</v>
      </c>
      <c r="J2269">
        <v>1</v>
      </c>
      <c r="K2269">
        <v>0</v>
      </c>
      <c r="L2269">
        <v>0</v>
      </c>
      <c r="M2269">
        <v>0</v>
      </c>
      <c r="N2269">
        <v>1</v>
      </c>
      <c r="O2269">
        <v>1</v>
      </c>
      <c r="P2269">
        <v>348</v>
      </c>
      <c r="Q2269">
        <v>27</v>
      </c>
      <c r="R2269">
        <v>3</v>
      </c>
      <c r="S2269" t="s">
        <v>1478</v>
      </c>
      <c r="T2269">
        <v>1</v>
      </c>
      <c r="U2269">
        <v>0.23511788</v>
      </c>
      <c r="V2269">
        <v>160</v>
      </c>
    </row>
    <row r="2270" spans="1:22">
      <c r="A2270">
        <v>111716</v>
      </c>
      <c r="B2270" t="s">
        <v>3414</v>
      </c>
      <c r="C2270">
        <v>-2.9999999999999997E-8</v>
      </c>
      <c r="D2270">
        <v>0.14294588</v>
      </c>
      <c r="E2270">
        <v>682</v>
      </c>
      <c r="F2270">
        <v>2</v>
      </c>
      <c r="G2270">
        <v>0</v>
      </c>
      <c r="H2270">
        <v>7</v>
      </c>
      <c r="I2270">
        <v>97291</v>
      </c>
      <c r="J2270">
        <v>1</v>
      </c>
      <c r="K2270">
        <v>0</v>
      </c>
      <c r="L2270">
        <v>0</v>
      </c>
      <c r="M2270">
        <v>0</v>
      </c>
      <c r="N2270">
        <v>1</v>
      </c>
      <c r="O2270">
        <v>1</v>
      </c>
      <c r="P2270">
        <v>348</v>
      </c>
      <c r="Q2270">
        <v>27</v>
      </c>
      <c r="R2270">
        <v>3</v>
      </c>
      <c r="S2270" t="s">
        <v>1478</v>
      </c>
      <c r="T2270">
        <v>1</v>
      </c>
      <c r="U2270">
        <v>0.14294591000000001</v>
      </c>
      <c r="V2270">
        <v>97</v>
      </c>
    </row>
    <row r="2271" spans="1:22">
      <c r="A2271">
        <v>111760</v>
      </c>
      <c r="B2271" t="s">
        <v>3415</v>
      </c>
      <c r="C2271">
        <v>-2.9999999999999997E-8</v>
      </c>
      <c r="D2271">
        <v>0.22287393999999999</v>
      </c>
      <c r="E2271">
        <v>682</v>
      </c>
      <c r="F2271">
        <v>2</v>
      </c>
      <c r="G2271">
        <v>0</v>
      </c>
      <c r="H2271">
        <v>7</v>
      </c>
      <c r="I2271">
        <v>97291</v>
      </c>
      <c r="J2271">
        <v>1</v>
      </c>
      <c r="K2271">
        <v>0</v>
      </c>
      <c r="L2271">
        <v>0</v>
      </c>
      <c r="M2271">
        <v>0</v>
      </c>
      <c r="N2271">
        <v>1</v>
      </c>
      <c r="O2271">
        <v>1</v>
      </c>
      <c r="P2271">
        <v>348</v>
      </c>
      <c r="Q2271">
        <v>27</v>
      </c>
      <c r="R2271">
        <v>3</v>
      </c>
      <c r="S2271" t="s">
        <v>1478</v>
      </c>
      <c r="T2271">
        <v>1</v>
      </c>
      <c r="U2271">
        <v>0.22287397</v>
      </c>
      <c r="V2271">
        <v>152</v>
      </c>
    </row>
    <row r="2272" spans="1:22">
      <c r="A2272">
        <v>111887</v>
      </c>
      <c r="B2272" t="s">
        <v>3416</v>
      </c>
      <c r="C2272">
        <v>-2.9999999999999997E-8</v>
      </c>
      <c r="D2272">
        <v>5.7829819999999997E-2</v>
      </c>
      <c r="E2272">
        <v>682</v>
      </c>
      <c r="F2272">
        <v>0</v>
      </c>
      <c r="G2272">
        <v>0</v>
      </c>
      <c r="H2272">
        <v>7</v>
      </c>
      <c r="I2272">
        <v>97291</v>
      </c>
      <c r="J2272">
        <v>1</v>
      </c>
      <c r="K2272">
        <v>0</v>
      </c>
      <c r="L2272">
        <v>0</v>
      </c>
      <c r="M2272">
        <v>0</v>
      </c>
      <c r="N2272">
        <v>1</v>
      </c>
      <c r="O2272">
        <v>1</v>
      </c>
      <c r="P2272">
        <v>348</v>
      </c>
      <c r="Q2272">
        <v>27</v>
      </c>
      <c r="R2272">
        <v>3</v>
      </c>
      <c r="S2272" t="s">
        <v>1478</v>
      </c>
      <c r="T2272">
        <v>1</v>
      </c>
      <c r="U2272">
        <v>5.7829850000000002E-2</v>
      </c>
      <c r="V2272">
        <v>39</v>
      </c>
    </row>
    <row r="2273" spans="1:22">
      <c r="A2273">
        <v>111921</v>
      </c>
      <c r="B2273" t="s">
        <v>3417</v>
      </c>
      <c r="C2273">
        <v>-2.9999999999999997E-8</v>
      </c>
      <c r="D2273">
        <v>3.6777740000000003E-2</v>
      </c>
      <c r="E2273">
        <v>682</v>
      </c>
      <c r="F2273">
        <v>2</v>
      </c>
      <c r="G2273">
        <v>0</v>
      </c>
      <c r="H2273">
        <v>7</v>
      </c>
      <c r="I2273">
        <v>97291</v>
      </c>
      <c r="J2273">
        <v>1</v>
      </c>
      <c r="K2273">
        <v>0</v>
      </c>
      <c r="L2273">
        <v>0</v>
      </c>
      <c r="M2273">
        <v>0</v>
      </c>
      <c r="N2273">
        <v>1</v>
      </c>
      <c r="O2273">
        <v>1</v>
      </c>
      <c r="P2273">
        <v>348</v>
      </c>
      <c r="Q2273">
        <v>27</v>
      </c>
      <c r="R2273">
        <v>3</v>
      </c>
      <c r="S2273" t="s">
        <v>1478</v>
      </c>
      <c r="T2273">
        <v>1</v>
      </c>
      <c r="U2273">
        <v>3.6777770000000001E-2</v>
      </c>
      <c r="V2273">
        <v>25</v>
      </c>
    </row>
    <row r="2274" spans="1:22">
      <c r="A2274">
        <v>111936</v>
      </c>
      <c r="B2274" t="s">
        <v>3418</v>
      </c>
      <c r="C2274">
        <v>-2.9999999999999997E-8</v>
      </c>
      <c r="D2274">
        <v>0.18445065999999999</v>
      </c>
      <c r="E2274">
        <v>682</v>
      </c>
      <c r="F2274">
        <v>2</v>
      </c>
      <c r="G2274">
        <v>0</v>
      </c>
      <c r="H2274">
        <v>7</v>
      </c>
      <c r="I2274">
        <v>97291</v>
      </c>
      <c r="J2274">
        <v>1</v>
      </c>
      <c r="K2274">
        <v>0</v>
      </c>
      <c r="L2274">
        <v>0</v>
      </c>
      <c r="M2274">
        <v>0</v>
      </c>
      <c r="N2274">
        <v>1</v>
      </c>
      <c r="O2274">
        <v>1</v>
      </c>
      <c r="P2274">
        <v>348</v>
      </c>
      <c r="Q2274">
        <v>27</v>
      </c>
      <c r="R2274">
        <v>3</v>
      </c>
      <c r="S2274" t="s">
        <v>1478</v>
      </c>
      <c r="T2274">
        <v>1</v>
      </c>
      <c r="U2274">
        <v>0.18445069</v>
      </c>
      <c r="V2274">
        <v>126</v>
      </c>
    </row>
    <row r="2275" spans="1:22">
      <c r="A2275">
        <v>112018</v>
      </c>
      <c r="B2275" t="s">
        <v>3419</v>
      </c>
      <c r="C2275">
        <v>-2.9999999999999997E-8</v>
      </c>
      <c r="D2275">
        <v>0.17162253999999999</v>
      </c>
      <c r="E2275">
        <v>682</v>
      </c>
      <c r="F2275">
        <v>2</v>
      </c>
      <c r="G2275">
        <v>0</v>
      </c>
      <c r="H2275">
        <v>7</v>
      </c>
      <c r="I2275">
        <v>97291</v>
      </c>
      <c r="J2275">
        <v>1</v>
      </c>
      <c r="K2275">
        <v>0</v>
      </c>
      <c r="L2275">
        <v>0</v>
      </c>
      <c r="M2275">
        <v>0</v>
      </c>
      <c r="N2275">
        <v>1</v>
      </c>
      <c r="O2275">
        <v>1</v>
      </c>
      <c r="P2275">
        <v>348</v>
      </c>
      <c r="Q2275">
        <v>27</v>
      </c>
      <c r="R2275">
        <v>3</v>
      </c>
      <c r="S2275" t="s">
        <v>1478</v>
      </c>
      <c r="T2275">
        <v>1</v>
      </c>
      <c r="U2275">
        <v>0.17162257</v>
      </c>
      <c r="V2275">
        <v>117</v>
      </c>
    </row>
    <row r="2276" spans="1:22">
      <c r="A2276">
        <v>112107</v>
      </c>
      <c r="B2276" t="s">
        <v>3420</v>
      </c>
      <c r="C2276">
        <v>-2.9999999999999997E-8</v>
      </c>
      <c r="D2276">
        <v>7.4325699999999995E-2</v>
      </c>
      <c r="E2276">
        <v>682</v>
      </c>
      <c r="F2276">
        <v>2</v>
      </c>
      <c r="G2276">
        <v>0</v>
      </c>
      <c r="H2276">
        <v>7</v>
      </c>
      <c r="I2276">
        <v>97291</v>
      </c>
      <c r="J2276">
        <v>1</v>
      </c>
      <c r="K2276">
        <v>0</v>
      </c>
      <c r="L2276">
        <v>0</v>
      </c>
      <c r="M2276">
        <v>0</v>
      </c>
      <c r="N2276">
        <v>1</v>
      </c>
      <c r="O2276">
        <v>1</v>
      </c>
      <c r="P2276">
        <v>348</v>
      </c>
      <c r="Q2276">
        <v>27</v>
      </c>
      <c r="R2276">
        <v>3</v>
      </c>
      <c r="S2276" t="s">
        <v>1478</v>
      </c>
      <c r="T2276">
        <v>1</v>
      </c>
      <c r="U2276">
        <v>7.4325730000000007E-2</v>
      </c>
      <c r="V2276">
        <v>51</v>
      </c>
    </row>
    <row r="2277" spans="1:22">
      <c r="A2277">
        <v>112146</v>
      </c>
      <c r="B2277" t="s">
        <v>3421</v>
      </c>
      <c r="C2277">
        <v>-2.9999999999999997E-8</v>
      </c>
      <c r="D2277">
        <v>0.29279863</v>
      </c>
      <c r="E2277">
        <v>682</v>
      </c>
      <c r="F2277">
        <v>2</v>
      </c>
      <c r="G2277">
        <v>0</v>
      </c>
      <c r="H2277">
        <v>7</v>
      </c>
      <c r="I2277">
        <v>97291</v>
      </c>
      <c r="J2277">
        <v>1</v>
      </c>
      <c r="K2277">
        <v>0</v>
      </c>
      <c r="L2277">
        <v>0</v>
      </c>
      <c r="M2277">
        <v>0</v>
      </c>
      <c r="N2277">
        <v>1</v>
      </c>
      <c r="O2277">
        <v>1</v>
      </c>
      <c r="P2277">
        <v>348</v>
      </c>
      <c r="Q2277">
        <v>27</v>
      </c>
      <c r="R2277">
        <v>3</v>
      </c>
      <c r="S2277" t="s">
        <v>1478</v>
      </c>
      <c r="T2277">
        <v>1</v>
      </c>
      <c r="U2277">
        <v>0.29279865999999999</v>
      </c>
      <c r="V2277">
        <v>200</v>
      </c>
    </row>
    <row r="2278" spans="1:22">
      <c r="A2278">
        <v>112256</v>
      </c>
      <c r="B2278" t="s">
        <v>3422</v>
      </c>
      <c r="C2278">
        <v>-2.9999999999999997E-8</v>
      </c>
      <c r="D2278">
        <v>0.29547275000000001</v>
      </c>
      <c r="E2278">
        <v>682</v>
      </c>
      <c r="F2278">
        <v>2</v>
      </c>
      <c r="G2278">
        <v>0</v>
      </c>
      <c r="H2278">
        <v>7</v>
      </c>
      <c r="I2278">
        <v>97291</v>
      </c>
      <c r="J2278">
        <v>1</v>
      </c>
      <c r="K2278">
        <v>0</v>
      </c>
      <c r="L2278">
        <v>0</v>
      </c>
      <c r="M2278">
        <v>0</v>
      </c>
      <c r="N2278">
        <v>1</v>
      </c>
      <c r="O2278">
        <v>1</v>
      </c>
      <c r="P2278">
        <v>348</v>
      </c>
      <c r="Q2278">
        <v>27</v>
      </c>
      <c r="R2278">
        <v>3</v>
      </c>
      <c r="S2278" t="s">
        <v>1478</v>
      </c>
      <c r="T2278">
        <v>1</v>
      </c>
      <c r="U2278">
        <v>0.29547277999999999</v>
      </c>
      <c r="V2278">
        <v>202</v>
      </c>
    </row>
    <row r="2279" spans="1:22">
      <c r="A2279">
        <v>112316</v>
      </c>
      <c r="B2279" t="s">
        <v>3423</v>
      </c>
      <c r="C2279">
        <v>-2.9999999999999997E-8</v>
      </c>
      <c r="D2279">
        <v>2.0879490000000001E-2</v>
      </c>
      <c r="E2279">
        <v>682</v>
      </c>
      <c r="F2279">
        <v>0</v>
      </c>
      <c r="G2279">
        <v>0</v>
      </c>
      <c r="H2279">
        <v>7</v>
      </c>
      <c r="I2279">
        <v>97291</v>
      </c>
      <c r="J2279">
        <v>1</v>
      </c>
      <c r="K2279">
        <v>0</v>
      </c>
      <c r="L2279">
        <v>0</v>
      </c>
      <c r="M2279">
        <v>0</v>
      </c>
      <c r="N2279">
        <v>1</v>
      </c>
      <c r="O2279">
        <v>1</v>
      </c>
      <c r="P2279">
        <v>348</v>
      </c>
      <c r="Q2279">
        <v>27</v>
      </c>
      <c r="R2279">
        <v>3</v>
      </c>
      <c r="S2279" t="s">
        <v>1478</v>
      </c>
      <c r="T2279">
        <v>1</v>
      </c>
      <c r="U2279">
        <v>2.0879519999999999E-2</v>
      </c>
      <c r="V2279">
        <v>14</v>
      </c>
    </row>
    <row r="2280" spans="1:22">
      <c r="A2280">
        <v>112355</v>
      </c>
      <c r="B2280" t="s">
        <v>3424</v>
      </c>
      <c r="C2280">
        <v>-2.9999999999999997E-8</v>
      </c>
      <c r="D2280">
        <v>0.16106645999999999</v>
      </c>
      <c r="E2280">
        <v>682</v>
      </c>
      <c r="F2280">
        <v>2</v>
      </c>
      <c r="G2280">
        <v>0</v>
      </c>
      <c r="H2280">
        <v>7</v>
      </c>
      <c r="I2280">
        <v>97291</v>
      </c>
      <c r="J2280">
        <v>1</v>
      </c>
      <c r="K2280">
        <v>0</v>
      </c>
      <c r="L2280">
        <v>0</v>
      </c>
      <c r="M2280">
        <v>0</v>
      </c>
      <c r="N2280">
        <v>1</v>
      </c>
      <c r="O2280">
        <v>1</v>
      </c>
      <c r="P2280">
        <v>348</v>
      </c>
      <c r="Q2280">
        <v>27</v>
      </c>
      <c r="R2280">
        <v>3</v>
      </c>
      <c r="S2280" t="s">
        <v>1478</v>
      </c>
      <c r="T2280">
        <v>1</v>
      </c>
      <c r="U2280">
        <v>0.16106649000000001</v>
      </c>
      <c r="V2280">
        <v>110</v>
      </c>
    </row>
    <row r="2281" spans="1:22">
      <c r="A2281">
        <v>112455</v>
      </c>
      <c r="B2281" t="s">
        <v>3425</v>
      </c>
      <c r="C2281">
        <v>-2.9999999999999997E-8</v>
      </c>
      <c r="D2281">
        <v>8.5351099999999999E-2</v>
      </c>
      <c r="E2281">
        <v>682</v>
      </c>
      <c r="F2281">
        <v>2</v>
      </c>
      <c r="G2281">
        <v>0</v>
      </c>
      <c r="H2281">
        <v>7</v>
      </c>
      <c r="I2281">
        <v>97291</v>
      </c>
      <c r="J2281">
        <v>1</v>
      </c>
      <c r="K2281">
        <v>0</v>
      </c>
      <c r="L2281">
        <v>0</v>
      </c>
      <c r="M2281">
        <v>0</v>
      </c>
      <c r="N2281">
        <v>1</v>
      </c>
      <c r="O2281">
        <v>1</v>
      </c>
      <c r="P2281">
        <v>348</v>
      </c>
      <c r="Q2281">
        <v>27</v>
      </c>
      <c r="R2281">
        <v>3</v>
      </c>
      <c r="S2281" t="s">
        <v>1478</v>
      </c>
      <c r="T2281">
        <v>1</v>
      </c>
      <c r="U2281">
        <v>8.5351129999999997E-2</v>
      </c>
      <c r="V2281">
        <v>58</v>
      </c>
    </row>
    <row r="2282" spans="1:22">
      <c r="A2282">
        <v>112456</v>
      </c>
      <c r="B2282" t="s">
        <v>3425</v>
      </c>
      <c r="C2282">
        <v>8.5351099999999999E-2</v>
      </c>
      <c r="D2282">
        <v>0.17042652999999999</v>
      </c>
      <c r="E2282">
        <v>682</v>
      </c>
      <c r="F2282">
        <v>2</v>
      </c>
      <c r="G2282">
        <v>0</v>
      </c>
      <c r="H2282">
        <v>7</v>
      </c>
      <c r="I2282">
        <v>97291</v>
      </c>
      <c r="J2282">
        <v>1</v>
      </c>
      <c r="K2282">
        <v>0</v>
      </c>
      <c r="L2282">
        <v>0</v>
      </c>
      <c r="M2282">
        <v>0</v>
      </c>
      <c r="N2282">
        <v>1</v>
      </c>
      <c r="O2282">
        <v>1</v>
      </c>
      <c r="P2282">
        <v>348</v>
      </c>
      <c r="Q2282">
        <v>27</v>
      </c>
      <c r="R2282">
        <v>3</v>
      </c>
      <c r="S2282" t="s">
        <v>1478</v>
      </c>
      <c r="T2282">
        <v>1</v>
      </c>
      <c r="U2282">
        <v>8.5075429999999994E-2</v>
      </c>
      <c r="V2282">
        <v>58</v>
      </c>
    </row>
    <row r="2283" spans="1:22">
      <c r="A2283">
        <v>112457</v>
      </c>
      <c r="B2283" t="s">
        <v>3425</v>
      </c>
      <c r="C2283">
        <v>0.17042652999999999</v>
      </c>
      <c r="D2283">
        <v>0.36844831</v>
      </c>
      <c r="E2283">
        <v>682</v>
      </c>
      <c r="F2283">
        <v>2</v>
      </c>
      <c r="G2283">
        <v>0</v>
      </c>
      <c r="H2283">
        <v>7</v>
      </c>
      <c r="I2283">
        <v>97291</v>
      </c>
      <c r="J2283">
        <v>1</v>
      </c>
      <c r="K2283">
        <v>0</v>
      </c>
      <c r="L2283">
        <v>0</v>
      </c>
      <c r="M2283">
        <v>0</v>
      </c>
      <c r="N2283">
        <v>1</v>
      </c>
      <c r="O2283">
        <v>1</v>
      </c>
      <c r="P2283">
        <v>348</v>
      </c>
      <c r="Q2283">
        <v>27</v>
      </c>
      <c r="R2283">
        <v>3</v>
      </c>
      <c r="S2283" t="s">
        <v>1478</v>
      </c>
      <c r="T2283">
        <v>1</v>
      </c>
      <c r="U2283">
        <v>0.19802178000000001</v>
      </c>
      <c r="V2283">
        <v>135</v>
      </c>
    </row>
    <row r="2284" spans="1:22">
      <c r="A2284">
        <v>112458</v>
      </c>
      <c r="B2284" t="s">
        <v>3426</v>
      </c>
      <c r="C2284">
        <v>-2.9999999999999997E-8</v>
      </c>
      <c r="D2284">
        <v>0.19043711999999999</v>
      </c>
      <c r="E2284">
        <v>682</v>
      </c>
      <c r="F2284">
        <v>2</v>
      </c>
      <c r="G2284">
        <v>0</v>
      </c>
      <c r="H2284">
        <v>7</v>
      </c>
      <c r="I2284">
        <v>97291</v>
      </c>
      <c r="J2284">
        <v>1</v>
      </c>
      <c r="K2284">
        <v>0</v>
      </c>
      <c r="L2284">
        <v>0</v>
      </c>
      <c r="M2284">
        <v>0</v>
      </c>
      <c r="N2284">
        <v>1</v>
      </c>
      <c r="O2284">
        <v>1</v>
      </c>
      <c r="P2284">
        <v>348</v>
      </c>
      <c r="Q2284">
        <v>27</v>
      </c>
      <c r="R2284">
        <v>3</v>
      </c>
      <c r="S2284" t="s">
        <v>1478</v>
      </c>
      <c r="T2284">
        <v>1</v>
      </c>
      <c r="U2284">
        <v>0.19043715</v>
      </c>
      <c r="V2284">
        <v>130</v>
      </c>
    </row>
    <row r="2285" spans="1:22">
      <c r="A2285">
        <v>112459</v>
      </c>
      <c r="B2285" t="s">
        <v>3426</v>
      </c>
      <c r="C2285">
        <v>0.19043711999999999</v>
      </c>
      <c r="D2285">
        <v>0.27551260999999999</v>
      </c>
      <c r="E2285">
        <v>682</v>
      </c>
      <c r="F2285">
        <v>2</v>
      </c>
      <c r="G2285">
        <v>0</v>
      </c>
      <c r="H2285">
        <v>7</v>
      </c>
      <c r="I2285">
        <v>97291</v>
      </c>
      <c r="J2285">
        <v>1</v>
      </c>
      <c r="K2285">
        <v>0</v>
      </c>
      <c r="L2285">
        <v>0</v>
      </c>
      <c r="M2285">
        <v>0</v>
      </c>
      <c r="N2285">
        <v>1</v>
      </c>
      <c r="O2285">
        <v>1</v>
      </c>
      <c r="P2285">
        <v>348</v>
      </c>
      <c r="Q2285">
        <v>27</v>
      </c>
      <c r="R2285">
        <v>3</v>
      </c>
      <c r="S2285" t="s">
        <v>1478</v>
      </c>
      <c r="T2285">
        <v>1</v>
      </c>
      <c r="U2285">
        <v>8.5075490000000004E-2</v>
      </c>
      <c r="V2285">
        <v>58</v>
      </c>
    </row>
    <row r="2286" spans="1:22">
      <c r="A2286">
        <v>112460</v>
      </c>
      <c r="B2286" t="s">
        <v>3426</v>
      </c>
      <c r="C2286">
        <v>0.27551260999999999</v>
      </c>
      <c r="D2286">
        <v>0.27578825000000001</v>
      </c>
      <c r="E2286">
        <v>682</v>
      </c>
      <c r="F2286">
        <v>2</v>
      </c>
      <c r="G2286">
        <v>0</v>
      </c>
      <c r="H2286">
        <v>7</v>
      </c>
      <c r="I2286">
        <v>97291</v>
      </c>
      <c r="J2286">
        <v>1</v>
      </c>
      <c r="K2286">
        <v>0</v>
      </c>
      <c r="L2286">
        <v>0</v>
      </c>
      <c r="M2286">
        <v>0</v>
      </c>
      <c r="N2286">
        <v>1</v>
      </c>
      <c r="O2286">
        <v>1</v>
      </c>
      <c r="P2286">
        <v>348</v>
      </c>
      <c r="Q2286">
        <v>27</v>
      </c>
      <c r="R2286">
        <v>3</v>
      </c>
      <c r="S2286" t="s">
        <v>1478</v>
      </c>
      <c r="T2286">
        <v>1</v>
      </c>
      <c r="U2286">
        <v>2.7564000000000001E-4</v>
      </c>
      <c r="V2286">
        <v>0</v>
      </c>
    </row>
    <row r="2287" spans="1:22">
      <c r="A2287">
        <v>112461</v>
      </c>
      <c r="B2287" t="s">
        <v>3426</v>
      </c>
      <c r="C2287">
        <v>0.27578825000000001</v>
      </c>
      <c r="D2287">
        <v>0.28337287999999999</v>
      </c>
      <c r="E2287">
        <v>682</v>
      </c>
      <c r="F2287">
        <v>2</v>
      </c>
      <c r="G2287">
        <v>0</v>
      </c>
      <c r="H2287">
        <v>7</v>
      </c>
      <c r="I2287">
        <v>97291</v>
      </c>
      <c r="J2287">
        <v>1</v>
      </c>
      <c r="K2287">
        <v>0</v>
      </c>
      <c r="L2287">
        <v>0</v>
      </c>
      <c r="M2287">
        <v>0</v>
      </c>
      <c r="N2287">
        <v>1</v>
      </c>
      <c r="O2287">
        <v>1</v>
      </c>
      <c r="P2287">
        <v>348</v>
      </c>
      <c r="Q2287">
        <v>27</v>
      </c>
      <c r="R2287">
        <v>3</v>
      </c>
      <c r="S2287" t="s">
        <v>1478</v>
      </c>
      <c r="T2287">
        <v>1</v>
      </c>
      <c r="U2287">
        <v>7.5846300000000002E-3</v>
      </c>
      <c r="V2287">
        <v>5</v>
      </c>
    </row>
    <row r="2288" spans="1:22">
      <c r="A2288">
        <v>112691</v>
      </c>
      <c r="B2288" t="s">
        <v>3427</v>
      </c>
      <c r="C2288">
        <v>-2.9999999999999997E-8</v>
      </c>
      <c r="D2288">
        <v>0.55467834999999999</v>
      </c>
      <c r="E2288">
        <v>682</v>
      </c>
      <c r="F2288">
        <v>2</v>
      </c>
      <c r="G2288">
        <v>0</v>
      </c>
      <c r="H2288">
        <v>7</v>
      </c>
      <c r="I2288">
        <v>97291</v>
      </c>
      <c r="J2288">
        <v>1</v>
      </c>
      <c r="K2288">
        <v>0</v>
      </c>
      <c r="L2288">
        <v>0</v>
      </c>
      <c r="M2288">
        <v>0</v>
      </c>
      <c r="N2288">
        <v>1</v>
      </c>
      <c r="O2288">
        <v>1</v>
      </c>
      <c r="P2288">
        <v>348</v>
      </c>
      <c r="Q2288">
        <v>27</v>
      </c>
      <c r="R2288">
        <v>3</v>
      </c>
      <c r="S2288" t="s">
        <v>1478</v>
      </c>
      <c r="T2288">
        <v>1</v>
      </c>
      <c r="U2288">
        <v>0.55467838000000003</v>
      </c>
      <c r="V2288">
        <v>378</v>
      </c>
    </row>
    <row r="2289" spans="1:22">
      <c r="A2289">
        <v>112744</v>
      </c>
      <c r="B2289" t="s">
        <v>3428</v>
      </c>
      <c r="C2289">
        <v>-2.9999999999999997E-8</v>
      </c>
      <c r="D2289">
        <v>4.4118110000000002E-2</v>
      </c>
      <c r="E2289">
        <v>682</v>
      </c>
      <c r="F2289">
        <v>2</v>
      </c>
      <c r="G2289">
        <v>0</v>
      </c>
      <c r="H2289">
        <v>7</v>
      </c>
      <c r="I2289">
        <v>97291</v>
      </c>
      <c r="J2289">
        <v>1</v>
      </c>
      <c r="K2289">
        <v>0</v>
      </c>
      <c r="L2289">
        <v>0</v>
      </c>
      <c r="M2289">
        <v>0</v>
      </c>
      <c r="N2289">
        <v>1</v>
      </c>
      <c r="O2289">
        <v>1</v>
      </c>
      <c r="P2289">
        <v>348</v>
      </c>
      <c r="Q2289">
        <v>27</v>
      </c>
      <c r="R2289">
        <v>3</v>
      </c>
      <c r="S2289" t="s">
        <v>1478</v>
      </c>
      <c r="T2289">
        <v>1</v>
      </c>
      <c r="U2289">
        <v>4.411814E-2</v>
      </c>
      <c r="V2289">
        <v>30</v>
      </c>
    </row>
    <row r="2290" spans="1:22">
      <c r="A2290">
        <v>112863</v>
      </c>
      <c r="B2290" t="s">
        <v>3429</v>
      </c>
      <c r="C2290">
        <v>-2.9999999999999997E-8</v>
      </c>
      <c r="D2290">
        <v>8.8289679999999995E-2</v>
      </c>
      <c r="E2290">
        <v>682</v>
      </c>
      <c r="F2290">
        <v>2</v>
      </c>
      <c r="G2290">
        <v>0</v>
      </c>
      <c r="H2290">
        <v>7</v>
      </c>
      <c r="I2290">
        <v>97291</v>
      </c>
      <c r="J2290">
        <v>1</v>
      </c>
      <c r="K2290">
        <v>0</v>
      </c>
      <c r="L2290">
        <v>0</v>
      </c>
      <c r="M2290">
        <v>0</v>
      </c>
      <c r="N2290">
        <v>1</v>
      </c>
      <c r="O2290">
        <v>1</v>
      </c>
      <c r="P2290">
        <v>348</v>
      </c>
      <c r="Q2290">
        <v>27</v>
      </c>
      <c r="R2290">
        <v>3</v>
      </c>
      <c r="S2290" t="s">
        <v>1478</v>
      </c>
      <c r="T2290">
        <v>1</v>
      </c>
      <c r="U2290">
        <v>8.8289709999999993E-2</v>
      </c>
      <c r="V2290">
        <v>60</v>
      </c>
    </row>
    <row r="2291" spans="1:22">
      <c r="A2291">
        <v>112983</v>
      </c>
      <c r="B2291" t="s">
        <v>3430</v>
      </c>
      <c r="C2291">
        <v>-2.9999999999999997E-8</v>
      </c>
      <c r="D2291">
        <v>0.15127367</v>
      </c>
      <c r="E2291">
        <v>682</v>
      </c>
      <c r="F2291">
        <v>2</v>
      </c>
      <c r="G2291">
        <v>0</v>
      </c>
      <c r="H2291">
        <v>7</v>
      </c>
      <c r="I2291">
        <v>97291</v>
      </c>
      <c r="J2291">
        <v>1</v>
      </c>
      <c r="K2291">
        <v>0</v>
      </c>
      <c r="L2291">
        <v>0</v>
      </c>
      <c r="M2291">
        <v>0</v>
      </c>
      <c r="N2291">
        <v>1</v>
      </c>
      <c r="O2291">
        <v>1</v>
      </c>
      <c r="P2291">
        <v>348</v>
      </c>
      <c r="Q2291">
        <v>27</v>
      </c>
      <c r="R2291">
        <v>3</v>
      </c>
      <c r="S2291" t="s">
        <v>1478</v>
      </c>
      <c r="T2291">
        <v>1</v>
      </c>
      <c r="U2291">
        <v>0.15127370000000001</v>
      </c>
      <c r="V2291">
        <v>103</v>
      </c>
    </row>
    <row r="2292" spans="1:22">
      <c r="A2292">
        <v>113063</v>
      </c>
      <c r="B2292" t="s">
        <v>3431</v>
      </c>
      <c r="C2292">
        <v>-2.9999999999999997E-8</v>
      </c>
      <c r="D2292">
        <v>8.0192609999999998E-2</v>
      </c>
      <c r="E2292">
        <v>682</v>
      </c>
      <c r="F2292">
        <v>2</v>
      </c>
      <c r="G2292">
        <v>0</v>
      </c>
      <c r="H2292">
        <v>7</v>
      </c>
      <c r="I2292">
        <v>97291</v>
      </c>
      <c r="J2292">
        <v>1</v>
      </c>
      <c r="K2292">
        <v>0</v>
      </c>
      <c r="L2292">
        <v>0</v>
      </c>
      <c r="M2292">
        <v>0</v>
      </c>
      <c r="N2292">
        <v>1</v>
      </c>
      <c r="O2292">
        <v>1</v>
      </c>
      <c r="P2292">
        <v>348</v>
      </c>
      <c r="Q2292">
        <v>27</v>
      </c>
      <c r="R2292">
        <v>3</v>
      </c>
      <c r="S2292" t="s">
        <v>1478</v>
      </c>
      <c r="T2292">
        <v>1</v>
      </c>
      <c r="U2292">
        <v>8.0192639999999996E-2</v>
      </c>
      <c r="V2292">
        <v>55</v>
      </c>
    </row>
    <row r="2293" spans="1:22">
      <c r="A2293">
        <v>113073</v>
      </c>
      <c r="B2293" t="s">
        <v>3432</v>
      </c>
      <c r="C2293">
        <v>-2.9999999999999997E-8</v>
      </c>
      <c r="D2293">
        <v>0.30337838</v>
      </c>
      <c r="E2293">
        <v>682</v>
      </c>
      <c r="F2293">
        <v>2</v>
      </c>
      <c r="G2293">
        <v>0</v>
      </c>
      <c r="H2293">
        <v>7</v>
      </c>
      <c r="I2293">
        <v>97291</v>
      </c>
      <c r="J2293">
        <v>1</v>
      </c>
      <c r="K2293">
        <v>0</v>
      </c>
      <c r="L2293">
        <v>0</v>
      </c>
      <c r="M2293">
        <v>0</v>
      </c>
      <c r="N2293">
        <v>1</v>
      </c>
      <c r="O2293">
        <v>1</v>
      </c>
      <c r="P2293">
        <v>348</v>
      </c>
      <c r="Q2293">
        <v>27</v>
      </c>
      <c r="R2293">
        <v>3</v>
      </c>
      <c r="S2293" t="s">
        <v>1478</v>
      </c>
      <c r="T2293">
        <v>1</v>
      </c>
      <c r="U2293">
        <v>0.30337840999999999</v>
      </c>
      <c r="V2293">
        <v>207</v>
      </c>
    </row>
    <row r="2294" spans="1:22">
      <c r="A2294">
        <v>113094</v>
      </c>
      <c r="B2294" t="s">
        <v>3433</v>
      </c>
      <c r="C2294">
        <v>-2.9999999999999997E-8</v>
      </c>
      <c r="D2294">
        <v>0.45119540000000002</v>
      </c>
      <c r="E2294">
        <v>682</v>
      </c>
      <c r="F2294">
        <v>2</v>
      </c>
      <c r="G2294">
        <v>0</v>
      </c>
      <c r="H2294">
        <v>7</v>
      </c>
      <c r="I2294">
        <v>97291</v>
      </c>
      <c r="J2294">
        <v>1</v>
      </c>
      <c r="K2294">
        <v>0</v>
      </c>
      <c r="L2294">
        <v>0</v>
      </c>
      <c r="M2294">
        <v>0</v>
      </c>
      <c r="N2294">
        <v>1</v>
      </c>
      <c r="O2294">
        <v>1</v>
      </c>
      <c r="P2294">
        <v>348</v>
      </c>
      <c r="Q2294">
        <v>27</v>
      </c>
      <c r="R2294">
        <v>3</v>
      </c>
      <c r="S2294" t="s">
        <v>1478</v>
      </c>
      <c r="T2294">
        <v>1</v>
      </c>
      <c r="U2294">
        <v>0.45119543000000001</v>
      </c>
      <c r="V2294">
        <v>308</v>
      </c>
    </row>
    <row r="2295" spans="1:22">
      <c r="A2295">
        <v>113120</v>
      </c>
      <c r="B2295" t="s">
        <v>3434</v>
      </c>
      <c r="C2295">
        <v>-2.9999999999999997E-8</v>
      </c>
      <c r="D2295">
        <v>0.21420048999999999</v>
      </c>
      <c r="E2295">
        <v>682</v>
      </c>
      <c r="F2295">
        <v>2</v>
      </c>
      <c r="G2295">
        <v>0</v>
      </c>
      <c r="H2295">
        <v>7</v>
      </c>
      <c r="I2295">
        <v>97291</v>
      </c>
      <c r="J2295">
        <v>1</v>
      </c>
      <c r="K2295">
        <v>0</v>
      </c>
      <c r="L2295">
        <v>0</v>
      </c>
      <c r="M2295">
        <v>0</v>
      </c>
      <c r="N2295">
        <v>1</v>
      </c>
      <c r="O2295">
        <v>1</v>
      </c>
      <c r="P2295">
        <v>348</v>
      </c>
      <c r="Q2295">
        <v>27</v>
      </c>
      <c r="R2295">
        <v>3</v>
      </c>
      <c r="S2295" t="s">
        <v>1478</v>
      </c>
      <c r="T2295">
        <v>1</v>
      </c>
      <c r="U2295">
        <v>0.21420052000000001</v>
      </c>
      <c r="V2295">
        <v>146</v>
      </c>
    </row>
    <row r="2296" spans="1:22">
      <c r="A2296">
        <v>113146</v>
      </c>
      <c r="B2296" t="s">
        <v>3435</v>
      </c>
      <c r="C2296">
        <v>-2.9999999999999997E-8</v>
      </c>
      <c r="D2296">
        <v>0.13589588</v>
      </c>
      <c r="E2296">
        <v>682</v>
      </c>
      <c r="F2296">
        <v>2</v>
      </c>
      <c r="G2296">
        <v>0</v>
      </c>
      <c r="H2296">
        <v>7</v>
      </c>
      <c r="I2296">
        <v>97291</v>
      </c>
      <c r="J2296">
        <v>1</v>
      </c>
      <c r="K2296">
        <v>0</v>
      </c>
      <c r="L2296">
        <v>0</v>
      </c>
      <c r="M2296">
        <v>0</v>
      </c>
      <c r="N2296">
        <v>1</v>
      </c>
      <c r="O2296">
        <v>1</v>
      </c>
      <c r="P2296">
        <v>348</v>
      </c>
      <c r="Q2296">
        <v>27</v>
      </c>
      <c r="R2296">
        <v>3</v>
      </c>
      <c r="S2296" t="s">
        <v>1478</v>
      </c>
      <c r="T2296">
        <v>1</v>
      </c>
      <c r="U2296">
        <v>0.13589591000000001</v>
      </c>
      <c r="V2296">
        <v>93</v>
      </c>
    </row>
    <row r="2297" spans="1:22">
      <c r="A2297">
        <v>113171</v>
      </c>
      <c r="B2297" t="s">
        <v>3436</v>
      </c>
      <c r="C2297">
        <v>-2.9999999999999997E-8</v>
      </c>
      <c r="D2297">
        <v>8.7760959999999999E-2</v>
      </c>
      <c r="E2297">
        <v>682</v>
      </c>
      <c r="F2297">
        <v>0</v>
      </c>
      <c r="G2297">
        <v>0</v>
      </c>
      <c r="H2297">
        <v>7</v>
      </c>
      <c r="I2297">
        <v>97291</v>
      </c>
      <c r="J2297">
        <v>1</v>
      </c>
      <c r="K2297">
        <v>0</v>
      </c>
      <c r="L2297">
        <v>0</v>
      </c>
      <c r="M2297">
        <v>0</v>
      </c>
      <c r="N2297">
        <v>1</v>
      </c>
      <c r="O2297">
        <v>1</v>
      </c>
      <c r="P2297">
        <v>348</v>
      </c>
      <c r="Q2297">
        <v>27</v>
      </c>
      <c r="R2297">
        <v>3</v>
      </c>
      <c r="S2297" t="s">
        <v>1478</v>
      </c>
      <c r="T2297">
        <v>1</v>
      </c>
      <c r="U2297">
        <v>8.7760989999999997E-2</v>
      </c>
      <c r="V2297">
        <v>60</v>
      </c>
    </row>
    <row r="2298" spans="1:22">
      <c r="A2298">
        <v>113223</v>
      </c>
      <c r="B2298" t="s">
        <v>3437</v>
      </c>
      <c r="C2298">
        <v>-2.9999999999999997E-8</v>
      </c>
      <c r="D2298">
        <v>9.9255430000000006E-2</v>
      </c>
      <c r="E2298">
        <v>682</v>
      </c>
      <c r="F2298">
        <v>2</v>
      </c>
      <c r="G2298">
        <v>0</v>
      </c>
      <c r="H2298">
        <v>7</v>
      </c>
      <c r="I2298">
        <v>97291</v>
      </c>
      <c r="J2298">
        <v>1</v>
      </c>
      <c r="K2298">
        <v>0</v>
      </c>
      <c r="L2298">
        <v>0</v>
      </c>
      <c r="M2298">
        <v>0</v>
      </c>
      <c r="N2298">
        <v>1</v>
      </c>
      <c r="O2298">
        <v>1</v>
      </c>
      <c r="P2298">
        <v>348</v>
      </c>
      <c r="Q2298">
        <v>27</v>
      </c>
      <c r="R2298">
        <v>3</v>
      </c>
      <c r="S2298" t="s">
        <v>1478</v>
      </c>
      <c r="T2298">
        <v>1</v>
      </c>
      <c r="U2298">
        <v>9.9255460000000004E-2</v>
      </c>
      <c r="V2298">
        <v>68</v>
      </c>
    </row>
    <row r="2299" spans="1:22">
      <c r="A2299">
        <v>113365</v>
      </c>
      <c r="B2299" t="s">
        <v>3438</v>
      </c>
      <c r="C2299">
        <v>-2.9999999999999997E-8</v>
      </c>
      <c r="D2299">
        <v>0.30793880000000001</v>
      </c>
      <c r="E2299">
        <v>682</v>
      </c>
      <c r="F2299">
        <v>0</v>
      </c>
      <c r="G2299">
        <v>0</v>
      </c>
      <c r="H2299">
        <v>7</v>
      </c>
      <c r="I2299">
        <v>97291</v>
      </c>
      <c r="J2299">
        <v>1</v>
      </c>
      <c r="K2299">
        <v>0</v>
      </c>
      <c r="L2299">
        <v>0</v>
      </c>
      <c r="M2299">
        <v>0</v>
      </c>
      <c r="N2299">
        <v>1</v>
      </c>
      <c r="O2299">
        <v>1</v>
      </c>
      <c r="P2299">
        <v>348</v>
      </c>
      <c r="Q2299">
        <v>27</v>
      </c>
      <c r="R2299">
        <v>3</v>
      </c>
      <c r="S2299" t="s">
        <v>1478</v>
      </c>
      <c r="T2299">
        <v>1</v>
      </c>
      <c r="U2299">
        <v>0.30793883</v>
      </c>
      <c r="V2299">
        <v>210</v>
      </c>
    </row>
    <row r="2300" spans="1:22">
      <c r="A2300">
        <v>113522</v>
      </c>
      <c r="B2300" t="s">
        <v>3439</v>
      </c>
      <c r="C2300">
        <v>-2.9999999999999997E-8</v>
      </c>
      <c r="D2300">
        <v>0.14123283</v>
      </c>
      <c r="E2300">
        <v>682</v>
      </c>
      <c r="F2300">
        <v>2</v>
      </c>
      <c r="G2300">
        <v>0</v>
      </c>
      <c r="H2300">
        <v>7</v>
      </c>
      <c r="I2300">
        <v>97291</v>
      </c>
      <c r="J2300">
        <v>1</v>
      </c>
      <c r="K2300">
        <v>0</v>
      </c>
      <c r="L2300">
        <v>0</v>
      </c>
      <c r="M2300">
        <v>0</v>
      </c>
      <c r="N2300">
        <v>1</v>
      </c>
      <c r="O2300">
        <v>1</v>
      </c>
      <c r="P2300">
        <v>348</v>
      </c>
      <c r="Q2300">
        <v>27</v>
      </c>
      <c r="R2300">
        <v>3</v>
      </c>
      <c r="S2300" t="s">
        <v>1478</v>
      </c>
      <c r="T2300">
        <v>1</v>
      </c>
      <c r="U2300">
        <v>0.14123285999999999</v>
      </c>
      <c r="V2300">
        <v>96</v>
      </c>
    </row>
    <row r="2301" spans="1:22">
      <c r="A2301">
        <v>113647</v>
      </c>
      <c r="B2301" t="s">
        <v>3440</v>
      </c>
      <c r="C2301">
        <v>-2.9999999999999997E-8</v>
      </c>
      <c r="D2301">
        <v>0.49576600999999998</v>
      </c>
      <c r="E2301">
        <v>682</v>
      </c>
      <c r="F2301">
        <v>2</v>
      </c>
      <c r="G2301">
        <v>0</v>
      </c>
      <c r="H2301">
        <v>7</v>
      </c>
      <c r="I2301">
        <v>97291</v>
      </c>
      <c r="J2301">
        <v>1</v>
      </c>
      <c r="K2301">
        <v>0</v>
      </c>
      <c r="L2301">
        <v>0</v>
      </c>
      <c r="M2301">
        <v>0</v>
      </c>
      <c r="N2301">
        <v>1</v>
      </c>
      <c r="O2301">
        <v>1</v>
      </c>
      <c r="P2301">
        <v>348</v>
      </c>
      <c r="Q2301">
        <v>27</v>
      </c>
      <c r="R2301">
        <v>3</v>
      </c>
      <c r="S2301" t="s">
        <v>1478</v>
      </c>
      <c r="T2301">
        <v>1</v>
      </c>
      <c r="U2301">
        <v>0.49576604000000002</v>
      </c>
      <c r="V2301">
        <v>338</v>
      </c>
    </row>
    <row r="2302" spans="1:22">
      <c r="A2302">
        <v>113651</v>
      </c>
      <c r="B2302" t="s">
        <v>3441</v>
      </c>
      <c r="C2302">
        <v>-2.9999999999999997E-8</v>
      </c>
      <c r="D2302">
        <v>6.7591659999999998E-2</v>
      </c>
      <c r="E2302">
        <v>682</v>
      </c>
      <c r="F2302">
        <v>0</v>
      </c>
      <c r="G2302">
        <v>0</v>
      </c>
      <c r="H2302">
        <v>7</v>
      </c>
      <c r="I2302">
        <v>97291</v>
      </c>
      <c r="J2302">
        <v>1</v>
      </c>
      <c r="K2302">
        <v>0</v>
      </c>
      <c r="L2302">
        <v>0</v>
      </c>
      <c r="M2302">
        <v>0</v>
      </c>
      <c r="N2302">
        <v>1</v>
      </c>
      <c r="O2302">
        <v>1</v>
      </c>
      <c r="P2302">
        <v>348</v>
      </c>
      <c r="Q2302">
        <v>27</v>
      </c>
      <c r="R2302">
        <v>3</v>
      </c>
      <c r="S2302" t="s">
        <v>1478</v>
      </c>
      <c r="T2302">
        <v>1</v>
      </c>
      <c r="U2302">
        <v>6.7591689999999996E-2</v>
      </c>
      <c r="V2302">
        <v>46</v>
      </c>
    </row>
    <row r="2303" spans="1:22">
      <c r="A2303">
        <v>113652</v>
      </c>
      <c r="B2303" t="s">
        <v>3441</v>
      </c>
      <c r="C2303">
        <v>6.7591659999999998E-2</v>
      </c>
      <c r="D2303">
        <v>0.65950072000000004</v>
      </c>
      <c r="E2303">
        <v>682</v>
      </c>
      <c r="F2303">
        <v>2</v>
      </c>
      <c r="G2303">
        <v>0</v>
      </c>
      <c r="H2303">
        <v>7</v>
      </c>
      <c r="I2303">
        <v>97291</v>
      </c>
      <c r="J2303">
        <v>1</v>
      </c>
      <c r="K2303">
        <v>0</v>
      </c>
      <c r="L2303">
        <v>0</v>
      </c>
      <c r="M2303">
        <v>0</v>
      </c>
      <c r="N2303">
        <v>1</v>
      </c>
      <c r="O2303">
        <v>1</v>
      </c>
      <c r="P2303">
        <v>348</v>
      </c>
      <c r="Q2303">
        <v>27</v>
      </c>
      <c r="R2303">
        <v>3</v>
      </c>
      <c r="S2303" t="s">
        <v>1478</v>
      </c>
      <c r="T2303">
        <v>1</v>
      </c>
      <c r="U2303">
        <v>0.59190905999999999</v>
      </c>
      <c r="V2303">
        <v>404</v>
      </c>
    </row>
    <row r="2304" spans="1:22">
      <c r="A2304">
        <v>113770</v>
      </c>
      <c r="B2304" t="s">
        <v>3442</v>
      </c>
      <c r="C2304">
        <v>-2.9999999999999997E-8</v>
      </c>
      <c r="D2304">
        <v>2.5895900000000001E-3</v>
      </c>
      <c r="E2304">
        <v>682</v>
      </c>
      <c r="F2304">
        <v>2</v>
      </c>
      <c r="G2304">
        <v>0</v>
      </c>
      <c r="H2304">
        <v>7</v>
      </c>
      <c r="I2304">
        <v>97291</v>
      </c>
      <c r="J2304">
        <v>1</v>
      </c>
      <c r="K2304">
        <v>0</v>
      </c>
      <c r="L2304">
        <v>0</v>
      </c>
      <c r="M2304">
        <v>0</v>
      </c>
      <c r="N2304">
        <v>1</v>
      </c>
      <c r="O2304">
        <v>1</v>
      </c>
      <c r="P2304">
        <v>348</v>
      </c>
      <c r="Q2304">
        <v>27</v>
      </c>
      <c r="R2304">
        <v>3</v>
      </c>
      <c r="S2304" t="s">
        <v>1478</v>
      </c>
      <c r="T2304">
        <v>1</v>
      </c>
      <c r="U2304">
        <v>2.5896199999999999E-3</v>
      </c>
      <c r="V2304">
        <v>2</v>
      </c>
    </row>
    <row r="2305" spans="1:22">
      <c r="A2305">
        <v>113771</v>
      </c>
      <c r="B2305" t="s">
        <v>3442</v>
      </c>
      <c r="C2305">
        <v>2.5895900000000001E-3</v>
      </c>
      <c r="D2305">
        <v>1.432926E-2</v>
      </c>
      <c r="E2305">
        <v>682</v>
      </c>
      <c r="F2305">
        <v>1</v>
      </c>
      <c r="G2305">
        <v>0</v>
      </c>
      <c r="H2305">
        <v>7</v>
      </c>
      <c r="I2305">
        <v>97291</v>
      </c>
      <c r="J2305">
        <v>1</v>
      </c>
      <c r="K2305">
        <v>0</v>
      </c>
      <c r="L2305">
        <v>0</v>
      </c>
      <c r="M2305">
        <v>0</v>
      </c>
      <c r="N2305">
        <v>1</v>
      </c>
      <c r="O2305">
        <v>1</v>
      </c>
      <c r="P2305">
        <v>348</v>
      </c>
      <c r="Q2305">
        <v>27</v>
      </c>
      <c r="R2305">
        <v>3</v>
      </c>
      <c r="S2305" t="s">
        <v>1478</v>
      </c>
      <c r="T2305">
        <v>1</v>
      </c>
      <c r="U2305">
        <v>1.1739670000000001E-2</v>
      </c>
      <c r="V2305">
        <v>8</v>
      </c>
    </row>
    <row r="2306" spans="1:22">
      <c r="A2306">
        <v>113772</v>
      </c>
      <c r="B2306" t="s">
        <v>3442</v>
      </c>
      <c r="C2306">
        <v>1.432926E-2</v>
      </c>
      <c r="D2306">
        <v>0.31482775000000002</v>
      </c>
      <c r="E2306">
        <v>682</v>
      </c>
      <c r="F2306">
        <v>2</v>
      </c>
      <c r="G2306">
        <v>0</v>
      </c>
      <c r="H2306">
        <v>7</v>
      </c>
      <c r="I2306">
        <v>97291</v>
      </c>
      <c r="J2306">
        <v>1</v>
      </c>
      <c r="K2306">
        <v>0</v>
      </c>
      <c r="L2306">
        <v>0</v>
      </c>
      <c r="M2306">
        <v>0</v>
      </c>
      <c r="N2306">
        <v>1</v>
      </c>
      <c r="O2306">
        <v>1</v>
      </c>
      <c r="P2306">
        <v>348</v>
      </c>
      <c r="Q2306">
        <v>27</v>
      </c>
      <c r="R2306">
        <v>3</v>
      </c>
      <c r="S2306" t="s">
        <v>1478</v>
      </c>
      <c r="T2306">
        <v>1</v>
      </c>
      <c r="U2306">
        <v>0.30049849000000001</v>
      </c>
      <c r="V2306">
        <v>205</v>
      </c>
    </row>
    <row r="2307" spans="1:22">
      <c r="A2307">
        <v>113929</v>
      </c>
      <c r="B2307" t="s">
        <v>3443</v>
      </c>
      <c r="C2307">
        <v>-2.9999999999999997E-8</v>
      </c>
      <c r="D2307">
        <v>0.12383545999999999</v>
      </c>
      <c r="E2307">
        <v>682</v>
      </c>
      <c r="F2307">
        <v>2</v>
      </c>
      <c r="G2307">
        <v>0</v>
      </c>
      <c r="H2307">
        <v>7</v>
      </c>
      <c r="I2307">
        <v>97291</v>
      </c>
      <c r="J2307">
        <v>1</v>
      </c>
      <c r="K2307">
        <v>0</v>
      </c>
      <c r="L2307">
        <v>0</v>
      </c>
      <c r="M2307">
        <v>0</v>
      </c>
      <c r="N2307">
        <v>1</v>
      </c>
      <c r="O2307">
        <v>1</v>
      </c>
      <c r="P2307">
        <v>348</v>
      </c>
      <c r="Q2307">
        <v>27</v>
      </c>
      <c r="R2307">
        <v>3</v>
      </c>
      <c r="S2307" t="s">
        <v>1478</v>
      </c>
      <c r="T2307">
        <v>1</v>
      </c>
      <c r="U2307">
        <v>0.12383549000000001</v>
      </c>
      <c r="V2307">
        <v>84</v>
      </c>
    </row>
    <row r="2308" spans="1:22">
      <c r="A2308">
        <v>114063</v>
      </c>
      <c r="B2308" t="s">
        <v>3444</v>
      </c>
      <c r="C2308">
        <v>-2.9999999999999997E-8</v>
      </c>
      <c r="D2308">
        <v>0.16216541000000001</v>
      </c>
      <c r="E2308">
        <v>682</v>
      </c>
      <c r="F2308">
        <v>0</v>
      </c>
      <c r="G2308">
        <v>0</v>
      </c>
      <c r="H2308">
        <v>7</v>
      </c>
      <c r="I2308">
        <v>97291</v>
      </c>
      <c r="J2308">
        <v>1</v>
      </c>
      <c r="K2308">
        <v>0</v>
      </c>
      <c r="L2308">
        <v>0</v>
      </c>
      <c r="M2308">
        <v>0</v>
      </c>
      <c r="N2308">
        <v>1</v>
      </c>
      <c r="O2308">
        <v>1</v>
      </c>
      <c r="P2308">
        <v>348</v>
      </c>
      <c r="Q2308">
        <v>27</v>
      </c>
      <c r="R2308">
        <v>3</v>
      </c>
      <c r="S2308" t="s">
        <v>1478</v>
      </c>
      <c r="T2308">
        <v>1</v>
      </c>
      <c r="U2308">
        <v>0.16216543999999999</v>
      </c>
      <c r="V2308">
        <v>111</v>
      </c>
    </row>
    <row r="2309" spans="1:22">
      <c r="A2309">
        <v>114064</v>
      </c>
      <c r="B2309" t="s">
        <v>3444</v>
      </c>
      <c r="C2309">
        <v>0.16216541000000001</v>
      </c>
      <c r="D2309">
        <v>0.31026608</v>
      </c>
      <c r="E2309">
        <v>682</v>
      </c>
      <c r="F2309">
        <v>2</v>
      </c>
      <c r="G2309">
        <v>0</v>
      </c>
      <c r="H2309">
        <v>7</v>
      </c>
      <c r="I2309">
        <v>97291</v>
      </c>
      <c r="J2309">
        <v>1</v>
      </c>
      <c r="K2309">
        <v>0</v>
      </c>
      <c r="L2309">
        <v>0</v>
      </c>
      <c r="M2309">
        <v>0</v>
      </c>
      <c r="N2309">
        <v>1</v>
      </c>
      <c r="O2309">
        <v>1</v>
      </c>
      <c r="P2309">
        <v>348</v>
      </c>
      <c r="Q2309">
        <v>27</v>
      </c>
      <c r="R2309">
        <v>3</v>
      </c>
      <c r="S2309" t="s">
        <v>1478</v>
      </c>
      <c r="T2309">
        <v>1</v>
      </c>
      <c r="U2309">
        <v>0.14810066999999999</v>
      </c>
      <c r="V2309">
        <v>101</v>
      </c>
    </row>
    <row r="2310" spans="1:22">
      <c r="A2310">
        <v>114299</v>
      </c>
      <c r="B2310" t="s">
        <v>3445</v>
      </c>
      <c r="C2310">
        <v>-2.9999999999999997E-8</v>
      </c>
      <c r="D2310">
        <v>4.9728519999999998E-2</v>
      </c>
      <c r="E2310">
        <v>682</v>
      </c>
      <c r="F2310">
        <v>2</v>
      </c>
      <c r="G2310">
        <v>0</v>
      </c>
      <c r="H2310">
        <v>7</v>
      </c>
      <c r="I2310">
        <v>97291</v>
      </c>
      <c r="J2310">
        <v>1</v>
      </c>
      <c r="K2310">
        <v>0</v>
      </c>
      <c r="L2310">
        <v>0</v>
      </c>
      <c r="M2310">
        <v>0</v>
      </c>
      <c r="N2310">
        <v>1</v>
      </c>
      <c r="O2310">
        <v>1</v>
      </c>
      <c r="P2310">
        <v>348</v>
      </c>
      <c r="Q2310">
        <v>27</v>
      </c>
      <c r="R2310">
        <v>3</v>
      </c>
      <c r="S2310" t="s">
        <v>1478</v>
      </c>
      <c r="T2310">
        <v>1</v>
      </c>
      <c r="U2310">
        <v>4.9728550000000003E-2</v>
      </c>
      <c r="V2310">
        <v>34</v>
      </c>
    </row>
    <row r="2311" spans="1:22">
      <c r="A2311">
        <v>114375</v>
      </c>
      <c r="B2311" t="s">
        <v>3446</v>
      </c>
      <c r="C2311">
        <v>-2.9999999999999997E-8</v>
      </c>
      <c r="D2311">
        <v>0.16108653000000001</v>
      </c>
      <c r="E2311">
        <v>682</v>
      </c>
      <c r="F2311">
        <v>2</v>
      </c>
      <c r="G2311">
        <v>0</v>
      </c>
      <c r="H2311">
        <v>7</v>
      </c>
      <c r="I2311">
        <v>97291</v>
      </c>
      <c r="J2311">
        <v>1</v>
      </c>
      <c r="K2311">
        <v>0</v>
      </c>
      <c r="L2311">
        <v>0</v>
      </c>
      <c r="M2311">
        <v>0</v>
      </c>
      <c r="N2311">
        <v>1</v>
      </c>
      <c r="O2311">
        <v>1</v>
      </c>
      <c r="P2311">
        <v>348</v>
      </c>
      <c r="Q2311">
        <v>27</v>
      </c>
      <c r="R2311">
        <v>3</v>
      </c>
      <c r="S2311" t="s">
        <v>1478</v>
      </c>
      <c r="T2311">
        <v>1</v>
      </c>
      <c r="U2311">
        <v>0.16108655999999999</v>
      </c>
      <c r="V2311">
        <v>110</v>
      </c>
    </row>
    <row r="2312" spans="1:22">
      <c r="A2312">
        <v>114390</v>
      </c>
      <c r="B2312" t="s">
        <v>3447</v>
      </c>
      <c r="C2312">
        <v>-2.9999999999999997E-8</v>
      </c>
      <c r="D2312">
        <v>0.21954433000000001</v>
      </c>
      <c r="E2312">
        <v>682</v>
      </c>
      <c r="F2312">
        <v>0</v>
      </c>
      <c r="G2312">
        <v>0</v>
      </c>
      <c r="H2312">
        <v>7</v>
      </c>
      <c r="I2312">
        <v>97291</v>
      </c>
      <c r="J2312">
        <v>1</v>
      </c>
      <c r="K2312">
        <v>0</v>
      </c>
      <c r="L2312">
        <v>0</v>
      </c>
      <c r="M2312">
        <v>0</v>
      </c>
      <c r="N2312">
        <v>1</v>
      </c>
      <c r="O2312">
        <v>1</v>
      </c>
      <c r="P2312">
        <v>348</v>
      </c>
      <c r="Q2312">
        <v>27</v>
      </c>
      <c r="R2312">
        <v>3</v>
      </c>
      <c r="S2312" t="s">
        <v>1478</v>
      </c>
      <c r="T2312">
        <v>1</v>
      </c>
      <c r="U2312">
        <v>0.21954435999999999</v>
      </c>
      <c r="V2312">
        <v>150</v>
      </c>
    </row>
    <row r="2313" spans="1:22">
      <c r="A2313">
        <v>114392</v>
      </c>
      <c r="B2313" t="s">
        <v>3448</v>
      </c>
      <c r="C2313">
        <v>-2.9999999999999997E-8</v>
      </c>
      <c r="D2313">
        <v>8.1205440000000004E-2</v>
      </c>
      <c r="E2313">
        <v>682</v>
      </c>
      <c r="F2313">
        <v>0</v>
      </c>
      <c r="G2313">
        <v>0</v>
      </c>
      <c r="H2313">
        <v>7</v>
      </c>
      <c r="I2313">
        <v>97291</v>
      </c>
      <c r="J2313">
        <v>1</v>
      </c>
      <c r="K2313">
        <v>0</v>
      </c>
      <c r="L2313">
        <v>0</v>
      </c>
      <c r="M2313">
        <v>0</v>
      </c>
      <c r="N2313">
        <v>1</v>
      </c>
      <c r="O2313">
        <v>1</v>
      </c>
      <c r="P2313">
        <v>348</v>
      </c>
      <c r="Q2313">
        <v>27</v>
      </c>
      <c r="R2313">
        <v>3</v>
      </c>
      <c r="S2313" t="s">
        <v>1478</v>
      </c>
      <c r="T2313">
        <v>1</v>
      </c>
      <c r="U2313">
        <v>8.1205470000000002E-2</v>
      </c>
      <c r="V2313">
        <v>55</v>
      </c>
    </row>
    <row r="2314" spans="1:22">
      <c r="A2314">
        <v>114456</v>
      </c>
      <c r="B2314" t="s">
        <v>3449</v>
      </c>
      <c r="C2314">
        <v>-2.9999999999999997E-8</v>
      </c>
      <c r="D2314">
        <v>2.9796400000000001E-2</v>
      </c>
      <c r="E2314">
        <v>682</v>
      </c>
      <c r="F2314">
        <v>0</v>
      </c>
      <c r="G2314">
        <v>0</v>
      </c>
      <c r="H2314">
        <v>7</v>
      </c>
      <c r="I2314">
        <v>97291</v>
      </c>
      <c r="J2314">
        <v>1</v>
      </c>
      <c r="K2314">
        <v>0</v>
      </c>
      <c r="L2314">
        <v>0</v>
      </c>
      <c r="M2314">
        <v>0</v>
      </c>
      <c r="N2314">
        <v>1</v>
      </c>
      <c r="O2314">
        <v>1</v>
      </c>
      <c r="P2314">
        <v>348</v>
      </c>
      <c r="Q2314">
        <v>27</v>
      </c>
      <c r="R2314">
        <v>3</v>
      </c>
      <c r="S2314" t="s">
        <v>1478</v>
      </c>
      <c r="T2314">
        <v>1</v>
      </c>
      <c r="U2314">
        <v>2.9796429999999999E-2</v>
      </c>
      <c r="V2314">
        <v>20</v>
      </c>
    </row>
    <row r="2315" spans="1:22">
      <c r="A2315">
        <v>114474</v>
      </c>
      <c r="B2315" t="s">
        <v>3450</v>
      </c>
      <c r="C2315">
        <v>-2.9999999999999997E-8</v>
      </c>
      <c r="D2315">
        <v>0.33960823000000001</v>
      </c>
      <c r="E2315">
        <v>682</v>
      </c>
      <c r="F2315">
        <v>2</v>
      </c>
      <c r="G2315">
        <v>0</v>
      </c>
      <c r="H2315">
        <v>7</v>
      </c>
      <c r="I2315">
        <v>97291</v>
      </c>
      <c r="J2315">
        <v>1</v>
      </c>
      <c r="K2315">
        <v>0</v>
      </c>
      <c r="L2315">
        <v>0</v>
      </c>
      <c r="M2315">
        <v>0</v>
      </c>
      <c r="N2315">
        <v>1</v>
      </c>
      <c r="O2315">
        <v>1</v>
      </c>
      <c r="P2315">
        <v>348</v>
      </c>
      <c r="Q2315">
        <v>27</v>
      </c>
      <c r="R2315">
        <v>3</v>
      </c>
      <c r="S2315" t="s">
        <v>1478</v>
      </c>
      <c r="T2315">
        <v>1</v>
      </c>
      <c r="U2315">
        <v>0.33960826</v>
      </c>
      <c r="V2315">
        <v>232</v>
      </c>
    </row>
    <row r="2316" spans="1:22">
      <c r="A2316">
        <v>114588</v>
      </c>
      <c r="B2316" t="s">
        <v>3451</v>
      </c>
      <c r="C2316">
        <v>-2.9999999999999997E-8</v>
      </c>
      <c r="D2316">
        <v>5.5198499999999998E-2</v>
      </c>
      <c r="E2316">
        <v>682</v>
      </c>
      <c r="F2316">
        <v>0</v>
      </c>
      <c r="G2316">
        <v>0</v>
      </c>
      <c r="H2316">
        <v>7</v>
      </c>
      <c r="I2316">
        <v>97291</v>
      </c>
      <c r="J2316">
        <v>1</v>
      </c>
      <c r="K2316">
        <v>0</v>
      </c>
      <c r="L2316">
        <v>0</v>
      </c>
      <c r="M2316">
        <v>0</v>
      </c>
      <c r="N2316">
        <v>1</v>
      </c>
      <c r="O2316">
        <v>1</v>
      </c>
      <c r="P2316">
        <v>348</v>
      </c>
      <c r="Q2316">
        <v>27</v>
      </c>
      <c r="R2316">
        <v>3</v>
      </c>
      <c r="S2316" t="s">
        <v>1478</v>
      </c>
      <c r="T2316">
        <v>1</v>
      </c>
      <c r="U2316">
        <v>5.5198530000000003E-2</v>
      </c>
      <c r="V2316">
        <v>38</v>
      </c>
    </row>
    <row r="2317" spans="1:22">
      <c r="A2317">
        <v>114612</v>
      </c>
      <c r="B2317" t="s">
        <v>3452</v>
      </c>
      <c r="C2317">
        <v>-2.9999999999999997E-8</v>
      </c>
      <c r="D2317">
        <v>0.20957071999999999</v>
      </c>
      <c r="E2317">
        <v>682</v>
      </c>
      <c r="F2317">
        <v>0</v>
      </c>
      <c r="G2317">
        <v>0</v>
      </c>
      <c r="H2317">
        <v>7</v>
      </c>
      <c r="I2317">
        <v>97291</v>
      </c>
      <c r="J2317">
        <v>1</v>
      </c>
      <c r="K2317">
        <v>0</v>
      </c>
      <c r="L2317">
        <v>0</v>
      </c>
      <c r="M2317">
        <v>0</v>
      </c>
      <c r="N2317">
        <v>1</v>
      </c>
      <c r="O2317">
        <v>1</v>
      </c>
      <c r="P2317">
        <v>348</v>
      </c>
      <c r="Q2317">
        <v>27</v>
      </c>
      <c r="R2317">
        <v>3</v>
      </c>
      <c r="S2317" t="s">
        <v>1478</v>
      </c>
      <c r="T2317">
        <v>1</v>
      </c>
      <c r="U2317">
        <v>0.20957075</v>
      </c>
      <c r="V2317">
        <v>143</v>
      </c>
    </row>
    <row r="2318" spans="1:22">
      <c r="A2318">
        <v>114748</v>
      </c>
      <c r="B2318" t="s">
        <v>3453</v>
      </c>
      <c r="C2318">
        <v>-2.9999999999999997E-8</v>
      </c>
      <c r="D2318">
        <v>0.17437875</v>
      </c>
      <c r="E2318">
        <v>682</v>
      </c>
      <c r="F2318">
        <v>2</v>
      </c>
      <c r="G2318">
        <v>0</v>
      </c>
      <c r="H2318">
        <v>7</v>
      </c>
      <c r="I2318">
        <v>97291</v>
      </c>
      <c r="J2318">
        <v>1</v>
      </c>
      <c r="K2318">
        <v>0</v>
      </c>
      <c r="L2318">
        <v>0</v>
      </c>
      <c r="M2318">
        <v>0</v>
      </c>
      <c r="N2318">
        <v>1</v>
      </c>
      <c r="O2318">
        <v>1</v>
      </c>
      <c r="P2318">
        <v>348</v>
      </c>
      <c r="Q2318">
        <v>27</v>
      </c>
      <c r="R2318">
        <v>3</v>
      </c>
      <c r="S2318" t="s">
        <v>1478</v>
      </c>
      <c r="T2318">
        <v>1</v>
      </c>
      <c r="U2318">
        <v>0.17437878000000001</v>
      </c>
      <c r="V2318">
        <v>119</v>
      </c>
    </row>
    <row r="2319" spans="1:22">
      <c r="A2319">
        <v>114757</v>
      </c>
      <c r="B2319" t="s">
        <v>3454</v>
      </c>
      <c r="C2319">
        <v>-2.9999999999999997E-8</v>
      </c>
      <c r="D2319">
        <v>0.26797010999999998</v>
      </c>
      <c r="E2319">
        <v>682</v>
      </c>
      <c r="F2319">
        <v>0</v>
      </c>
      <c r="G2319">
        <v>0</v>
      </c>
      <c r="H2319">
        <v>7</v>
      </c>
      <c r="I2319">
        <v>97291</v>
      </c>
      <c r="J2319">
        <v>1</v>
      </c>
      <c r="K2319">
        <v>0</v>
      </c>
      <c r="L2319">
        <v>0</v>
      </c>
      <c r="M2319">
        <v>0</v>
      </c>
      <c r="N2319">
        <v>1</v>
      </c>
      <c r="O2319">
        <v>1</v>
      </c>
      <c r="P2319">
        <v>348</v>
      </c>
      <c r="Q2319">
        <v>27</v>
      </c>
      <c r="R2319">
        <v>3</v>
      </c>
      <c r="S2319" t="s">
        <v>1478</v>
      </c>
      <c r="T2319">
        <v>1</v>
      </c>
      <c r="U2319">
        <v>0.26797014000000002</v>
      </c>
      <c r="V2319">
        <v>183</v>
      </c>
    </row>
    <row r="2320" spans="1:22">
      <c r="A2320">
        <v>114797</v>
      </c>
      <c r="B2320" t="s">
        <v>3455</v>
      </c>
      <c r="C2320">
        <v>-2.9999999999999997E-8</v>
      </c>
      <c r="D2320">
        <v>0.13472603</v>
      </c>
      <c r="E2320">
        <v>682</v>
      </c>
      <c r="F2320">
        <v>2</v>
      </c>
      <c r="G2320">
        <v>0</v>
      </c>
      <c r="H2320">
        <v>7</v>
      </c>
      <c r="I2320">
        <v>97291</v>
      </c>
      <c r="J2320">
        <v>1</v>
      </c>
      <c r="K2320">
        <v>0</v>
      </c>
      <c r="L2320">
        <v>0</v>
      </c>
      <c r="M2320">
        <v>0</v>
      </c>
      <c r="N2320">
        <v>1</v>
      </c>
      <c r="O2320">
        <v>1</v>
      </c>
      <c r="P2320">
        <v>348</v>
      </c>
      <c r="Q2320">
        <v>27</v>
      </c>
      <c r="R2320">
        <v>3</v>
      </c>
      <c r="S2320" t="s">
        <v>1478</v>
      </c>
      <c r="T2320">
        <v>1</v>
      </c>
      <c r="U2320">
        <v>0.13472606000000001</v>
      </c>
      <c r="V2320">
        <v>92</v>
      </c>
    </row>
    <row r="2321" spans="1:22">
      <c r="A2321">
        <v>114817</v>
      </c>
      <c r="B2321" t="s">
        <v>3456</v>
      </c>
      <c r="C2321">
        <v>-2.9999999999999997E-8</v>
      </c>
      <c r="D2321">
        <v>0.18389298000000001</v>
      </c>
      <c r="E2321">
        <v>682</v>
      </c>
      <c r="F2321">
        <v>2</v>
      </c>
      <c r="G2321">
        <v>0</v>
      </c>
      <c r="H2321">
        <v>7</v>
      </c>
      <c r="I2321">
        <v>97291</v>
      </c>
      <c r="J2321">
        <v>1</v>
      </c>
      <c r="K2321">
        <v>0</v>
      </c>
      <c r="L2321">
        <v>0</v>
      </c>
      <c r="M2321">
        <v>0</v>
      </c>
      <c r="N2321">
        <v>1</v>
      </c>
      <c r="O2321">
        <v>1</v>
      </c>
      <c r="P2321">
        <v>348</v>
      </c>
      <c r="Q2321">
        <v>27</v>
      </c>
      <c r="R2321">
        <v>3</v>
      </c>
      <c r="S2321" t="s">
        <v>1478</v>
      </c>
      <c r="T2321">
        <v>1</v>
      </c>
      <c r="U2321">
        <v>0.18389301</v>
      </c>
      <c r="V2321">
        <v>125</v>
      </c>
    </row>
    <row r="2322" spans="1:22">
      <c r="A2322">
        <v>114823</v>
      </c>
      <c r="B2322" t="s">
        <v>3457</v>
      </c>
      <c r="C2322">
        <v>-2.9999999999999997E-8</v>
      </c>
      <c r="D2322">
        <v>0.12189107</v>
      </c>
      <c r="E2322">
        <v>682</v>
      </c>
      <c r="F2322">
        <v>2</v>
      </c>
      <c r="G2322">
        <v>0</v>
      </c>
      <c r="H2322">
        <v>7</v>
      </c>
      <c r="I2322">
        <v>97291</v>
      </c>
      <c r="J2322">
        <v>1</v>
      </c>
      <c r="K2322">
        <v>0</v>
      </c>
      <c r="L2322">
        <v>0</v>
      </c>
      <c r="M2322">
        <v>0</v>
      </c>
      <c r="N2322">
        <v>1</v>
      </c>
      <c r="O2322">
        <v>1</v>
      </c>
      <c r="P2322">
        <v>348</v>
      </c>
      <c r="Q2322">
        <v>27</v>
      </c>
      <c r="R2322">
        <v>3</v>
      </c>
      <c r="S2322" t="s">
        <v>1478</v>
      </c>
      <c r="T2322">
        <v>1</v>
      </c>
      <c r="U2322">
        <v>0.1218911</v>
      </c>
      <c r="V2322">
        <v>83</v>
      </c>
    </row>
    <row r="2323" spans="1:22">
      <c r="A2323">
        <v>114858</v>
      </c>
      <c r="B2323" t="s">
        <v>3458</v>
      </c>
      <c r="C2323">
        <v>-2.9999999999999997E-8</v>
      </c>
      <c r="D2323">
        <v>0.12844727</v>
      </c>
      <c r="E2323">
        <v>682</v>
      </c>
      <c r="F2323">
        <v>0</v>
      </c>
      <c r="G2323">
        <v>0</v>
      </c>
      <c r="H2323">
        <v>7</v>
      </c>
      <c r="I2323">
        <v>97291</v>
      </c>
      <c r="J2323">
        <v>1</v>
      </c>
      <c r="K2323">
        <v>0</v>
      </c>
      <c r="L2323">
        <v>0</v>
      </c>
      <c r="M2323">
        <v>0</v>
      </c>
      <c r="N2323">
        <v>1</v>
      </c>
      <c r="O2323">
        <v>1</v>
      </c>
      <c r="P2323">
        <v>348</v>
      </c>
      <c r="Q2323">
        <v>27</v>
      </c>
      <c r="R2323">
        <v>3</v>
      </c>
      <c r="S2323" t="s">
        <v>1478</v>
      </c>
      <c r="T2323">
        <v>1</v>
      </c>
      <c r="U2323">
        <v>0.12844729999999999</v>
      </c>
      <c r="V2323">
        <v>88</v>
      </c>
    </row>
    <row r="2324" spans="1:22">
      <c r="A2324">
        <v>114881</v>
      </c>
      <c r="B2324" t="s">
        <v>3459</v>
      </c>
      <c r="C2324">
        <v>-2.9999999999999997E-8</v>
      </c>
      <c r="D2324">
        <v>7.5618459999999998E-2</v>
      </c>
      <c r="E2324">
        <v>682</v>
      </c>
      <c r="F2324">
        <v>2</v>
      </c>
      <c r="G2324">
        <v>0</v>
      </c>
      <c r="H2324">
        <v>7</v>
      </c>
      <c r="I2324">
        <v>97291</v>
      </c>
      <c r="J2324">
        <v>1</v>
      </c>
      <c r="K2324">
        <v>0</v>
      </c>
      <c r="L2324">
        <v>0</v>
      </c>
      <c r="M2324">
        <v>0</v>
      </c>
      <c r="N2324">
        <v>1</v>
      </c>
      <c r="O2324">
        <v>1</v>
      </c>
      <c r="P2324">
        <v>348</v>
      </c>
      <c r="Q2324">
        <v>27</v>
      </c>
      <c r="R2324">
        <v>3</v>
      </c>
      <c r="S2324" t="s">
        <v>1478</v>
      </c>
      <c r="T2324">
        <v>1</v>
      </c>
      <c r="U2324">
        <v>7.5618489999999997E-2</v>
      </c>
      <c r="V2324">
        <v>52</v>
      </c>
    </row>
    <row r="2325" spans="1:22">
      <c r="A2325">
        <v>114973</v>
      </c>
      <c r="B2325" t="s">
        <v>3460</v>
      </c>
      <c r="C2325">
        <v>-2.9999999999999997E-8</v>
      </c>
      <c r="D2325">
        <v>0.10719691000000001</v>
      </c>
      <c r="E2325">
        <v>682</v>
      </c>
      <c r="F2325">
        <v>0</v>
      </c>
      <c r="G2325">
        <v>0</v>
      </c>
      <c r="H2325">
        <v>7</v>
      </c>
      <c r="I2325">
        <v>97291</v>
      </c>
      <c r="J2325">
        <v>1</v>
      </c>
      <c r="K2325">
        <v>0</v>
      </c>
      <c r="L2325">
        <v>0</v>
      </c>
      <c r="M2325">
        <v>0</v>
      </c>
      <c r="N2325">
        <v>1</v>
      </c>
      <c r="O2325">
        <v>1</v>
      </c>
      <c r="P2325">
        <v>348</v>
      </c>
      <c r="Q2325">
        <v>27</v>
      </c>
      <c r="R2325">
        <v>3</v>
      </c>
      <c r="S2325" t="s">
        <v>1478</v>
      </c>
      <c r="T2325">
        <v>1</v>
      </c>
      <c r="U2325">
        <v>0.10719694</v>
      </c>
      <c r="V2325">
        <v>73</v>
      </c>
    </row>
    <row r="2326" spans="1:22">
      <c r="A2326">
        <v>114974</v>
      </c>
      <c r="B2326" t="s">
        <v>3460</v>
      </c>
      <c r="C2326">
        <v>0.10719691000000001</v>
      </c>
      <c r="D2326">
        <v>0.15427779999999999</v>
      </c>
      <c r="E2326">
        <v>682</v>
      </c>
      <c r="F2326">
        <v>2</v>
      </c>
      <c r="G2326">
        <v>0</v>
      </c>
      <c r="H2326">
        <v>7</v>
      </c>
      <c r="I2326">
        <v>97291</v>
      </c>
      <c r="J2326">
        <v>1</v>
      </c>
      <c r="K2326">
        <v>0</v>
      </c>
      <c r="L2326">
        <v>0</v>
      </c>
      <c r="M2326">
        <v>0</v>
      </c>
      <c r="N2326">
        <v>1</v>
      </c>
      <c r="O2326">
        <v>1</v>
      </c>
      <c r="P2326">
        <v>348</v>
      </c>
      <c r="Q2326">
        <v>27</v>
      </c>
      <c r="R2326">
        <v>3</v>
      </c>
      <c r="S2326" t="s">
        <v>1478</v>
      </c>
      <c r="T2326">
        <v>1</v>
      </c>
      <c r="U2326">
        <v>4.708089E-2</v>
      </c>
      <c r="V2326">
        <v>32</v>
      </c>
    </row>
    <row r="2327" spans="1:22">
      <c r="A2327">
        <v>114975</v>
      </c>
      <c r="B2327" t="s">
        <v>3461</v>
      </c>
      <c r="C2327">
        <v>-2.9999999999999997E-8</v>
      </c>
      <c r="D2327">
        <v>7.6036889999999996E-2</v>
      </c>
      <c r="E2327">
        <v>682</v>
      </c>
      <c r="F2327">
        <v>2</v>
      </c>
      <c r="G2327">
        <v>0</v>
      </c>
      <c r="H2327">
        <v>7</v>
      </c>
      <c r="I2327">
        <v>97291</v>
      </c>
      <c r="J2327">
        <v>1</v>
      </c>
      <c r="K2327">
        <v>0</v>
      </c>
      <c r="L2327">
        <v>0</v>
      </c>
      <c r="M2327">
        <v>0</v>
      </c>
      <c r="N2327">
        <v>1</v>
      </c>
      <c r="O2327">
        <v>1</v>
      </c>
      <c r="P2327">
        <v>348</v>
      </c>
      <c r="Q2327">
        <v>27</v>
      </c>
      <c r="R2327">
        <v>3</v>
      </c>
      <c r="S2327" t="s">
        <v>1478</v>
      </c>
      <c r="T2327">
        <v>1</v>
      </c>
      <c r="U2327">
        <v>7.6036919999999994E-2</v>
      </c>
      <c r="V2327">
        <v>52</v>
      </c>
    </row>
    <row r="2328" spans="1:22">
      <c r="A2328">
        <v>115024</v>
      </c>
      <c r="B2328" t="s">
        <v>3462</v>
      </c>
      <c r="C2328">
        <v>-2.9999999999999997E-8</v>
      </c>
      <c r="D2328">
        <v>3.856188E-2</v>
      </c>
      <c r="E2328">
        <v>682</v>
      </c>
      <c r="F2328">
        <v>2</v>
      </c>
      <c r="G2328">
        <v>0</v>
      </c>
      <c r="H2328">
        <v>7</v>
      </c>
      <c r="I2328">
        <v>97291</v>
      </c>
      <c r="J2328">
        <v>1</v>
      </c>
      <c r="K2328">
        <v>0</v>
      </c>
      <c r="L2328">
        <v>0</v>
      </c>
      <c r="M2328">
        <v>0</v>
      </c>
      <c r="N2328">
        <v>1</v>
      </c>
      <c r="O2328">
        <v>1</v>
      </c>
      <c r="P2328">
        <v>348</v>
      </c>
      <c r="Q2328">
        <v>27</v>
      </c>
      <c r="R2328">
        <v>3</v>
      </c>
      <c r="S2328" t="s">
        <v>1478</v>
      </c>
      <c r="T2328">
        <v>1</v>
      </c>
      <c r="U2328">
        <v>3.8561909999999998E-2</v>
      </c>
      <c r="V2328">
        <v>26</v>
      </c>
    </row>
    <row r="2329" spans="1:22">
      <c r="A2329">
        <v>115025</v>
      </c>
      <c r="B2329" t="s">
        <v>3462</v>
      </c>
      <c r="C2329">
        <v>3.856188E-2</v>
      </c>
      <c r="D2329">
        <v>5.7361860000000001E-2</v>
      </c>
      <c r="E2329">
        <v>682</v>
      </c>
      <c r="F2329">
        <v>2</v>
      </c>
      <c r="G2329">
        <v>0</v>
      </c>
      <c r="H2329">
        <v>7</v>
      </c>
      <c r="I2329">
        <v>97291</v>
      </c>
      <c r="J2329">
        <v>1</v>
      </c>
      <c r="K2329">
        <v>0</v>
      </c>
      <c r="L2329">
        <v>0</v>
      </c>
      <c r="M2329">
        <v>0</v>
      </c>
      <c r="N2329">
        <v>1</v>
      </c>
      <c r="O2329">
        <v>1</v>
      </c>
      <c r="P2329">
        <v>348</v>
      </c>
      <c r="Q2329">
        <v>27</v>
      </c>
      <c r="R2329">
        <v>3</v>
      </c>
      <c r="S2329" t="s">
        <v>1478</v>
      </c>
      <c r="T2329">
        <v>1</v>
      </c>
      <c r="U2329">
        <v>1.8799980000000001E-2</v>
      </c>
      <c r="V2329">
        <v>13</v>
      </c>
    </row>
    <row r="2330" spans="1:22">
      <c r="A2330">
        <v>115026</v>
      </c>
      <c r="B2330" t="s">
        <v>3462</v>
      </c>
      <c r="C2330">
        <v>5.7361860000000001E-2</v>
      </c>
      <c r="D2330">
        <v>0.24016207000000001</v>
      </c>
      <c r="E2330">
        <v>682</v>
      </c>
      <c r="F2330">
        <v>2</v>
      </c>
      <c r="G2330">
        <v>0</v>
      </c>
      <c r="H2330">
        <v>7</v>
      </c>
      <c r="I2330">
        <v>97291</v>
      </c>
      <c r="J2330">
        <v>1</v>
      </c>
      <c r="K2330">
        <v>0</v>
      </c>
      <c r="L2330">
        <v>0</v>
      </c>
      <c r="M2330">
        <v>0</v>
      </c>
      <c r="N2330">
        <v>1</v>
      </c>
      <c r="O2330">
        <v>1</v>
      </c>
      <c r="P2330">
        <v>348</v>
      </c>
      <c r="Q2330">
        <v>27</v>
      </c>
      <c r="R2330">
        <v>3</v>
      </c>
      <c r="S2330" t="s">
        <v>1478</v>
      </c>
      <c r="T2330">
        <v>1</v>
      </c>
      <c r="U2330">
        <v>0.18280020999999999</v>
      </c>
      <c r="V2330">
        <v>125</v>
      </c>
    </row>
    <row r="2331" spans="1:22">
      <c r="A2331">
        <v>115115</v>
      </c>
      <c r="B2331" t="s">
        <v>3463</v>
      </c>
      <c r="C2331">
        <v>-2.9999999999999997E-8</v>
      </c>
      <c r="D2331">
        <v>8.8677980000000003E-2</v>
      </c>
      <c r="E2331">
        <v>682</v>
      </c>
      <c r="F2331">
        <v>2</v>
      </c>
      <c r="G2331">
        <v>0</v>
      </c>
      <c r="H2331">
        <v>7</v>
      </c>
      <c r="I2331">
        <v>97291</v>
      </c>
      <c r="J2331">
        <v>1</v>
      </c>
      <c r="K2331">
        <v>0</v>
      </c>
      <c r="L2331">
        <v>0</v>
      </c>
      <c r="M2331">
        <v>0</v>
      </c>
      <c r="N2331">
        <v>1</v>
      </c>
      <c r="O2331">
        <v>1</v>
      </c>
      <c r="P2331">
        <v>348</v>
      </c>
      <c r="Q2331">
        <v>27</v>
      </c>
      <c r="R2331">
        <v>3</v>
      </c>
      <c r="S2331" t="s">
        <v>1478</v>
      </c>
      <c r="T2331">
        <v>1</v>
      </c>
      <c r="U2331">
        <v>8.8678010000000002E-2</v>
      </c>
      <c r="V2331">
        <v>60</v>
      </c>
    </row>
    <row r="2332" spans="1:22">
      <c r="A2332">
        <v>115131</v>
      </c>
      <c r="B2332" t="s">
        <v>3464</v>
      </c>
      <c r="C2332">
        <v>-2.9999999999999997E-8</v>
      </c>
      <c r="D2332">
        <v>9.3200309999999995E-2</v>
      </c>
      <c r="E2332">
        <v>682</v>
      </c>
      <c r="F2332">
        <v>0</v>
      </c>
      <c r="G2332">
        <v>0</v>
      </c>
      <c r="H2332">
        <v>7</v>
      </c>
      <c r="I2332">
        <v>97291</v>
      </c>
      <c r="J2332">
        <v>1</v>
      </c>
      <c r="K2332">
        <v>0</v>
      </c>
      <c r="L2332">
        <v>0</v>
      </c>
      <c r="M2332">
        <v>0</v>
      </c>
      <c r="N2332">
        <v>1</v>
      </c>
      <c r="O2332">
        <v>1</v>
      </c>
      <c r="P2332">
        <v>348</v>
      </c>
      <c r="Q2332">
        <v>27</v>
      </c>
      <c r="R2332">
        <v>3</v>
      </c>
      <c r="S2332" t="s">
        <v>1478</v>
      </c>
      <c r="T2332">
        <v>1</v>
      </c>
      <c r="U2332">
        <v>9.3200340000000007E-2</v>
      </c>
      <c r="V2332">
        <v>64</v>
      </c>
    </row>
    <row r="2333" spans="1:22">
      <c r="A2333">
        <v>115132</v>
      </c>
      <c r="B2333" t="s">
        <v>3464</v>
      </c>
      <c r="C2333">
        <v>9.3200309999999995E-2</v>
      </c>
      <c r="D2333">
        <v>0.28519498999999998</v>
      </c>
      <c r="E2333">
        <v>682</v>
      </c>
      <c r="F2333">
        <v>2</v>
      </c>
      <c r="G2333">
        <v>0</v>
      </c>
      <c r="H2333">
        <v>7</v>
      </c>
      <c r="I2333">
        <v>97291</v>
      </c>
      <c r="J2333">
        <v>1</v>
      </c>
      <c r="K2333">
        <v>0</v>
      </c>
      <c r="L2333">
        <v>0</v>
      </c>
      <c r="M2333">
        <v>0</v>
      </c>
      <c r="N2333">
        <v>1</v>
      </c>
      <c r="O2333">
        <v>1</v>
      </c>
      <c r="P2333">
        <v>348</v>
      </c>
      <c r="Q2333">
        <v>27</v>
      </c>
      <c r="R2333">
        <v>3</v>
      </c>
      <c r="S2333" t="s">
        <v>1478</v>
      </c>
      <c r="T2333">
        <v>1</v>
      </c>
      <c r="U2333">
        <v>0.19199468</v>
      </c>
      <c r="V2333">
        <v>131</v>
      </c>
    </row>
    <row r="2334" spans="1:22">
      <c r="A2334">
        <v>115201</v>
      </c>
      <c r="B2334" t="s">
        <v>3465</v>
      </c>
      <c r="C2334">
        <v>-2.9999999999999997E-8</v>
      </c>
      <c r="D2334">
        <v>0.65508359000000005</v>
      </c>
      <c r="E2334">
        <v>682</v>
      </c>
      <c r="F2334">
        <v>2</v>
      </c>
      <c r="G2334">
        <v>0</v>
      </c>
      <c r="H2334">
        <v>7</v>
      </c>
      <c r="I2334">
        <v>97291</v>
      </c>
      <c r="J2334">
        <v>1</v>
      </c>
      <c r="K2334">
        <v>0</v>
      </c>
      <c r="L2334">
        <v>0</v>
      </c>
      <c r="M2334">
        <v>0</v>
      </c>
      <c r="N2334">
        <v>1</v>
      </c>
      <c r="O2334">
        <v>1</v>
      </c>
      <c r="P2334">
        <v>348</v>
      </c>
      <c r="Q2334">
        <v>27</v>
      </c>
      <c r="R2334">
        <v>3</v>
      </c>
      <c r="S2334" t="s">
        <v>1478</v>
      </c>
      <c r="T2334">
        <v>1</v>
      </c>
      <c r="U2334">
        <v>0.65508361999999998</v>
      </c>
      <c r="V2334">
        <v>447</v>
      </c>
    </row>
    <row r="2335" spans="1:22">
      <c r="A2335">
        <v>115236</v>
      </c>
      <c r="B2335" t="s">
        <v>3466</v>
      </c>
      <c r="C2335">
        <v>-2.9999999999999997E-8</v>
      </c>
      <c r="D2335">
        <v>4.544927E-2</v>
      </c>
      <c r="E2335">
        <v>682</v>
      </c>
      <c r="F2335">
        <v>0</v>
      </c>
      <c r="G2335">
        <v>0</v>
      </c>
      <c r="H2335">
        <v>7</v>
      </c>
      <c r="I2335">
        <v>97291</v>
      </c>
      <c r="J2335">
        <v>1</v>
      </c>
      <c r="K2335">
        <v>0</v>
      </c>
      <c r="L2335">
        <v>0</v>
      </c>
      <c r="M2335">
        <v>0</v>
      </c>
      <c r="N2335">
        <v>1</v>
      </c>
      <c r="O2335">
        <v>1</v>
      </c>
      <c r="P2335">
        <v>348</v>
      </c>
      <c r="Q2335">
        <v>27</v>
      </c>
      <c r="R2335">
        <v>3</v>
      </c>
      <c r="S2335" t="s">
        <v>1478</v>
      </c>
      <c r="T2335">
        <v>1</v>
      </c>
      <c r="U2335">
        <v>4.5449299999999998E-2</v>
      </c>
      <c r="V2335">
        <v>31</v>
      </c>
    </row>
    <row r="2336" spans="1:22">
      <c r="A2336">
        <v>115237</v>
      </c>
      <c r="B2336" t="s">
        <v>3466</v>
      </c>
      <c r="C2336">
        <v>4.544927E-2</v>
      </c>
      <c r="D2336">
        <v>0.23720285999999999</v>
      </c>
      <c r="E2336">
        <v>682</v>
      </c>
      <c r="F2336">
        <v>2</v>
      </c>
      <c r="G2336">
        <v>0</v>
      </c>
      <c r="H2336">
        <v>7</v>
      </c>
      <c r="I2336">
        <v>97291</v>
      </c>
      <c r="J2336">
        <v>1</v>
      </c>
      <c r="K2336">
        <v>0</v>
      </c>
      <c r="L2336">
        <v>0</v>
      </c>
      <c r="M2336">
        <v>0</v>
      </c>
      <c r="N2336">
        <v>1</v>
      </c>
      <c r="O2336">
        <v>1</v>
      </c>
      <c r="P2336">
        <v>348</v>
      </c>
      <c r="Q2336">
        <v>27</v>
      </c>
      <c r="R2336">
        <v>3</v>
      </c>
      <c r="S2336" t="s">
        <v>1478</v>
      </c>
      <c r="T2336">
        <v>1</v>
      </c>
      <c r="U2336">
        <v>0.19175359</v>
      </c>
      <c r="V2336">
        <v>131</v>
      </c>
    </row>
    <row r="2337" spans="1:22">
      <c r="A2337">
        <v>115240</v>
      </c>
      <c r="B2337" t="s">
        <v>3467</v>
      </c>
      <c r="C2337">
        <v>-2.9999999999999997E-8</v>
      </c>
      <c r="D2337">
        <v>0.33056461999999998</v>
      </c>
      <c r="E2337">
        <v>682</v>
      </c>
      <c r="F2337">
        <v>2</v>
      </c>
      <c r="G2337">
        <v>0</v>
      </c>
      <c r="H2337">
        <v>7</v>
      </c>
      <c r="I2337">
        <v>97291</v>
      </c>
      <c r="J2337">
        <v>1</v>
      </c>
      <c r="K2337">
        <v>0</v>
      </c>
      <c r="L2337">
        <v>0</v>
      </c>
      <c r="M2337">
        <v>0</v>
      </c>
      <c r="N2337">
        <v>1</v>
      </c>
      <c r="O2337">
        <v>1</v>
      </c>
      <c r="P2337">
        <v>348</v>
      </c>
      <c r="Q2337">
        <v>27</v>
      </c>
      <c r="R2337">
        <v>3</v>
      </c>
      <c r="S2337" t="s">
        <v>1478</v>
      </c>
      <c r="T2337">
        <v>1</v>
      </c>
      <c r="U2337">
        <v>0.33056465000000002</v>
      </c>
      <c r="V2337">
        <v>225</v>
      </c>
    </row>
    <row r="2338" spans="1:22">
      <c r="A2338">
        <v>115241</v>
      </c>
      <c r="B2338" t="s">
        <v>3468</v>
      </c>
      <c r="C2338">
        <v>-2.9999999999999997E-8</v>
      </c>
      <c r="D2338">
        <v>0.24285223</v>
      </c>
      <c r="E2338">
        <v>682</v>
      </c>
      <c r="F2338">
        <v>2</v>
      </c>
      <c r="G2338">
        <v>0</v>
      </c>
      <c r="H2338">
        <v>7</v>
      </c>
      <c r="I2338">
        <v>97291</v>
      </c>
      <c r="J2338">
        <v>1</v>
      </c>
      <c r="K2338">
        <v>0</v>
      </c>
      <c r="L2338">
        <v>0</v>
      </c>
      <c r="M2338">
        <v>0</v>
      </c>
      <c r="N2338">
        <v>1</v>
      </c>
      <c r="O2338">
        <v>1</v>
      </c>
      <c r="P2338">
        <v>348</v>
      </c>
      <c r="Q2338">
        <v>27</v>
      </c>
      <c r="R2338">
        <v>3</v>
      </c>
      <c r="S2338" t="s">
        <v>1478</v>
      </c>
      <c r="T2338">
        <v>1</v>
      </c>
      <c r="U2338">
        <v>0.24285225999999999</v>
      </c>
      <c r="V2338">
        <v>166</v>
      </c>
    </row>
    <row r="2339" spans="1:22">
      <c r="A2339">
        <v>115263</v>
      </c>
      <c r="B2339" t="s">
        <v>3469</v>
      </c>
      <c r="C2339">
        <v>-2.9999999999999997E-8</v>
      </c>
      <c r="D2339">
        <v>2.5850700000000001E-2</v>
      </c>
      <c r="E2339">
        <v>682</v>
      </c>
      <c r="F2339">
        <v>2</v>
      </c>
      <c r="G2339">
        <v>0</v>
      </c>
      <c r="H2339">
        <v>7</v>
      </c>
      <c r="I2339">
        <v>97291</v>
      </c>
      <c r="J2339">
        <v>1</v>
      </c>
      <c r="K2339">
        <v>0</v>
      </c>
      <c r="L2339">
        <v>0</v>
      </c>
      <c r="M2339">
        <v>0</v>
      </c>
      <c r="N2339">
        <v>1</v>
      </c>
      <c r="O2339">
        <v>1</v>
      </c>
      <c r="P2339">
        <v>348</v>
      </c>
      <c r="Q2339">
        <v>27</v>
      </c>
      <c r="R2339">
        <v>3</v>
      </c>
      <c r="S2339" t="s">
        <v>1478</v>
      </c>
      <c r="T2339">
        <v>1</v>
      </c>
      <c r="U2339">
        <v>2.5850729999999999E-2</v>
      </c>
      <c r="V2339">
        <v>18</v>
      </c>
    </row>
    <row r="2340" spans="1:22">
      <c r="A2340">
        <v>115343</v>
      </c>
      <c r="B2340" t="s">
        <v>3470</v>
      </c>
      <c r="C2340">
        <v>-2.9999999999999997E-8</v>
      </c>
      <c r="D2340">
        <v>5.781758E-2</v>
      </c>
      <c r="E2340">
        <v>682</v>
      </c>
      <c r="F2340">
        <v>2</v>
      </c>
      <c r="G2340">
        <v>0</v>
      </c>
      <c r="H2340">
        <v>7</v>
      </c>
      <c r="I2340">
        <v>97291</v>
      </c>
      <c r="J2340">
        <v>1</v>
      </c>
      <c r="K2340">
        <v>0</v>
      </c>
      <c r="L2340">
        <v>0</v>
      </c>
      <c r="M2340">
        <v>0</v>
      </c>
      <c r="N2340">
        <v>1</v>
      </c>
      <c r="O2340">
        <v>1</v>
      </c>
      <c r="P2340">
        <v>348</v>
      </c>
      <c r="Q2340">
        <v>27</v>
      </c>
      <c r="R2340">
        <v>3</v>
      </c>
      <c r="S2340" t="s">
        <v>1478</v>
      </c>
      <c r="T2340">
        <v>1</v>
      </c>
      <c r="U2340">
        <v>5.7817609999999998E-2</v>
      </c>
      <c r="V2340">
        <v>39</v>
      </c>
    </row>
    <row r="2341" spans="1:22">
      <c r="A2341">
        <v>115344</v>
      </c>
      <c r="B2341" t="s">
        <v>3470</v>
      </c>
      <c r="C2341">
        <v>5.781758E-2</v>
      </c>
      <c r="D2341">
        <v>0.13869347000000001</v>
      </c>
      <c r="E2341">
        <v>682</v>
      </c>
      <c r="F2341">
        <v>0</v>
      </c>
      <c r="G2341">
        <v>0</v>
      </c>
      <c r="H2341">
        <v>7</v>
      </c>
      <c r="I2341">
        <v>97291</v>
      </c>
      <c r="J2341">
        <v>1</v>
      </c>
      <c r="K2341">
        <v>0</v>
      </c>
      <c r="L2341">
        <v>0</v>
      </c>
      <c r="M2341">
        <v>0</v>
      </c>
      <c r="N2341">
        <v>1</v>
      </c>
      <c r="O2341">
        <v>1</v>
      </c>
      <c r="P2341">
        <v>348</v>
      </c>
      <c r="Q2341">
        <v>27</v>
      </c>
      <c r="R2341">
        <v>3</v>
      </c>
      <c r="S2341" t="s">
        <v>1478</v>
      </c>
      <c r="T2341">
        <v>1</v>
      </c>
      <c r="U2341">
        <v>8.0875890000000006E-2</v>
      </c>
      <c r="V2341">
        <v>55</v>
      </c>
    </row>
    <row r="2342" spans="1:22">
      <c r="A2342">
        <v>115516</v>
      </c>
      <c r="B2342" t="s">
        <v>3471</v>
      </c>
      <c r="C2342">
        <v>-2.9999999999999997E-8</v>
      </c>
      <c r="D2342">
        <v>0.31435742999999999</v>
      </c>
      <c r="E2342">
        <v>682</v>
      </c>
      <c r="F2342">
        <v>2</v>
      </c>
      <c r="G2342">
        <v>0</v>
      </c>
      <c r="H2342">
        <v>7</v>
      </c>
      <c r="I2342">
        <v>97291</v>
      </c>
      <c r="J2342">
        <v>1</v>
      </c>
      <c r="K2342">
        <v>0</v>
      </c>
      <c r="L2342">
        <v>0</v>
      </c>
      <c r="M2342">
        <v>0</v>
      </c>
      <c r="N2342">
        <v>1</v>
      </c>
      <c r="O2342">
        <v>1</v>
      </c>
      <c r="P2342">
        <v>348</v>
      </c>
      <c r="Q2342">
        <v>27</v>
      </c>
      <c r="R2342">
        <v>3</v>
      </c>
      <c r="S2342" t="s">
        <v>1478</v>
      </c>
      <c r="T2342">
        <v>1</v>
      </c>
      <c r="U2342">
        <v>0.31435745999999998</v>
      </c>
      <c r="V2342">
        <v>214</v>
      </c>
    </row>
    <row r="2343" spans="1:22">
      <c r="A2343">
        <v>115541</v>
      </c>
      <c r="B2343" t="s">
        <v>3472</v>
      </c>
      <c r="C2343">
        <v>-2.9999999999999997E-8</v>
      </c>
      <c r="D2343">
        <v>0.01</v>
      </c>
      <c r="E2343">
        <v>682</v>
      </c>
      <c r="F2343">
        <v>0</v>
      </c>
      <c r="G2343">
        <v>0</v>
      </c>
      <c r="H2343">
        <v>7</v>
      </c>
      <c r="I2343">
        <v>97291</v>
      </c>
      <c r="J2343">
        <v>1</v>
      </c>
      <c r="K2343">
        <v>0</v>
      </c>
      <c r="L2343">
        <v>0</v>
      </c>
      <c r="M2343">
        <v>0</v>
      </c>
      <c r="N2343">
        <v>1</v>
      </c>
      <c r="O2343">
        <v>1</v>
      </c>
      <c r="P2343">
        <v>348</v>
      </c>
      <c r="Q2343">
        <v>27</v>
      </c>
      <c r="R2343">
        <v>3</v>
      </c>
      <c r="S2343" t="s">
        <v>1478</v>
      </c>
      <c r="T2343">
        <v>1</v>
      </c>
      <c r="U2343">
        <v>0.01</v>
      </c>
      <c r="V2343">
        <v>7</v>
      </c>
    </row>
    <row r="2344" spans="1:22">
      <c r="A2344">
        <v>115542</v>
      </c>
      <c r="B2344" t="s">
        <v>3472</v>
      </c>
      <c r="C2344">
        <v>0.79354762000000001</v>
      </c>
      <c r="D2344">
        <v>1.1803127</v>
      </c>
      <c r="E2344">
        <v>682</v>
      </c>
      <c r="F2344">
        <v>2</v>
      </c>
      <c r="G2344">
        <v>0</v>
      </c>
      <c r="H2344">
        <v>7</v>
      </c>
      <c r="I2344">
        <v>97291</v>
      </c>
      <c r="J2344">
        <v>1</v>
      </c>
      <c r="K2344">
        <v>0</v>
      </c>
      <c r="L2344">
        <v>0</v>
      </c>
      <c r="M2344">
        <v>0</v>
      </c>
      <c r="N2344">
        <v>1</v>
      </c>
      <c r="O2344">
        <v>1</v>
      </c>
      <c r="P2344">
        <v>348</v>
      </c>
      <c r="Q2344">
        <v>27</v>
      </c>
      <c r="R2344">
        <v>3</v>
      </c>
      <c r="S2344" t="s">
        <v>1478</v>
      </c>
      <c r="T2344">
        <v>1</v>
      </c>
      <c r="U2344">
        <v>0.38676507999999998</v>
      </c>
      <c r="V2344">
        <v>264</v>
      </c>
    </row>
    <row r="2345" spans="1:22">
      <c r="A2345">
        <v>115615</v>
      </c>
      <c r="B2345" t="s">
        <v>3473</v>
      </c>
      <c r="C2345">
        <v>-2.9999999999999997E-8</v>
      </c>
      <c r="D2345">
        <v>2.0406259999999999E-2</v>
      </c>
      <c r="E2345">
        <v>682</v>
      </c>
      <c r="F2345">
        <v>2</v>
      </c>
      <c r="G2345">
        <v>0</v>
      </c>
      <c r="H2345">
        <v>7</v>
      </c>
      <c r="I2345">
        <v>97291</v>
      </c>
      <c r="J2345">
        <v>1</v>
      </c>
      <c r="K2345">
        <v>0</v>
      </c>
      <c r="L2345">
        <v>0</v>
      </c>
      <c r="M2345">
        <v>0</v>
      </c>
      <c r="N2345">
        <v>1</v>
      </c>
      <c r="O2345">
        <v>1</v>
      </c>
      <c r="P2345">
        <v>348</v>
      </c>
      <c r="Q2345">
        <v>27</v>
      </c>
      <c r="R2345">
        <v>3</v>
      </c>
      <c r="S2345" t="s">
        <v>1478</v>
      </c>
      <c r="T2345">
        <v>1</v>
      </c>
      <c r="U2345">
        <v>2.0406290000000001E-2</v>
      </c>
      <c r="V2345">
        <v>14</v>
      </c>
    </row>
    <row r="2346" spans="1:22">
      <c r="A2346">
        <v>115620</v>
      </c>
      <c r="B2346" t="s">
        <v>3474</v>
      </c>
      <c r="C2346">
        <v>-2.9999999999999997E-8</v>
      </c>
      <c r="D2346">
        <v>0.12905895000000001</v>
      </c>
      <c r="E2346">
        <v>682</v>
      </c>
      <c r="F2346">
        <v>2</v>
      </c>
      <c r="G2346">
        <v>0</v>
      </c>
      <c r="H2346">
        <v>7</v>
      </c>
      <c r="I2346">
        <v>97291</v>
      </c>
      <c r="J2346">
        <v>1</v>
      </c>
      <c r="K2346">
        <v>0</v>
      </c>
      <c r="L2346">
        <v>0</v>
      </c>
      <c r="M2346">
        <v>0</v>
      </c>
      <c r="N2346">
        <v>1</v>
      </c>
      <c r="O2346">
        <v>1</v>
      </c>
      <c r="P2346">
        <v>348</v>
      </c>
      <c r="Q2346">
        <v>27</v>
      </c>
      <c r="R2346">
        <v>3</v>
      </c>
      <c r="S2346" t="s">
        <v>1478</v>
      </c>
      <c r="T2346">
        <v>1</v>
      </c>
      <c r="U2346">
        <v>0.12905897999999999</v>
      </c>
      <c r="V2346">
        <v>88</v>
      </c>
    </row>
    <row r="2347" spans="1:22">
      <c r="A2347">
        <v>115621</v>
      </c>
      <c r="B2347" t="s">
        <v>3474</v>
      </c>
      <c r="C2347">
        <v>0.12905895000000001</v>
      </c>
      <c r="D2347">
        <v>0.13648226999999999</v>
      </c>
      <c r="E2347">
        <v>682</v>
      </c>
      <c r="F2347">
        <v>0</v>
      </c>
      <c r="G2347">
        <v>0</v>
      </c>
      <c r="H2347">
        <v>7</v>
      </c>
      <c r="I2347">
        <v>97291</v>
      </c>
      <c r="J2347">
        <v>1</v>
      </c>
      <c r="K2347">
        <v>0</v>
      </c>
      <c r="L2347">
        <v>0</v>
      </c>
      <c r="M2347">
        <v>0</v>
      </c>
      <c r="N2347">
        <v>1</v>
      </c>
      <c r="O2347">
        <v>1</v>
      </c>
      <c r="P2347">
        <v>348</v>
      </c>
      <c r="Q2347">
        <v>27</v>
      </c>
      <c r="R2347">
        <v>3</v>
      </c>
      <c r="S2347" t="s">
        <v>1478</v>
      </c>
      <c r="T2347">
        <v>1</v>
      </c>
      <c r="U2347">
        <v>7.4233199999999997E-3</v>
      </c>
      <c r="V2347">
        <v>5</v>
      </c>
    </row>
    <row r="2348" spans="1:22">
      <c r="A2348">
        <v>115644</v>
      </c>
      <c r="B2348" t="s">
        <v>3475</v>
      </c>
      <c r="C2348">
        <v>-2.9999999999999997E-8</v>
      </c>
      <c r="D2348">
        <v>0.11941205000000001</v>
      </c>
      <c r="E2348">
        <v>682</v>
      </c>
      <c r="F2348">
        <v>2</v>
      </c>
      <c r="G2348">
        <v>0</v>
      </c>
      <c r="H2348">
        <v>7</v>
      </c>
      <c r="I2348">
        <v>97291</v>
      </c>
      <c r="J2348">
        <v>1</v>
      </c>
      <c r="K2348">
        <v>0</v>
      </c>
      <c r="L2348">
        <v>0</v>
      </c>
      <c r="M2348">
        <v>0</v>
      </c>
      <c r="N2348">
        <v>1</v>
      </c>
      <c r="O2348">
        <v>1</v>
      </c>
      <c r="P2348">
        <v>348</v>
      </c>
      <c r="Q2348">
        <v>27</v>
      </c>
      <c r="R2348">
        <v>3</v>
      </c>
      <c r="S2348" t="s">
        <v>1478</v>
      </c>
      <c r="T2348">
        <v>1</v>
      </c>
      <c r="U2348">
        <v>0.11941208</v>
      </c>
      <c r="V2348">
        <v>81</v>
      </c>
    </row>
    <row r="2349" spans="1:22">
      <c r="A2349">
        <v>115662</v>
      </c>
      <c r="B2349" t="s">
        <v>3476</v>
      </c>
      <c r="C2349">
        <v>-2.9999999999999997E-8</v>
      </c>
      <c r="D2349">
        <v>0.19476098999999999</v>
      </c>
      <c r="E2349">
        <v>682</v>
      </c>
      <c r="F2349">
        <v>2</v>
      </c>
      <c r="G2349">
        <v>0</v>
      </c>
      <c r="H2349">
        <v>7</v>
      </c>
      <c r="I2349">
        <v>97291</v>
      </c>
      <c r="J2349">
        <v>1</v>
      </c>
      <c r="K2349">
        <v>0</v>
      </c>
      <c r="L2349">
        <v>0</v>
      </c>
      <c r="M2349">
        <v>0</v>
      </c>
      <c r="N2349">
        <v>1</v>
      </c>
      <c r="O2349">
        <v>1</v>
      </c>
      <c r="P2349">
        <v>348</v>
      </c>
      <c r="Q2349">
        <v>27</v>
      </c>
      <c r="R2349">
        <v>3</v>
      </c>
      <c r="S2349" t="s">
        <v>1478</v>
      </c>
      <c r="T2349">
        <v>1</v>
      </c>
      <c r="U2349">
        <v>0.19476102000000001</v>
      </c>
      <c r="V2349">
        <v>133</v>
      </c>
    </row>
    <row r="2350" spans="1:22">
      <c r="A2350">
        <v>115845</v>
      </c>
      <c r="B2350" t="s">
        <v>3477</v>
      </c>
      <c r="C2350">
        <v>-2.9999999999999997E-8</v>
      </c>
      <c r="D2350">
        <v>0.11964923</v>
      </c>
      <c r="E2350">
        <v>682</v>
      </c>
      <c r="F2350">
        <v>2</v>
      </c>
      <c r="G2350">
        <v>0</v>
      </c>
      <c r="H2350">
        <v>7</v>
      </c>
      <c r="I2350">
        <v>97291</v>
      </c>
      <c r="J2350">
        <v>1</v>
      </c>
      <c r="K2350">
        <v>0</v>
      </c>
      <c r="L2350">
        <v>0</v>
      </c>
      <c r="M2350">
        <v>0</v>
      </c>
      <c r="N2350">
        <v>1</v>
      </c>
      <c r="O2350">
        <v>1</v>
      </c>
      <c r="P2350">
        <v>348</v>
      </c>
      <c r="Q2350">
        <v>27</v>
      </c>
      <c r="R2350">
        <v>3</v>
      </c>
      <c r="S2350" t="s">
        <v>1478</v>
      </c>
      <c r="T2350">
        <v>1</v>
      </c>
      <c r="U2350">
        <v>0.11964925999999999</v>
      </c>
      <c r="V2350">
        <v>82</v>
      </c>
    </row>
    <row r="2351" spans="1:22">
      <c r="A2351">
        <v>115909</v>
      </c>
      <c r="B2351" t="s">
        <v>3478</v>
      </c>
      <c r="C2351">
        <v>-2.9999999999999997E-8</v>
      </c>
      <c r="D2351">
        <v>3.4672599999999998E-2</v>
      </c>
      <c r="E2351">
        <v>682</v>
      </c>
      <c r="F2351">
        <v>2</v>
      </c>
      <c r="G2351">
        <v>0</v>
      </c>
      <c r="H2351">
        <v>7</v>
      </c>
      <c r="I2351">
        <v>97291</v>
      </c>
      <c r="J2351">
        <v>1</v>
      </c>
      <c r="K2351">
        <v>0</v>
      </c>
      <c r="L2351">
        <v>0</v>
      </c>
      <c r="M2351">
        <v>0</v>
      </c>
      <c r="N2351">
        <v>1</v>
      </c>
      <c r="O2351">
        <v>1</v>
      </c>
      <c r="P2351">
        <v>348</v>
      </c>
      <c r="Q2351">
        <v>27</v>
      </c>
      <c r="R2351">
        <v>3</v>
      </c>
      <c r="S2351" t="s">
        <v>1478</v>
      </c>
      <c r="T2351">
        <v>1</v>
      </c>
      <c r="U2351">
        <v>3.4672630000000003E-2</v>
      </c>
      <c r="V2351">
        <v>24</v>
      </c>
    </row>
    <row r="2352" spans="1:22">
      <c r="A2352">
        <v>115918</v>
      </c>
      <c r="B2352" t="s">
        <v>3479</v>
      </c>
      <c r="C2352">
        <v>-2.9999999999999997E-8</v>
      </c>
      <c r="D2352">
        <v>0.28227194</v>
      </c>
      <c r="E2352">
        <v>682</v>
      </c>
      <c r="F2352">
        <v>2</v>
      </c>
      <c r="G2352">
        <v>0</v>
      </c>
      <c r="H2352">
        <v>7</v>
      </c>
      <c r="I2352">
        <v>97291</v>
      </c>
      <c r="J2352">
        <v>1</v>
      </c>
      <c r="K2352">
        <v>0</v>
      </c>
      <c r="L2352">
        <v>0</v>
      </c>
      <c r="M2352">
        <v>0</v>
      </c>
      <c r="N2352">
        <v>1</v>
      </c>
      <c r="O2352">
        <v>1</v>
      </c>
      <c r="P2352">
        <v>348</v>
      </c>
      <c r="Q2352">
        <v>27</v>
      </c>
      <c r="R2352">
        <v>3</v>
      </c>
      <c r="S2352" t="s">
        <v>1478</v>
      </c>
      <c r="T2352">
        <v>1</v>
      </c>
      <c r="U2352">
        <v>0.28227196999999998</v>
      </c>
      <c r="V2352">
        <v>193</v>
      </c>
    </row>
    <row r="2353" spans="1:22">
      <c r="A2353">
        <v>115919</v>
      </c>
      <c r="B2353" t="s">
        <v>3479</v>
      </c>
      <c r="C2353">
        <v>0.28227194</v>
      </c>
      <c r="D2353">
        <v>0.48098827999999999</v>
      </c>
      <c r="E2353">
        <v>682</v>
      </c>
      <c r="F2353">
        <v>0</v>
      </c>
      <c r="G2353">
        <v>0</v>
      </c>
      <c r="H2353">
        <v>7</v>
      </c>
      <c r="I2353">
        <v>97291</v>
      </c>
      <c r="J2353">
        <v>1</v>
      </c>
      <c r="K2353">
        <v>0</v>
      </c>
      <c r="L2353">
        <v>0</v>
      </c>
      <c r="M2353">
        <v>0</v>
      </c>
      <c r="N2353">
        <v>1</v>
      </c>
      <c r="O2353">
        <v>1</v>
      </c>
      <c r="P2353">
        <v>348</v>
      </c>
      <c r="Q2353">
        <v>27</v>
      </c>
      <c r="R2353">
        <v>3</v>
      </c>
      <c r="S2353" t="s">
        <v>1478</v>
      </c>
      <c r="T2353">
        <v>1</v>
      </c>
      <c r="U2353">
        <v>0.19871633999999999</v>
      </c>
      <c r="V2353">
        <v>136</v>
      </c>
    </row>
    <row r="2354" spans="1:22">
      <c r="A2354">
        <v>115949</v>
      </c>
      <c r="B2354" t="s">
        <v>3480</v>
      </c>
      <c r="C2354">
        <v>-2.9999999999999997E-8</v>
      </c>
      <c r="D2354">
        <v>8.9234170000000002E-2</v>
      </c>
      <c r="E2354">
        <v>682</v>
      </c>
      <c r="F2354">
        <v>2</v>
      </c>
      <c r="G2354">
        <v>0</v>
      </c>
      <c r="H2354">
        <v>7</v>
      </c>
      <c r="I2354">
        <v>97291</v>
      </c>
      <c r="J2354">
        <v>1</v>
      </c>
      <c r="K2354">
        <v>0</v>
      </c>
      <c r="L2354">
        <v>0</v>
      </c>
      <c r="M2354">
        <v>0</v>
      </c>
      <c r="N2354">
        <v>1</v>
      </c>
      <c r="O2354">
        <v>1</v>
      </c>
      <c r="P2354">
        <v>348</v>
      </c>
      <c r="Q2354">
        <v>27</v>
      </c>
      <c r="R2354">
        <v>3</v>
      </c>
      <c r="S2354" t="s">
        <v>1478</v>
      </c>
      <c r="T2354">
        <v>1</v>
      </c>
      <c r="U2354">
        <v>8.92342E-2</v>
      </c>
      <c r="V2354">
        <v>61</v>
      </c>
    </row>
    <row r="2355" spans="1:22">
      <c r="A2355">
        <v>116014</v>
      </c>
      <c r="B2355" t="s">
        <v>3481</v>
      </c>
      <c r="C2355">
        <v>-2.9999999999999997E-8</v>
      </c>
      <c r="D2355">
        <v>9.0178900000000006E-2</v>
      </c>
      <c r="E2355">
        <v>682</v>
      </c>
      <c r="F2355">
        <v>0</v>
      </c>
      <c r="G2355">
        <v>0</v>
      </c>
      <c r="H2355">
        <v>7</v>
      </c>
      <c r="I2355">
        <v>97291</v>
      </c>
      <c r="J2355">
        <v>1</v>
      </c>
      <c r="K2355">
        <v>0</v>
      </c>
      <c r="L2355">
        <v>0</v>
      </c>
      <c r="M2355">
        <v>0</v>
      </c>
      <c r="N2355">
        <v>1</v>
      </c>
      <c r="O2355">
        <v>1</v>
      </c>
      <c r="P2355">
        <v>348</v>
      </c>
      <c r="Q2355">
        <v>27</v>
      </c>
      <c r="R2355">
        <v>3</v>
      </c>
      <c r="S2355" t="s">
        <v>1478</v>
      </c>
      <c r="T2355">
        <v>1</v>
      </c>
      <c r="U2355">
        <v>9.0178930000000004E-2</v>
      </c>
      <c r="V2355">
        <v>62</v>
      </c>
    </row>
    <row r="2356" spans="1:22">
      <c r="A2356">
        <v>116015</v>
      </c>
      <c r="B2356" t="s">
        <v>3481</v>
      </c>
      <c r="C2356">
        <v>9.0178900000000006E-2</v>
      </c>
      <c r="D2356">
        <v>0.12186907</v>
      </c>
      <c r="E2356">
        <v>682</v>
      </c>
      <c r="F2356">
        <v>0</v>
      </c>
      <c r="G2356">
        <v>0</v>
      </c>
      <c r="H2356">
        <v>7</v>
      </c>
      <c r="I2356">
        <v>97291</v>
      </c>
      <c r="J2356">
        <v>1</v>
      </c>
      <c r="K2356">
        <v>0</v>
      </c>
      <c r="L2356">
        <v>0</v>
      </c>
      <c r="M2356">
        <v>0</v>
      </c>
      <c r="N2356">
        <v>1</v>
      </c>
      <c r="O2356">
        <v>1</v>
      </c>
      <c r="P2356">
        <v>348</v>
      </c>
      <c r="Q2356">
        <v>27</v>
      </c>
      <c r="R2356">
        <v>3</v>
      </c>
      <c r="S2356" t="s">
        <v>1478</v>
      </c>
      <c r="T2356">
        <v>1</v>
      </c>
      <c r="U2356">
        <v>3.1690169999999997E-2</v>
      </c>
      <c r="V2356">
        <v>22</v>
      </c>
    </row>
    <row r="2357" spans="1:22">
      <c r="A2357">
        <v>116073</v>
      </c>
      <c r="B2357" t="s">
        <v>3482</v>
      </c>
      <c r="C2357">
        <v>-2.9999999999999997E-8</v>
      </c>
      <c r="D2357">
        <v>0.32853324</v>
      </c>
      <c r="E2357">
        <v>682</v>
      </c>
      <c r="F2357">
        <v>2</v>
      </c>
      <c r="G2357">
        <v>0</v>
      </c>
      <c r="H2357">
        <v>7</v>
      </c>
      <c r="I2357">
        <v>97291</v>
      </c>
      <c r="J2357">
        <v>1</v>
      </c>
      <c r="K2357">
        <v>0</v>
      </c>
      <c r="L2357">
        <v>0</v>
      </c>
      <c r="M2357">
        <v>0</v>
      </c>
      <c r="N2357">
        <v>1</v>
      </c>
      <c r="O2357">
        <v>1</v>
      </c>
      <c r="P2357">
        <v>348</v>
      </c>
      <c r="Q2357">
        <v>27</v>
      </c>
      <c r="R2357">
        <v>3</v>
      </c>
      <c r="S2357" t="s">
        <v>1478</v>
      </c>
      <c r="T2357">
        <v>1</v>
      </c>
      <c r="U2357">
        <v>0.32853326999999999</v>
      </c>
      <c r="V2357">
        <v>224</v>
      </c>
    </row>
    <row r="2358" spans="1:22">
      <c r="A2358">
        <v>116136</v>
      </c>
      <c r="B2358" t="s">
        <v>3483</v>
      </c>
      <c r="C2358">
        <v>-2.9999999999999997E-8</v>
      </c>
      <c r="D2358">
        <v>0.14226287000000001</v>
      </c>
      <c r="E2358">
        <v>682</v>
      </c>
      <c r="F2358">
        <v>2</v>
      </c>
      <c r="G2358">
        <v>0</v>
      </c>
      <c r="H2358">
        <v>7</v>
      </c>
      <c r="I2358">
        <v>97291</v>
      </c>
      <c r="J2358">
        <v>1</v>
      </c>
      <c r="K2358">
        <v>0</v>
      </c>
      <c r="L2358">
        <v>0</v>
      </c>
      <c r="M2358">
        <v>0</v>
      </c>
      <c r="N2358">
        <v>1</v>
      </c>
      <c r="O2358">
        <v>1</v>
      </c>
      <c r="P2358">
        <v>348</v>
      </c>
      <c r="Q2358">
        <v>27</v>
      </c>
      <c r="R2358">
        <v>3</v>
      </c>
      <c r="S2358" t="s">
        <v>1478</v>
      </c>
      <c r="T2358">
        <v>1</v>
      </c>
      <c r="U2358">
        <v>0.1422629</v>
      </c>
      <c r="V2358">
        <v>97</v>
      </c>
    </row>
    <row r="2359" spans="1:22">
      <c r="A2359">
        <v>116184</v>
      </c>
      <c r="B2359" t="s">
        <v>3484</v>
      </c>
      <c r="C2359">
        <v>-2.9999999999999997E-8</v>
      </c>
      <c r="D2359">
        <v>9.5381129999999995E-2</v>
      </c>
      <c r="E2359">
        <v>682</v>
      </c>
      <c r="F2359">
        <v>2</v>
      </c>
      <c r="G2359">
        <v>0</v>
      </c>
      <c r="H2359">
        <v>7</v>
      </c>
      <c r="I2359">
        <v>97291</v>
      </c>
      <c r="J2359">
        <v>1</v>
      </c>
      <c r="K2359">
        <v>0</v>
      </c>
      <c r="L2359">
        <v>0</v>
      </c>
      <c r="M2359">
        <v>0</v>
      </c>
      <c r="N2359">
        <v>1</v>
      </c>
      <c r="O2359">
        <v>1</v>
      </c>
      <c r="P2359">
        <v>348</v>
      </c>
      <c r="Q2359">
        <v>27</v>
      </c>
      <c r="R2359">
        <v>3</v>
      </c>
      <c r="S2359" t="s">
        <v>1478</v>
      </c>
      <c r="T2359">
        <v>1</v>
      </c>
      <c r="U2359">
        <v>9.5381160000000006E-2</v>
      </c>
      <c r="V2359">
        <v>65</v>
      </c>
    </row>
    <row r="2360" spans="1:22">
      <c r="A2360">
        <v>116322</v>
      </c>
      <c r="B2360" t="s">
        <v>3485</v>
      </c>
      <c r="C2360">
        <v>-2.9999999999999997E-8</v>
      </c>
      <c r="D2360">
        <v>0.64682105000000001</v>
      </c>
      <c r="E2360">
        <v>682</v>
      </c>
      <c r="F2360">
        <v>0</v>
      </c>
      <c r="G2360">
        <v>0</v>
      </c>
      <c r="H2360">
        <v>7</v>
      </c>
      <c r="I2360">
        <v>97291</v>
      </c>
      <c r="J2360">
        <v>1</v>
      </c>
      <c r="K2360">
        <v>0</v>
      </c>
      <c r="L2360">
        <v>0</v>
      </c>
      <c r="M2360">
        <v>0</v>
      </c>
      <c r="N2360">
        <v>1</v>
      </c>
      <c r="O2360">
        <v>1</v>
      </c>
      <c r="P2360">
        <v>348</v>
      </c>
      <c r="Q2360">
        <v>27</v>
      </c>
      <c r="R2360">
        <v>3</v>
      </c>
      <c r="S2360" t="s">
        <v>1478</v>
      </c>
      <c r="T2360">
        <v>1</v>
      </c>
      <c r="U2360">
        <v>0.64682108000000005</v>
      </c>
      <c r="V2360">
        <v>441</v>
      </c>
    </row>
    <row r="2361" spans="1:22">
      <c r="A2361">
        <v>116325</v>
      </c>
      <c r="B2361" t="s">
        <v>3486</v>
      </c>
      <c r="C2361">
        <v>-2.9999999999999997E-8</v>
      </c>
      <c r="D2361">
        <v>0.16870222000000001</v>
      </c>
      <c r="E2361">
        <v>682</v>
      </c>
      <c r="F2361">
        <v>2</v>
      </c>
      <c r="G2361">
        <v>0</v>
      </c>
      <c r="H2361">
        <v>7</v>
      </c>
      <c r="I2361">
        <v>97291</v>
      </c>
      <c r="J2361">
        <v>1</v>
      </c>
      <c r="K2361">
        <v>0</v>
      </c>
      <c r="L2361">
        <v>0</v>
      </c>
      <c r="M2361">
        <v>0</v>
      </c>
      <c r="N2361">
        <v>1</v>
      </c>
      <c r="O2361">
        <v>1</v>
      </c>
      <c r="P2361">
        <v>348</v>
      </c>
      <c r="Q2361">
        <v>27</v>
      </c>
      <c r="R2361">
        <v>3</v>
      </c>
      <c r="S2361" t="s">
        <v>1478</v>
      </c>
      <c r="T2361">
        <v>1</v>
      </c>
      <c r="U2361">
        <v>0.16870225</v>
      </c>
      <c r="V2361">
        <v>115</v>
      </c>
    </row>
    <row r="2362" spans="1:22">
      <c r="A2362">
        <v>116335</v>
      </c>
      <c r="B2362" t="s">
        <v>3487</v>
      </c>
      <c r="C2362">
        <v>-2.9999999999999997E-8</v>
      </c>
      <c r="D2362">
        <v>0.18302064000000001</v>
      </c>
      <c r="E2362">
        <v>682</v>
      </c>
      <c r="F2362">
        <v>2</v>
      </c>
      <c r="G2362">
        <v>0</v>
      </c>
      <c r="H2362">
        <v>7</v>
      </c>
      <c r="I2362">
        <v>97291</v>
      </c>
      <c r="J2362">
        <v>1</v>
      </c>
      <c r="K2362">
        <v>0</v>
      </c>
      <c r="L2362">
        <v>0</v>
      </c>
      <c r="M2362">
        <v>0</v>
      </c>
      <c r="N2362">
        <v>1</v>
      </c>
      <c r="O2362">
        <v>1</v>
      </c>
      <c r="P2362">
        <v>348</v>
      </c>
      <c r="Q2362">
        <v>27</v>
      </c>
      <c r="R2362">
        <v>3</v>
      </c>
      <c r="S2362" t="s">
        <v>1478</v>
      </c>
      <c r="T2362">
        <v>1</v>
      </c>
      <c r="U2362">
        <v>0.18302067</v>
      </c>
      <c r="V2362">
        <v>125</v>
      </c>
    </row>
    <row r="2363" spans="1:22">
      <c r="A2363">
        <v>116336</v>
      </c>
      <c r="B2363" t="s">
        <v>3487</v>
      </c>
      <c r="C2363">
        <v>0.18302064000000001</v>
      </c>
      <c r="D2363">
        <v>0.53443945999999998</v>
      </c>
      <c r="E2363">
        <v>682</v>
      </c>
      <c r="F2363">
        <v>2</v>
      </c>
      <c r="G2363">
        <v>0</v>
      </c>
      <c r="H2363">
        <v>7</v>
      </c>
      <c r="I2363">
        <v>97291</v>
      </c>
      <c r="J2363">
        <v>1</v>
      </c>
      <c r="K2363">
        <v>0</v>
      </c>
      <c r="L2363">
        <v>0</v>
      </c>
      <c r="M2363">
        <v>0</v>
      </c>
      <c r="N2363">
        <v>1</v>
      </c>
      <c r="O2363">
        <v>1</v>
      </c>
      <c r="P2363">
        <v>348</v>
      </c>
      <c r="Q2363">
        <v>27</v>
      </c>
      <c r="R2363">
        <v>3</v>
      </c>
      <c r="S2363" t="s">
        <v>1478</v>
      </c>
      <c r="T2363">
        <v>1</v>
      </c>
      <c r="U2363">
        <v>0.35141882000000002</v>
      </c>
      <c r="V2363">
        <v>240</v>
      </c>
    </row>
    <row r="2364" spans="1:22">
      <c r="A2364">
        <v>116604</v>
      </c>
      <c r="B2364" t="s">
        <v>3488</v>
      </c>
      <c r="C2364">
        <v>-2.9999999999999997E-8</v>
      </c>
      <c r="D2364">
        <v>0.42614250999999997</v>
      </c>
      <c r="E2364">
        <v>682</v>
      </c>
      <c r="F2364">
        <v>2</v>
      </c>
      <c r="G2364">
        <v>0</v>
      </c>
      <c r="H2364">
        <v>7</v>
      </c>
      <c r="I2364">
        <v>97291</v>
      </c>
      <c r="J2364">
        <v>1</v>
      </c>
      <c r="K2364">
        <v>0</v>
      </c>
      <c r="L2364">
        <v>0</v>
      </c>
      <c r="M2364">
        <v>0</v>
      </c>
      <c r="N2364">
        <v>1</v>
      </c>
      <c r="O2364">
        <v>1</v>
      </c>
      <c r="P2364">
        <v>348</v>
      </c>
      <c r="Q2364">
        <v>27</v>
      </c>
      <c r="R2364">
        <v>3</v>
      </c>
      <c r="S2364" t="s">
        <v>1478</v>
      </c>
      <c r="T2364">
        <v>1</v>
      </c>
      <c r="U2364">
        <v>0.42614254000000001</v>
      </c>
      <c r="V2364">
        <v>291</v>
      </c>
    </row>
    <row r="2365" spans="1:22">
      <c r="A2365">
        <v>116724</v>
      </c>
      <c r="B2365" t="s">
        <v>3489</v>
      </c>
      <c r="C2365">
        <v>-2.9999999999999997E-8</v>
      </c>
      <c r="D2365">
        <v>2.018387E-2</v>
      </c>
      <c r="E2365">
        <v>682</v>
      </c>
      <c r="F2365">
        <v>2</v>
      </c>
      <c r="G2365">
        <v>0</v>
      </c>
      <c r="H2365">
        <v>7</v>
      </c>
      <c r="I2365">
        <v>97291</v>
      </c>
      <c r="J2365">
        <v>1</v>
      </c>
      <c r="K2365">
        <v>0</v>
      </c>
      <c r="L2365">
        <v>0</v>
      </c>
      <c r="M2365">
        <v>0</v>
      </c>
      <c r="N2365">
        <v>1</v>
      </c>
      <c r="O2365">
        <v>1</v>
      </c>
      <c r="P2365">
        <v>348</v>
      </c>
      <c r="Q2365">
        <v>27</v>
      </c>
      <c r="R2365">
        <v>3</v>
      </c>
      <c r="S2365" t="s">
        <v>1478</v>
      </c>
      <c r="T2365">
        <v>1</v>
      </c>
      <c r="U2365">
        <v>2.0183900000000001E-2</v>
      </c>
      <c r="V2365">
        <v>14</v>
      </c>
    </row>
    <row r="2366" spans="1:22">
      <c r="A2366">
        <v>116754</v>
      </c>
      <c r="B2366" t="s">
        <v>3490</v>
      </c>
      <c r="C2366">
        <v>-2.9999999999999997E-8</v>
      </c>
      <c r="D2366">
        <v>6.0890189999999997E-2</v>
      </c>
      <c r="E2366">
        <v>682</v>
      </c>
      <c r="F2366">
        <v>2</v>
      </c>
      <c r="G2366">
        <v>0</v>
      </c>
      <c r="H2366">
        <v>7</v>
      </c>
      <c r="I2366">
        <v>97291</v>
      </c>
      <c r="J2366">
        <v>1</v>
      </c>
      <c r="K2366">
        <v>0</v>
      </c>
      <c r="L2366">
        <v>0</v>
      </c>
      <c r="M2366">
        <v>0</v>
      </c>
      <c r="N2366">
        <v>1</v>
      </c>
      <c r="O2366">
        <v>1</v>
      </c>
      <c r="P2366">
        <v>348</v>
      </c>
      <c r="Q2366">
        <v>27</v>
      </c>
      <c r="R2366">
        <v>3</v>
      </c>
      <c r="S2366" t="s">
        <v>1478</v>
      </c>
      <c r="T2366">
        <v>1</v>
      </c>
      <c r="U2366">
        <v>6.0890220000000002E-2</v>
      </c>
      <c r="V2366">
        <v>42</v>
      </c>
    </row>
    <row r="2367" spans="1:22">
      <c r="A2367">
        <v>116755</v>
      </c>
      <c r="B2367" t="s">
        <v>3491</v>
      </c>
      <c r="C2367">
        <v>-2.9999999999999997E-8</v>
      </c>
      <c r="D2367">
        <v>6.6669049999999994E-2</v>
      </c>
      <c r="E2367">
        <v>682</v>
      </c>
      <c r="F2367">
        <v>0</v>
      </c>
      <c r="G2367">
        <v>0</v>
      </c>
      <c r="H2367">
        <v>7</v>
      </c>
      <c r="I2367">
        <v>97291</v>
      </c>
      <c r="J2367">
        <v>1</v>
      </c>
      <c r="K2367">
        <v>0</v>
      </c>
      <c r="L2367">
        <v>0</v>
      </c>
      <c r="M2367">
        <v>0</v>
      </c>
      <c r="N2367">
        <v>1</v>
      </c>
      <c r="O2367">
        <v>1</v>
      </c>
      <c r="P2367">
        <v>348</v>
      </c>
      <c r="Q2367">
        <v>27</v>
      </c>
      <c r="R2367">
        <v>3</v>
      </c>
      <c r="S2367" t="s">
        <v>1478</v>
      </c>
      <c r="T2367">
        <v>1</v>
      </c>
      <c r="U2367">
        <v>6.6669080000000006E-2</v>
      </c>
      <c r="V2367">
        <v>45</v>
      </c>
    </row>
    <row r="2368" spans="1:22">
      <c r="A2368">
        <v>116757</v>
      </c>
      <c r="B2368" t="s">
        <v>3492</v>
      </c>
      <c r="C2368">
        <v>-2.9999999999999997E-8</v>
      </c>
      <c r="D2368">
        <v>5.8272110000000002E-2</v>
      </c>
      <c r="E2368">
        <v>682</v>
      </c>
      <c r="F2368">
        <v>2</v>
      </c>
      <c r="G2368">
        <v>0</v>
      </c>
      <c r="H2368">
        <v>7</v>
      </c>
      <c r="I2368">
        <v>97291</v>
      </c>
      <c r="J2368">
        <v>1</v>
      </c>
      <c r="K2368">
        <v>0</v>
      </c>
      <c r="L2368">
        <v>0</v>
      </c>
      <c r="M2368">
        <v>0</v>
      </c>
      <c r="N2368">
        <v>1</v>
      </c>
      <c r="O2368">
        <v>1</v>
      </c>
      <c r="P2368">
        <v>348</v>
      </c>
      <c r="Q2368">
        <v>27</v>
      </c>
      <c r="R2368">
        <v>3</v>
      </c>
      <c r="S2368" t="s">
        <v>1478</v>
      </c>
      <c r="T2368">
        <v>1</v>
      </c>
      <c r="U2368">
        <v>5.827214E-2</v>
      </c>
      <c r="V2368">
        <v>40</v>
      </c>
    </row>
    <row r="2369" spans="1:22">
      <c r="A2369">
        <v>116758</v>
      </c>
      <c r="B2369" t="s">
        <v>3492</v>
      </c>
      <c r="C2369">
        <v>5.8272110000000002E-2</v>
      </c>
      <c r="D2369">
        <v>8.2617819999999995E-2</v>
      </c>
      <c r="E2369">
        <v>682</v>
      </c>
      <c r="F2369">
        <v>0</v>
      </c>
      <c r="G2369">
        <v>0</v>
      </c>
      <c r="H2369">
        <v>7</v>
      </c>
      <c r="I2369">
        <v>97291</v>
      </c>
      <c r="J2369">
        <v>1</v>
      </c>
      <c r="K2369">
        <v>0</v>
      </c>
      <c r="L2369">
        <v>0</v>
      </c>
      <c r="M2369">
        <v>0</v>
      </c>
      <c r="N2369">
        <v>1</v>
      </c>
      <c r="O2369">
        <v>1</v>
      </c>
      <c r="P2369">
        <v>348</v>
      </c>
      <c r="Q2369">
        <v>27</v>
      </c>
      <c r="R2369">
        <v>3</v>
      </c>
      <c r="S2369" t="s">
        <v>1478</v>
      </c>
      <c r="T2369">
        <v>1</v>
      </c>
      <c r="U2369">
        <v>2.434571E-2</v>
      </c>
      <c r="V2369">
        <v>17</v>
      </c>
    </row>
    <row r="2370" spans="1:22">
      <c r="A2370">
        <v>116863</v>
      </c>
      <c r="B2370" t="s">
        <v>3493</v>
      </c>
      <c r="C2370">
        <v>-2.9999999999999997E-8</v>
      </c>
      <c r="D2370">
        <v>4.700182E-2</v>
      </c>
      <c r="E2370">
        <v>682</v>
      </c>
      <c r="F2370">
        <v>0</v>
      </c>
      <c r="G2370">
        <v>0</v>
      </c>
      <c r="H2370">
        <v>7</v>
      </c>
      <c r="I2370">
        <v>97291</v>
      </c>
      <c r="J2370">
        <v>1</v>
      </c>
      <c r="K2370">
        <v>0</v>
      </c>
      <c r="L2370">
        <v>0</v>
      </c>
      <c r="M2370">
        <v>0</v>
      </c>
      <c r="N2370">
        <v>1</v>
      </c>
      <c r="O2370">
        <v>1</v>
      </c>
      <c r="P2370">
        <v>348</v>
      </c>
      <c r="Q2370">
        <v>27</v>
      </c>
      <c r="R2370">
        <v>3</v>
      </c>
      <c r="S2370" t="s">
        <v>1478</v>
      </c>
      <c r="T2370">
        <v>1</v>
      </c>
      <c r="U2370">
        <v>4.7001849999999998E-2</v>
      </c>
      <c r="V2370">
        <v>32</v>
      </c>
    </row>
    <row r="2371" spans="1:22">
      <c r="A2371">
        <v>116964</v>
      </c>
      <c r="B2371" t="s">
        <v>3494</v>
      </c>
      <c r="C2371">
        <v>-2.9999999999999997E-8</v>
      </c>
      <c r="D2371">
        <v>8.666095E-2</v>
      </c>
      <c r="E2371">
        <v>682</v>
      </c>
      <c r="F2371">
        <v>2</v>
      </c>
      <c r="G2371">
        <v>0</v>
      </c>
      <c r="H2371">
        <v>7</v>
      </c>
      <c r="I2371">
        <v>97291</v>
      </c>
      <c r="J2371">
        <v>1</v>
      </c>
      <c r="K2371">
        <v>0</v>
      </c>
      <c r="L2371">
        <v>0</v>
      </c>
      <c r="M2371">
        <v>0</v>
      </c>
      <c r="N2371">
        <v>1</v>
      </c>
      <c r="O2371">
        <v>1</v>
      </c>
      <c r="P2371">
        <v>348</v>
      </c>
      <c r="Q2371">
        <v>27</v>
      </c>
      <c r="R2371">
        <v>3</v>
      </c>
      <c r="S2371" t="s">
        <v>1478</v>
      </c>
      <c r="T2371">
        <v>1</v>
      </c>
      <c r="U2371">
        <v>8.6660979999999999E-2</v>
      </c>
      <c r="V2371">
        <v>59</v>
      </c>
    </row>
    <row r="2372" spans="1:22">
      <c r="A2372">
        <v>117109</v>
      </c>
      <c r="B2372" t="s">
        <v>3495</v>
      </c>
      <c r="C2372">
        <v>-2.9999999999999997E-8</v>
      </c>
      <c r="D2372">
        <v>0.23648722</v>
      </c>
      <c r="E2372">
        <v>682</v>
      </c>
      <c r="F2372">
        <v>2</v>
      </c>
      <c r="G2372">
        <v>0</v>
      </c>
      <c r="H2372">
        <v>7</v>
      </c>
      <c r="I2372">
        <v>97291</v>
      </c>
      <c r="J2372">
        <v>1</v>
      </c>
      <c r="K2372">
        <v>0</v>
      </c>
      <c r="L2372">
        <v>0</v>
      </c>
      <c r="M2372">
        <v>0</v>
      </c>
      <c r="N2372">
        <v>1</v>
      </c>
      <c r="O2372">
        <v>1</v>
      </c>
      <c r="P2372">
        <v>348</v>
      </c>
      <c r="Q2372">
        <v>27</v>
      </c>
      <c r="R2372">
        <v>3</v>
      </c>
      <c r="S2372" t="s">
        <v>1478</v>
      </c>
      <c r="T2372">
        <v>1</v>
      </c>
      <c r="U2372">
        <v>0.23648725000000001</v>
      </c>
      <c r="V2372">
        <v>161</v>
      </c>
    </row>
    <row r="2373" spans="1:22">
      <c r="A2373">
        <v>117110</v>
      </c>
      <c r="B2373" t="s">
        <v>3496</v>
      </c>
      <c r="C2373">
        <v>-2.9999999999999997E-8</v>
      </c>
      <c r="D2373">
        <v>0.30138838000000001</v>
      </c>
      <c r="E2373">
        <v>682</v>
      </c>
      <c r="F2373">
        <v>0</v>
      </c>
      <c r="G2373">
        <v>0</v>
      </c>
      <c r="H2373">
        <v>7</v>
      </c>
      <c r="I2373">
        <v>97291</v>
      </c>
      <c r="J2373">
        <v>1</v>
      </c>
      <c r="K2373">
        <v>0</v>
      </c>
      <c r="L2373">
        <v>0</v>
      </c>
      <c r="M2373">
        <v>0</v>
      </c>
      <c r="N2373">
        <v>1</v>
      </c>
      <c r="O2373">
        <v>1</v>
      </c>
      <c r="P2373">
        <v>348</v>
      </c>
      <c r="Q2373">
        <v>27</v>
      </c>
      <c r="R2373">
        <v>3</v>
      </c>
      <c r="S2373" t="s">
        <v>1478</v>
      </c>
      <c r="T2373">
        <v>1</v>
      </c>
      <c r="U2373">
        <v>0.30138841</v>
      </c>
      <c r="V2373">
        <v>206</v>
      </c>
    </row>
    <row r="2374" spans="1:22">
      <c r="A2374">
        <v>117139</v>
      </c>
      <c r="B2374" t="s">
        <v>3497</v>
      </c>
      <c r="C2374">
        <v>-2.9999999999999997E-8</v>
      </c>
      <c r="D2374">
        <v>0.12700942000000001</v>
      </c>
      <c r="E2374">
        <v>682</v>
      </c>
      <c r="F2374">
        <v>0</v>
      </c>
      <c r="G2374">
        <v>0</v>
      </c>
      <c r="H2374">
        <v>7</v>
      </c>
      <c r="I2374">
        <v>97291</v>
      </c>
      <c r="J2374">
        <v>1</v>
      </c>
      <c r="K2374">
        <v>0</v>
      </c>
      <c r="L2374">
        <v>0</v>
      </c>
      <c r="M2374">
        <v>0</v>
      </c>
      <c r="N2374">
        <v>1</v>
      </c>
      <c r="O2374">
        <v>1</v>
      </c>
      <c r="P2374">
        <v>348</v>
      </c>
      <c r="Q2374">
        <v>27</v>
      </c>
      <c r="R2374">
        <v>3</v>
      </c>
      <c r="S2374" t="s">
        <v>1478</v>
      </c>
      <c r="T2374">
        <v>1</v>
      </c>
      <c r="U2374">
        <v>0.12700945</v>
      </c>
      <c r="V2374">
        <v>87</v>
      </c>
    </row>
    <row r="2375" spans="1:22">
      <c r="A2375">
        <v>117193</v>
      </c>
      <c r="B2375" t="s">
        <v>3498</v>
      </c>
      <c r="C2375">
        <v>-2.9999999999999997E-8</v>
      </c>
      <c r="D2375">
        <v>9.4679170000000007E-2</v>
      </c>
      <c r="E2375">
        <v>682</v>
      </c>
      <c r="F2375">
        <v>0</v>
      </c>
      <c r="G2375">
        <v>0</v>
      </c>
      <c r="H2375">
        <v>7</v>
      </c>
      <c r="I2375">
        <v>97291</v>
      </c>
      <c r="J2375">
        <v>1</v>
      </c>
      <c r="K2375">
        <v>0</v>
      </c>
      <c r="L2375">
        <v>0</v>
      </c>
      <c r="M2375">
        <v>0</v>
      </c>
      <c r="N2375">
        <v>1</v>
      </c>
      <c r="O2375">
        <v>1</v>
      </c>
      <c r="P2375">
        <v>348</v>
      </c>
      <c r="Q2375">
        <v>27</v>
      </c>
      <c r="R2375">
        <v>3</v>
      </c>
      <c r="S2375" t="s">
        <v>1478</v>
      </c>
      <c r="T2375">
        <v>1</v>
      </c>
      <c r="U2375">
        <v>9.4679200000000005E-2</v>
      </c>
      <c r="V2375">
        <v>65</v>
      </c>
    </row>
    <row r="2376" spans="1:22">
      <c r="A2376">
        <v>117194</v>
      </c>
      <c r="B2376" t="s">
        <v>3498</v>
      </c>
      <c r="C2376">
        <v>9.4679170000000007E-2</v>
      </c>
      <c r="D2376">
        <v>0.17785264000000001</v>
      </c>
      <c r="E2376">
        <v>682</v>
      </c>
      <c r="F2376">
        <v>2</v>
      </c>
      <c r="G2376">
        <v>0</v>
      </c>
      <c r="H2376">
        <v>7</v>
      </c>
      <c r="I2376">
        <v>97291</v>
      </c>
      <c r="J2376">
        <v>1</v>
      </c>
      <c r="K2376">
        <v>0</v>
      </c>
      <c r="L2376">
        <v>0</v>
      </c>
      <c r="M2376">
        <v>0</v>
      </c>
      <c r="N2376">
        <v>1</v>
      </c>
      <c r="O2376">
        <v>1</v>
      </c>
      <c r="P2376">
        <v>348</v>
      </c>
      <c r="Q2376">
        <v>27</v>
      </c>
      <c r="R2376">
        <v>3</v>
      </c>
      <c r="S2376" t="s">
        <v>1478</v>
      </c>
      <c r="T2376">
        <v>1</v>
      </c>
      <c r="U2376">
        <v>8.3173469999999999E-2</v>
      </c>
      <c r="V2376">
        <v>57</v>
      </c>
    </row>
    <row r="2377" spans="1:22">
      <c r="A2377">
        <v>117307</v>
      </c>
      <c r="B2377" t="s">
        <v>3499</v>
      </c>
      <c r="C2377">
        <v>-2.9999999999999997E-8</v>
      </c>
      <c r="D2377">
        <v>2.0094890000000001E-2</v>
      </c>
      <c r="E2377">
        <v>682</v>
      </c>
      <c r="F2377">
        <v>2</v>
      </c>
      <c r="G2377">
        <v>0</v>
      </c>
      <c r="H2377">
        <v>7</v>
      </c>
      <c r="I2377">
        <v>97291</v>
      </c>
      <c r="J2377">
        <v>1</v>
      </c>
      <c r="K2377">
        <v>0</v>
      </c>
      <c r="L2377">
        <v>0</v>
      </c>
      <c r="M2377">
        <v>0</v>
      </c>
      <c r="N2377">
        <v>1</v>
      </c>
      <c r="O2377">
        <v>1</v>
      </c>
      <c r="P2377">
        <v>348</v>
      </c>
      <c r="Q2377">
        <v>27</v>
      </c>
      <c r="R2377">
        <v>3</v>
      </c>
      <c r="S2377" t="s">
        <v>1478</v>
      </c>
      <c r="T2377">
        <v>1</v>
      </c>
      <c r="U2377">
        <v>2.0094919999999999E-2</v>
      </c>
      <c r="V2377">
        <v>14</v>
      </c>
    </row>
    <row r="2378" spans="1:22">
      <c r="A2378">
        <v>117333</v>
      </c>
      <c r="B2378" t="s">
        <v>3500</v>
      </c>
      <c r="C2378">
        <v>-2.9999999999999997E-8</v>
      </c>
      <c r="D2378">
        <v>4.9380489999999999E-2</v>
      </c>
      <c r="E2378">
        <v>682</v>
      </c>
      <c r="F2378">
        <v>2</v>
      </c>
      <c r="G2378">
        <v>0</v>
      </c>
      <c r="H2378">
        <v>7</v>
      </c>
      <c r="I2378">
        <v>97291</v>
      </c>
      <c r="J2378">
        <v>1</v>
      </c>
      <c r="K2378">
        <v>0</v>
      </c>
      <c r="L2378">
        <v>0</v>
      </c>
      <c r="M2378">
        <v>0</v>
      </c>
      <c r="N2378">
        <v>1</v>
      </c>
      <c r="O2378">
        <v>1</v>
      </c>
      <c r="P2378">
        <v>348</v>
      </c>
      <c r="Q2378">
        <v>27</v>
      </c>
      <c r="R2378">
        <v>3</v>
      </c>
      <c r="S2378" t="s">
        <v>1478</v>
      </c>
      <c r="T2378">
        <v>1</v>
      </c>
      <c r="U2378">
        <v>4.9380519999999997E-2</v>
      </c>
      <c r="V2378">
        <v>34</v>
      </c>
    </row>
    <row r="2379" spans="1:22">
      <c r="A2379">
        <v>117625</v>
      </c>
      <c r="B2379" t="s">
        <v>3501</v>
      </c>
      <c r="C2379">
        <v>-2.9999999999999997E-8</v>
      </c>
      <c r="D2379">
        <v>8.7006680000000003E-2</v>
      </c>
      <c r="E2379">
        <v>682</v>
      </c>
      <c r="F2379">
        <v>2</v>
      </c>
      <c r="G2379">
        <v>0</v>
      </c>
      <c r="H2379">
        <v>7</v>
      </c>
      <c r="I2379">
        <v>97291</v>
      </c>
      <c r="J2379">
        <v>1</v>
      </c>
      <c r="K2379">
        <v>0</v>
      </c>
      <c r="L2379">
        <v>0</v>
      </c>
      <c r="M2379">
        <v>0</v>
      </c>
      <c r="N2379">
        <v>1</v>
      </c>
      <c r="O2379">
        <v>1</v>
      </c>
      <c r="P2379">
        <v>348</v>
      </c>
      <c r="Q2379">
        <v>27</v>
      </c>
      <c r="R2379">
        <v>3</v>
      </c>
      <c r="S2379" t="s">
        <v>1478</v>
      </c>
      <c r="T2379">
        <v>1</v>
      </c>
      <c r="U2379">
        <v>8.7006710000000001E-2</v>
      </c>
      <c r="V2379">
        <v>59</v>
      </c>
    </row>
    <row r="2380" spans="1:22">
      <c r="A2380">
        <v>117649</v>
      </c>
      <c r="B2380" t="s">
        <v>3502</v>
      </c>
      <c r="C2380">
        <v>-2.9999999999999997E-8</v>
      </c>
      <c r="D2380">
        <v>0.11154955</v>
      </c>
      <c r="E2380">
        <v>682</v>
      </c>
      <c r="F2380">
        <v>0</v>
      </c>
      <c r="G2380">
        <v>0</v>
      </c>
      <c r="H2380">
        <v>7</v>
      </c>
      <c r="I2380">
        <v>97291</v>
      </c>
      <c r="J2380">
        <v>1</v>
      </c>
      <c r="K2380">
        <v>0</v>
      </c>
      <c r="L2380">
        <v>0</v>
      </c>
      <c r="M2380">
        <v>0</v>
      </c>
      <c r="N2380">
        <v>1</v>
      </c>
      <c r="O2380">
        <v>1</v>
      </c>
      <c r="P2380">
        <v>348</v>
      </c>
      <c r="Q2380">
        <v>27</v>
      </c>
      <c r="R2380">
        <v>3</v>
      </c>
      <c r="S2380" t="s">
        <v>1478</v>
      </c>
      <c r="T2380">
        <v>1</v>
      </c>
      <c r="U2380">
        <v>0.11154958</v>
      </c>
      <c r="V2380">
        <v>76</v>
      </c>
    </row>
    <row r="2381" spans="1:22">
      <c r="A2381">
        <v>117701</v>
      </c>
      <c r="B2381" t="s">
        <v>3503</v>
      </c>
      <c r="C2381">
        <v>-2.9999999999999997E-8</v>
      </c>
      <c r="D2381">
        <v>9.6331020000000003E-2</v>
      </c>
      <c r="E2381">
        <v>682</v>
      </c>
      <c r="F2381">
        <v>2</v>
      </c>
      <c r="G2381">
        <v>0</v>
      </c>
      <c r="H2381">
        <v>7</v>
      </c>
      <c r="I2381">
        <v>97291</v>
      </c>
      <c r="J2381">
        <v>1</v>
      </c>
      <c r="K2381">
        <v>0</v>
      </c>
      <c r="L2381">
        <v>0</v>
      </c>
      <c r="M2381">
        <v>0</v>
      </c>
      <c r="N2381">
        <v>1</v>
      </c>
      <c r="O2381">
        <v>1</v>
      </c>
      <c r="P2381">
        <v>348</v>
      </c>
      <c r="Q2381">
        <v>27</v>
      </c>
      <c r="R2381">
        <v>3</v>
      </c>
      <c r="S2381" t="s">
        <v>1478</v>
      </c>
      <c r="T2381">
        <v>1</v>
      </c>
      <c r="U2381">
        <v>9.6331050000000001E-2</v>
      </c>
      <c r="V2381">
        <v>66</v>
      </c>
    </row>
    <row r="2382" spans="1:22">
      <c r="A2382">
        <v>117910</v>
      </c>
      <c r="B2382" t="s">
        <v>3504</v>
      </c>
      <c r="C2382">
        <v>-2.9999999999999997E-8</v>
      </c>
      <c r="D2382">
        <v>0.16345376</v>
      </c>
      <c r="E2382">
        <v>682</v>
      </c>
      <c r="F2382">
        <v>2</v>
      </c>
      <c r="G2382">
        <v>0</v>
      </c>
      <c r="H2382">
        <v>7</v>
      </c>
      <c r="I2382">
        <v>97291</v>
      </c>
      <c r="J2382">
        <v>1</v>
      </c>
      <c r="K2382">
        <v>0</v>
      </c>
      <c r="L2382">
        <v>0</v>
      </c>
      <c r="M2382">
        <v>0</v>
      </c>
      <c r="N2382">
        <v>1</v>
      </c>
      <c r="O2382">
        <v>1</v>
      </c>
      <c r="P2382">
        <v>348</v>
      </c>
      <c r="Q2382">
        <v>27</v>
      </c>
      <c r="R2382">
        <v>3</v>
      </c>
      <c r="S2382" t="s">
        <v>1478</v>
      </c>
      <c r="T2382">
        <v>1</v>
      </c>
      <c r="U2382">
        <v>0.16345378999999999</v>
      </c>
      <c r="V2382">
        <v>111</v>
      </c>
    </row>
    <row r="2383" spans="1:22">
      <c r="A2383">
        <v>118171</v>
      </c>
      <c r="B2383" t="s">
        <v>3505</v>
      </c>
      <c r="C2383">
        <v>-2.9999999999999997E-8</v>
      </c>
      <c r="D2383">
        <v>5.5324270000000002E-2</v>
      </c>
      <c r="E2383">
        <v>682</v>
      </c>
      <c r="F2383">
        <v>2</v>
      </c>
      <c r="G2383">
        <v>0</v>
      </c>
      <c r="H2383">
        <v>7</v>
      </c>
      <c r="I2383">
        <v>97291</v>
      </c>
      <c r="J2383">
        <v>1</v>
      </c>
      <c r="K2383">
        <v>0</v>
      </c>
      <c r="L2383">
        <v>0</v>
      </c>
      <c r="M2383">
        <v>0</v>
      </c>
      <c r="N2383">
        <v>1</v>
      </c>
      <c r="O2383">
        <v>1</v>
      </c>
      <c r="P2383">
        <v>348</v>
      </c>
      <c r="Q2383">
        <v>27</v>
      </c>
      <c r="R2383">
        <v>3</v>
      </c>
      <c r="S2383" t="s">
        <v>1478</v>
      </c>
      <c r="T2383">
        <v>1</v>
      </c>
      <c r="U2383">
        <v>5.53243E-2</v>
      </c>
      <c r="V2383">
        <v>38</v>
      </c>
    </row>
    <row r="2384" spans="1:22">
      <c r="A2384">
        <v>118226</v>
      </c>
      <c r="B2384" t="s">
        <v>3506</v>
      </c>
      <c r="C2384">
        <v>-2.9999999999999997E-8</v>
      </c>
      <c r="D2384">
        <v>7.4496640000000003E-2</v>
      </c>
      <c r="E2384">
        <v>682</v>
      </c>
      <c r="F2384">
        <v>2</v>
      </c>
      <c r="G2384">
        <v>0</v>
      </c>
      <c r="H2384">
        <v>7</v>
      </c>
      <c r="I2384">
        <v>97291</v>
      </c>
      <c r="J2384">
        <v>1</v>
      </c>
      <c r="K2384">
        <v>0</v>
      </c>
      <c r="L2384">
        <v>0</v>
      </c>
      <c r="M2384">
        <v>0</v>
      </c>
      <c r="N2384">
        <v>1</v>
      </c>
      <c r="O2384">
        <v>1</v>
      </c>
      <c r="P2384">
        <v>348</v>
      </c>
      <c r="Q2384">
        <v>27</v>
      </c>
      <c r="R2384">
        <v>3</v>
      </c>
      <c r="S2384" t="s">
        <v>1478</v>
      </c>
      <c r="T2384">
        <v>1</v>
      </c>
      <c r="U2384">
        <v>7.4496670000000001E-2</v>
      </c>
      <c r="V2384">
        <v>51</v>
      </c>
    </row>
    <row r="2385" spans="1:22">
      <c r="A2385">
        <v>118248</v>
      </c>
      <c r="B2385" t="s">
        <v>3507</v>
      </c>
      <c r="C2385">
        <v>-2.9999999999999997E-8</v>
      </c>
      <c r="D2385">
        <v>7.0652099999999995E-2</v>
      </c>
      <c r="E2385">
        <v>682</v>
      </c>
      <c r="F2385">
        <v>0</v>
      </c>
      <c r="G2385">
        <v>0</v>
      </c>
      <c r="H2385">
        <v>7</v>
      </c>
      <c r="I2385">
        <v>97291</v>
      </c>
      <c r="J2385">
        <v>1</v>
      </c>
      <c r="K2385">
        <v>0</v>
      </c>
      <c r="L2385">
        <v>0</v>
      </c>
      <c r="M2385">
        <v>0</v>
      </c>
      <c r="N2385">
        <v>1</v>
      </c>
      <c r="O2385">
        <v>1</v>
      </c>
      <c r="P2385">
        <v>348</v>
      </c>
      <c r="Q2385">
        <v>27</v>
      </c>
      <c r="R2385">
        <v>3</v>
      </c>
      <c r="S2385" t="s">
        <v>1478</v>
      </c>
      <c r="T2385">
        <v>1</v>
      </c>
      <c r="U2385">
        <v>7.0652129999999994E-2</v>
      </c>
      <c r="V2385">
        <v>48</v>
      </c>
    </row>
    <row r="2386" spans="1:22">
      <c r="A2386">
        <v>118301</v>
      </c>
      <c r="B2386" t="s">
        <v>3508</v>
      </c>
      <c r="C2386">
        <v>-2.9999999999999997E-8</v>
      </c>
      <c r="D2386">
        <v>0.21904065</v>
      </c>
      <c r="E2386">
        <v>682</v>
      </c>
      <c r="F2386">
        <v>0</v>
      </c>
      <c r="G2386">
        <v>0</v>
      </c>
      <c r="H2386">
        <v>7</v>
      </c>
      <c r="I2386">
        <v>97291</v>
      </c>
      <c r="J2386">
        <v>1</v>
      </c>
      <c r="K2386">
        <v>0</v>
      </c>
      <c r="L2386">
        <v>0</v>
      </c>
      <c r="M2386">
        <v>0</v>
      </c>
      <c r="N2386">
        <v>1</v>
      </c>
      <c r="O2386">
        <v>1</v>
      </c>
      <c r="P2386">
        <v>348</v>
      </c>
      <c r="Q2386">
        <v>27</v>
      </c>
      <c r="R2386">
        <v>3</v>
      </c>
      <c r="S2386" t="s">
        <v>1478</v>
      </c>
      <c r="T2386">
        <v>1</v>
      </c>
      <c r="U2386">
        <v>0.21904067999999999</v>
      </c>
      <c r="V2386">
        <v>149</v>
      </c>
    </row>
    <row r="2387" spans="1:22">
      <c r="A2387">
        <v>118304</v>
      </c>
      <c r="B2387" t="s">
        <v>3509</v>
      </c>
      <c r="C2387">
        <v>-2.9999999999999997E-8</v>
      </c>
      <c r="D2387">
        <v>0.29408294000000001</v>
      </c>
      <c r="E2387">
        <v>682</v>
      </c>
      <c r="F2387">
        <v>2</v>
      </c>
      <c r="G2387">
        <v>0</v>
      </c>
      <c r="H2387">
        <v>7</v>
      </c>
      <c r="I2387">
        <v>97291</v>
      </c>
      <c r="J2387">
        <v>1</v>
      </c>
      <c r="K2387">
        <v>0</v>
      </c>
      <c r="L2387">
        <v>0</v>
      </c>
      <c r="M2387">
        <v>0</v>
      </c>
      <c r="N2387">
        <v>1</v>
      </c>
      <c r="O2387">
        <v>1</v>
      </c>
      <c r="P2387">
        <v>348</v>
      </c>
      <c r="Q2387">
        <v>27</v>
      </c>
      <c r="R2387">
        <v>3</v>
      </c>
      <c r="S2387" t="s">
        <v>1478</v>
      </c>
      <c r="T2387">
        <v>1</v>
      </c>
      <c r="U2387">
        <v>0.29408297</v>
      </c>
      <c r="V2387">
        <v>201</v>
      </c>
    </row>
    <row r="2388" spans="1:22">
      <c r="A2388">
        <v>118318</v>
      </c>
      <c r="B2388" t="s">
        <v>3510</v>
      </c>
      <c r="C2388">
        <v>-2.9999999999999997E-8</v>
      </c>
      <c r="D2388">
        <v>3.1129739999999999E-2</v>
      </c>
      <c r="E2388">
        <v>682</v>
      </c>
      <c r="F2388">
        <v>0</v>
      </c>
      <c r="G2388">
        <v>0</v>
      </c>
      <c r="H2388">
        <v>7</v>
      </c>
      <c r="I2388">
        <v>97291</v>
      </c>
      <c r="J2388">
        <v>1</v>
      </c>
      <c r="K2388">
        <v>0</v>
      </c>
      <c r="L2388">
        <v>0</v>
      </c>
      <c r="M2388">
        <v>0</v>
      </c>
      <c r="N2388">
        <v>1</v>
      </c>
      <c r="O2388">
        <v>1</v>
      </c>
      <c r="P2388">
        <v>348</v>
      </c>
      <c r="Q2388">
        <v>27</v>
      </c>
      <c r="R2388">
        <v>3</v>
      </c>
      <c r="S2388" t="s">
        <v>1478</v>
      </c>
      <c r="T2388">
        <v>1</v>
      </c>
      <c r="U2388">
        <v>3.1129770000000001E-2</v>
      </c>
      <c r="V2388">
        <v>21</v>
      </c>
    </row>
    <row r="2389" spans="1:22">
      <c r="A2389">
        <v>118386</v>
      </c>
      <c r="B2389" t="s">
        <v>3511</v>
      </c>
      <c r="C2389">
        <v>-2.9999999999999997E-8</v>
      </c>
      <c r="D2389">
        <v>4.7453189999999999E-2</v>
      </c>
      <c r="E2389">
        <v>682</v>
      </c>
      <c r="F2389">
        <v>2</v>
      </c>
      <c r="G2389">
        <v>0</v>
      </c>
      <c r="H2389">
        <v>7</v>
      </c>
      <c r="I2389">
        <v>97291</v>
      </c>
      <c r="J2389">
        <v>1</v>
      </c>
      <c r="K2389">
        <v>0</v>
      </c>
      <c r="L2389">
        <v>0</v>
      </c>
      <c r="M2389">
        <v>0</v>
      </c>
      <c r="N2389">
        <v>1</v>
      </c>
      <c r="O2389">
        <v>1</v>
      </c>
      <c r="P2389">
        <v>348</v>
      </c>
      <c r="Q2389">
        <v>27</v>
      </c>
      <c r="R2389">
        <v>3</v>
      </c>
      <c r="S2389" t="s">
        <v>1478</v>
      </c>
      <c r="T2389">
        <v>1</v>
      </c>
      <c r="U2389">
        <v>4.7453219999999997E-2</v>
      </c>
      <c r="V2389">
        <v>32</v>
      </c>
    </row>
    <row r="2390" spans="1:22">
      <c r="A2390">
        <v>118387</v>
      </c>
      <c r="B2390" t="s">
        <v>3512</v>
      </c>
      <c r="C2390">
        <v>-2.9999999999999997E-8</v>
      </c>
      <c r="D2390">
        <v>2.1630480000000001E-2</v>
      </c>
      <c r="E2390">
        <v>682</v>
      </c>
      <c r="F2390">
        <v>0</v>
      </c>
      <c r="G2390">
        <v>0</v>
      </c>
      <c r="H2390">
        <v>7</v>
      </c>
      <c r="I2390">
        <v>97291</v>
      </c>
      <c r="J2390">
        <v>1</v>
      </c>
      <c r="K2390">
        <v>0</v>
      </c>
      <c r="L2390">
        <v>0</v>
      </c>
      <c r="M2390">
        <v>0</v>
      </c>
      <c r="N2390">
        <v>1</v>
      </c>
      <c r="O2390">
        <v>1</v>
      </c>
      <c r="P2390">
        <v>348</v>
      </c>
      <c r="Q2390">
        <v>27</v>
      </c>
      <c r="R2390">
        <v>3</v>
      </c>
      <c r="S2390" t="s">
        <v>1478</v>
      </c>
      <c r="T2390">
        <v>1</v>
      </c>
      <c r="U2390">
        <v>2.1630509999999999E-2</v>
      </c>
      <c r="V2390">
        <v>15</v>
      </c>
    </row>
    <row r="2391" spans="1:22">
      <c r="A2391">
        <v>118403</v>
      </c>
      <c r="B2391" t="s">
        <v>3513</v>
      </c>
      <c r="C2391">
        <v>-2.9999999999999997E-8</v>
      </c>
      <c r="D2391">
        <v>5.8727759999999997E-2</v>
      </c>
      <c r="E2391">
        <v>682</v>
      </c>
      <c r="F2391">
        <v>2</v>
      </c>
      <c r="G2391">
        <v>0</v>
      </c>
      <c r="H2391">
        <v>7</v>
      </c>
      <c r="I2391">
        <v>97291</v>
      </c>
      <c r="J2391">
        <v>1</v>
      </c>
      <c r="K2391">
        <v>0</v>
      </c>
      <c r="L2391">
        <v>0</v>
      </c>
      <c r="M2391">
        <v>0</v>
      </c>
      <c r="N2391">
        <v>1</v>
      </c>
      <c r="O2391">
        <v>1</v>
      </c>
      <c r="P2391">
        <v>348</v>
      </c>
      <c r="Q2391">
        <v>27</v>
      </c>
      <c r="R2391">
        <v>3</v>
      </c>
      <c r="S2391" t="s">
        <v>1478</v>
      </c>
      <c r="T2391">
        <v>1</v>
      </c>
      <c r="U2391">
        <v>5.8727790000000002E-2</v>
      </c>
      <c r="V2391">
        <v>40</v>
      </c>
    </row>
    <row r="2392" spans="1:22">
      <c r="A2392">
        <v>118412</v>
      </c>
      <c r="B2392" t="s">
        <v>3514</v>
      </c>
      <c r="C2392">
        <v>-2.9999999999999997E-8</v>
      </c>
      <c r="D2392">
        <v>0.2918946</v>
      </c>
      <c r="E2392">
        <v>682</v>
      </c>
      <c r="F2392">
        <v>2</v>
      </c>
      <c r="G2392">
        <v>0</v>
      </c>
      <c r="H2392">
        <v>7</v>
      </c>
      <c r="I2392">
        <v>97291</v>
      </c>
      <c r="J2392">
        <v>1</v>
      </c>
      <c r="K2392">
        <v>0</v>
      </c>
      <c r="L2392">
        <v>0</v>
      </c>
      <c r="M2392">
        <v>0</v>
      </c>
      <c r="N2392">
        <v>1</v>
      </c>
      <c r="O2392">
        <v>1</v>
      </c>
      <c r="P2392">
        <v>348</v>
      </c>
      <c r="Q2392">
        <v>27</v>
      </c>
      <c r="R2392">
        <v>3</v>
      </c>
      <c r="S2392" t="s">
        <v>1478</v>
      </c>
      <c r="T2392">
        <v>1</v>
      </c>
      <c r="U2392">
        <v>0.29189462999999999</v>
      </c>
      <c r="V2392">
        <v>199</v>
      </c>
    </row>
    <row r="2393" spans="1:22">
      <c r="A2393">
        <v>118503</v>
      </c>
      <c r="B2393" t="s">
        <v>3515</v>
      </c>
      <c r="C2393">
        <v>-2.9999999999999997E-8</v>
      </c>
      <c r="D2393">
        <v>0.17960814</v>
      </c>
      <c r="E2393">
        <v>682</v>
      </c>
      <c r="F2393">
        <v>2</v>
      </c>
      <c r="G2393">
        <v>0</v>
      </c>
      <c r="H2393">
        <v>7</v>
      </c>
      <c r="I2393">
        <v>97291</v>
      </c>
      <c r="J2393">
        <v>1</v>
      </c>
      <c r="K2393">
        <v>0</v>
      </c>
      <c r="L2393">
        <v>0</v>
      </c>
      <c r="M2393">
        <v>0</v>
      </c>
      <c r="N2393">
        <v>1</v>
      </c>
      <c r="O2393">
        <v>1</v>
      </c>
      <c r="P2393">
        <v>348</v>
      </c>
      <c r="Q2393">
        <v>27</v>
      </c>
      <c r="R2393">
        <v>3</v>
      </c>
      <c r="S2393" t="s">
        <v>1478</v>
      </c>
      <c r="T2393">
        <v>1</v>
      </c>
      <c r="U2393">
        <v>0.17960817000000001</v>
      </c>
      <c r="V2393">
        <v>122</v>
      </c>
    </row>
    <row r="2394" spans="1:22">
      <c r="A2394">
        <v>118603</v>
      </c>
      <c r="B2394" t="s">
        <v>3516</v>
      </c>
      <c r="C2394">
        <v>-2.9999999999999997E-8</v>
      </c>
      <c r="D2394">
        <v>8.011277E-2</v>
      </c>
      <c r="E2394">
        <v>682</v>
      </c>
      <c r="F2394">
        <v>2</v>
      </c>
      <c r="G2394">
        <v>0</v>
      </c>
      <c r="H2394">
        <v>7</v>
      </c>
      <c r="I2394">
        <v>97291</v>
      </c>
      <c r="J2394">
        <v>1</v>
      </c>
      <c r="K2394">
        <v>0</v>
      </c>
      <c r="L2394">
        <v>0</v>
      </c>
      <c r="M2394">
        <v>0</v>
      </c>
      <c r="N2394">
        <v>1</v>
      </c>
      <c r="O2394">
        <v>1</v>
      </c>
      <c r="P2394">
        <v>348</v>
      </c>
      <c r="Q2394">
        <v>27</v>
      </c>
      <c r="R2394">
        <v>3</v>
      </c>
      <c r="S2394" t="s">
        <v>1478</v>
      </c>
      <c r="T2394">
        <v>1</v>
      </c>
      <c r="U2394">
        <v>8.0112799999999998E-2</v>
      </c>
      <c r="V2394">
        <v>55</v>
      </c>
    </row>
    <row r="2395" spans="1:22">
      <c r="A2395">
        <v>118834</v>
      </c>
      <c r="B2395" t="s">
        <v>3517</v>
      </c>
      <c r="C2395">
        <v>-2.9999999999999997E-8</v>
      </c>
      <c r="D2395">
        <v>0.58699785000000004</v>
      </c>
      <c r="E2395">
        <v>682</v>
      </c>
      <c r="F2395">
        <v>2</v>
      </c>
      <c r="G2395">
        <v>0</v>
      </c>
      <c r="H2395">
        <v>7</v>
      </c>
      <c r="I2395">
        <v>97291</v>
      </c>
      <c r="J2395">
        <v>1</v>
      </c>
      <c r="K2395">
        <v>0</v>
      </c>
      <c r="L2395">
        <v>0</v>
      </c>
      <c r="M2395">
        <v>0</v>
      </c>
      <c r="N2395">
        <v>1</v>
      </c>
      <c r="O2395">
        <v>1</v>
      </c>
      <c r="P2395">
        <v>348</v>
      </c>
      <c r="Q2395">
        <v>27</v>
      </c>
      <c r="R2395">
        <v>3</v>
      </c>
      <c r="S2395" t="s">
        <v>1478</v>
      </c>
      <c r="T2395">
        <v>1</v>
      </c>
      <c r="U2395">
        <v>0.58699787999999997</v>
      </c>
      <c r="V2395">
        <v>400</v>
      </c>
    </row>
    <row r="2396" spans="1:22">
      <c r="A2396">
        <v>118859</v>
      </c>
      <c r="B2396" t="s">
        <v>3518</v>
      </c>
      <c r="C2396">
        <v>-2.9999999999999997E-8</v>
      </c>
      <c r="D2396">
        <v>0.53690276000000003</v>
      </c>
      <c r="E2396">
        <v>682</v>
      </c>
      <c r="F2396">
        <v>0</v>
      </c>
      <c r="G2396">
        <v>0</v>
      </c>
      <c r="H2396">
        <v>7</v>
      </c>
      <c r="I2396">
        <v>97291</v>
      </c>
      <c r="J2396">
        <v>1</v>
      </c>
      <c r="K2396">
        <v>0</v>
      </c>
      <c r="L2396">
        <v>0</v>
      </c>
      <c r="M2396">
        <v>0</v>
      </c>
      <c r="N2396">
        <v>1</v>
      </c>
      <c r="O2396">
        <v>1</v>
      </c>
      <c r="P2396">
        <v>348</v>
      </c>
      <c r="Q2396">
        <v>27</v>
      </c>
      <c r="R2396">
        <v>3</v>
      </c>
      <c r="S2396" t="s">
        <v>1478</v>
      </c>
      <c r="T2396">
        <v>1</v>
      </c>
      <c r="U2396">
        <v>0.53690278999999996</v>
      </c>
      <c r="V2396">
        <v>366</v>
      </c>
    </row>
    <row r="2397" spans="1:22">
      <c r="A2397">
        <v>118925</v>
      </c>
      <c r="B2397" t="s">
        <v>3519</v>
      </c>
      <c r="C2397">
        <v>-2.9999999999999997E-8</v>
      </c>
      <c r="D2397">
        <v>2.4444730000000001E-2</v>
      </c>
      <c r="E2397">
        <v>682</v>
      </c>
      <c r="F2397">
        <v>0</v>
      </c>
      <c r="G2397">
        <v>0</v>
      </c>
      <c r="H2397">
        <v>7</v>
      </c>
      <c r="I2397">
        <v>97291</v>
      </c>
      <c r="J2397">
        <v>1</v>
      </c>
      <c r="K2397">
        <v>0</v>
      </c>
      <c r="L2397">
        <v>0</v>
      </c>
      <c r="M2397">
        <v>0</v>
      </c>
      <c r="N2397">
        <v>1</v>
      </c>
      <c r="O2397">
        <v>1</v>
      </c>
      <c r="P2397">
        <v>348</v>
      </c>
      <c r="Q2397">
        <v>27</v>
      </c>
      <c r="R2397">
        <v>3</v>
      </c>
      <c r="S2397" t="s">
        <v>1478</v>
      </c>
      <c r="T2397">
        <v>1</v>
      </c>
      <c r="U2397">
        <v>2.4444759999999999E-2</v>
      </c>
      <c r="V2397">
        <v>17</v>
      </c>
    </row>
    <row r="2398" spans="1:22">
      <c r="A2398">
        <v>119028</v>
      </c>
      <c r="B2398" t="s">
        <v>3520</v>
      </c>
      <c r="C2398">
        <v>-2.9999999999999997E-8</v>
      </c>
      <c r="D2398">
        <v>4.6909369999999999E-2</v>
      </c>
      <c r="E2398">
        <v>682</v>
      </c>
      <c r="F2398">
        <v>0</v>
      </c>
      <c r="G2398">
        <v>0</v>
      </c>
      <c r="H2398">
        <v>7</v>
      </c>
      <c r="I2398">
        <v>97291</v>
      </c>
      <c r="J2398">
        <v>1</v>
      </c>
      <c r="K2398">
        <v>0</v>
      </c>
      <c r="L2398">
        <v>0</v>
      </c>
      <c r="M2398">
        <v>0</v>
      </c>
      <c r="N2398">
        <v>1</v>
      </c>
      <c r="O2398">
        <v>1</v>
      </c>
      <c r="P2398">
        <v>348</v>
      </c>
      <c r="Q2398">
        <v>27</v>
      </c>
      <c r="R2398">
        <v>3</v>
      </c>
      <c r="S2398" t="s">
        <v>1478</v>
      </c>
      <c r="T2398">
        <v>1</v>
      </c>
      <c r="U2398">
        <v>4.6909399999999997E-2</v>
      </c>
      <c r="V2398">
        <v>32</v>
      </c>
    </row>
    <row r="2399" spans="1:22">
      <c r="A2399">
        <v>119128</v>
      </c>
      <c r="B2399" t="s">
        <v>3521</v>
      </c>
      <c r="C2399">
        <v>-2.9999999999999997E-8</v>
      </c>
      <c r="D2399">
        <v>0.20425708000000001</v>
      </c>
      <c r="E2399">
        <v>682</v>
      </c>
      <c r="F2399">
        <v>2</v>
      </c>
      <c r="G2399">
        <v>0</v>
      </c>
      <c r="H2399">
        <v>7</v>
      </c>
      <c r="I2399">
        <v>97291</v>
      </c>
      <c r="J2399">
        <v>1</v>
      </c>
      <c r="K2399">
        <v>0</v>
      </c>
      <c r="L2399">
        <v>0</v>
      </c>
      <c r="M2399">
        <v>0</v>
      </c>
      <c r="N2399">
        <v>1</v>
      </c>
      <c r="O2399">
        <v>1</v>
      </c>
      <c r="P2399">
        <v>348</v>
      </c>
      <c r="Q2399">
        <v>27</v>
      </c>
      <c r="R2399">
        <v>3</v>
      </c>
      <c r="S2399" t="s">
        <v>1478</v>
      </c>
      <c r="T2399">
        <v>1</v>
      </c>
      <c r="U2399">
        <v>0.20425710999999999</v>
      </c>
      <c r="V2399">
        <v>139</v>
      </c>
    </row>
    <row r="2400" spans="1:22">
      <c r="A2400">
        <v>119151</v>
      </c>
      <c r="B2400" t="s">
        <v>3522</v>
      </c>
      <c r="C2400">
        <v>-2.9999999999999997E-8</v>
      </c>
      <c r="D2400">
        <v>0.47095060999999999</v>
      </c>
      <c r="E2400">
        <v>682</v>
      </c>
      <c r="F2400">
        <v>2</v>
      </c>
      <c r="G2400">
        <v>0</v>
      </c>
      <c r="H2400">
        <v>7</v>
      </c>
      <c r="I2400">
        <v>97291</v>
      </c>
      <c r="J2400">
        <v>1</v>
      </c>
      <c r="K2400">
        <v>0</v>
      </c>
      <c r="L2400">
        <v>0</v>
      </c>
      <c r="M2400">
        <v>0</v>
      </c>
      <c r="N2400">
        <v>1</v>
      </c>
      <c r="O2400">
        <v>1</v>
      </c>
      <c r="P2400">
        <v>348</v>
      </c>
      <c r="Q2400">
        <v>27</v>
      </c>
      <c r="R2400">
        <v>3</v>
      </c>
      <c r="S2400" t="s">
        <v>1478</v>
      </c>
      <c r="T2400">
        <v>1</v>
      </c>
      <c r="U2400">
        <v>0.47095063999999998</v>
      </c>
      <c r="V2400">
        <v>321</v>
      </c>
    </row>
    <row r="2401" spans="1:22">
      <c r="A2401">
        <v>119152</v>
      </c>
      <c r="B2401" t="s">
        <v>3523</v>
      </c>
      <c r="C2401">
        <v>-2.9999999999999997E-8</v>
      </c>
      <c r="D2401">
        <v>0.10724967000000001</v>
      </c>
      <c r="E2401">
        <v>682</v>
      </c>
      <c r="F2401">
        <v>0</v>
      </c>
      <c r="G2401">
        <v>0</v>
      </c>
      <c r="H2401">
        <v>7</v>
      </c>
      <c r="I2401">
        <v>97291</v>
      </c>
      <c r="J2401">
        <v>1</v>
      </c>
      <c r="K2401">
        <v>0</v>
      </c>
      <c r="L2401">
        <v>0</v>
      </c>
      <c r="M2401">
        <v>0</v>
      </c>
      <c r="N2401">
        <v>1</v>
      </c>
      <c r="O2401">
        <v>1</v>
      </c>
      <c r="P2401">
        <v>348</v>
      </c>
      <c r="Q2401">
        <v>27</v>
      </c>
      <c r="R2401">
        <v>3</v>
      </c>
      <c r="S2401" t="s">
        <v>1478</v>
      </c>
      <c r="T2401">
        <v>1</v>
      </c>
      <c r="U2401">
        <v>0.1072497</v>
      </c>
      <c r="V2401">
        <v>73</v>
      </c>
    </row>
    <row r="2402" spans="1:22">
      <c r="A2402">
        <v>119160</v>
      </c>
      <c r="B2402" t="s">
        <v>3524</v>
      </c>
      <c r="C2402">
        <v>-2.9999999999999997E-8</v>
      </c>
      <c r="D2402">
        <v>0.21303119000000001</v>
      </c>
      <c r="E2402">
        <v>682</v>
      </c>
      <c r="F2402">
        <v>0</v>
      </c>
      <c r="G2402">
        <v>0</v>
      </c>
      <c r="H2402">
        <v>7</v>
      </c>
      <c r="I2402">
        <v>97291</v>
      </c>
      <c r="J2402">
        <v>1</v>
      </c>
      <c r="K2402">
        <v>0</v>
      </c>
      <c r="L2402">
        <v>0</v>
      </c>
      <c r="M2402">
        <v>0</v>
      </c>
      <c r="N2402">
        <v>1</v>
      </c>
      <c r="O2402">
        <v>1</v>
      </c>
      <c r="P2402">
        <v>348</v>
      </c>
      <c r="Q2402">
        <v>27</v>
      </c>
      <c r="R2402">
        <v>3</v>
      </c>
      <c r="S2402" t="s">
        <v>1478</v>
      </c>
      <c r="T2402">
        <v>1</v>
      </c>
      <c r="U2402">
        <v>0.21303121999999999</v>
      </c>
      <c r="V2402">
        <v>145</v>
      </c>
    </row>
    <row r="2403" spans="1:22">
      <c r="A2403">
        <v>119214</v>
      </c>
      <c r="B2403" t="s">
        <v>3525</v>
      </c>
      <c r="C2403">
        <v>-2.9999999999999997E-8</v>
      </c>
      <c r="D2403">
        <v>0.24222154000000001</v>
      </c>
      <c r="E2403">
        <v>682</v>
      </c>
      <c r="F2403">
        <v>0</v>
      </c>
      <c r="G2403">
        <v>0</v>
      </c>
      <c r="H2403">
        <v>7</v>
      </c>
      <c r="I2403">
        <v>97291</v>
      </c>
      <c r="J2403">
        <v>1</v>
      </c>
      <c r="K2403">
        <v>0</v>
      </c>
      <c r="L2403">
        <v>0</v>
      </c>
      <c r="M2403">
        <v>0</v>
      </c>
      <c r="N2403">
        <v>1</v>
      </c>
      <c r="O2403">
        <v>1</v>
      </c>
      <c r="P2403">
        <v>348</v>
      </c>
      <c r="Q2403">
        <v>27</v>
      </c>
      <c r="R2403">
        <v>3</v>
      </c>
      <c r="S2403" t="s">
        <v>1478</v>
      </c>
      <c r="T2403">
        <v>1</v>
      </c>
      <c r="U2403">
        <v>0.24222157</v>
      </c>
      <c r="V2403">
        <v>165</v>
      </c>
    </row>
    <row r="2404" spans="1:22">
      <c r="A2404">
        <v>119241</v>
      </c>
      <c r="B2404" t="s">
        <v>3526</v>
      </c>
      <c r="C2404">
        <v>-2.9999999999999997E-8</v>
      </c>
      <c r="D2404">
        <v>0.17205222000000001</v>
      </c>
      <c r="E2404">
        <v>682</v>
      </c>
      <c r="F2404">
        <v>2</v>
      </c>
      <c r="G2404">
        <v>0</v>
      </c>
      <c r="H2404">
        <v>7</v>
      </c>
      <c r="I2404">
        <v>97291</v>
      </c>
      <c r="J2404">
        <v>1</v>
      </c>
      <c r="K2404">
        <v>0</v>
      </c>
      <c r="L2404">
        <v>0</v>
      </c>
      <c r="M2404">
        <v>0</v>
      </c>
      <c r="N2404">
        <v>1</v>
      </c>
      <c r="O2404">
        <v>1</v>
      </c>
      <c r="P2404">
        <v>348</v>
      </c>
      <c r="Q2404">
        <v>27</v>
      </c>
      <c r="R2404">
        <v>3</v>
      </c>
      <c r="S2404" t="s">
        <v>1478</v>
      </c>
      <c r="T2404">
        <v>1</v>
      </c>
      <c r="U2404">
        <v>0.17205224999999999</v>
      </c>
      <c r="V2404">
        <v>117</v>
      </c>
    </row>
    <row r="2405" spans="1:22">
      <c r="A2405">
        <v>119242</v>
      </c>
      <c r="B2405" t="s">
        <v>3526</v>
      </c>
      <c r="C2405">
        <v>0.17205222000000001</v>
      </c>
      <c r="D2405">
        <v>0.41136371999999999</v>
      </c>
      <c r="E2405">
        <v>682</v>
      </c>
      <c r="F2405">
        <v>0</v>
      </c>
      <c r="G2405">
        <v>0</v>
      </c>
      <c r="H2405">
        <v>7</v>
      </c>
      <c r="I2405">
        <v>97291</v>
      </c>
      <c r="J2405">
        <v>1</v>
      </c>
      <c r="K2405">
        <v>0</v>
      </c>
      <c r="L2405">
        <v>0</v>
      </c>
      <c r="M2405">
        <v>0</v>
      </c>
      <c r="N2405">
        <v>1</v>
      </c>
      <c r="O2405">
        <v>1</v>
      </c>
      <c r="P2405">
        <v>348</v>
      </c>
      <c r="Q2405">
        <v>27</v>
      </c>
      <c r="R2405">
        <v>3</v>
      </c>
      <c r="S2405" t="s">
        <v>1478</v>
      </c>
      <c r="T2405">
        <v>1</v>
      </c>
      <c r="U2405">
        <v>0.23931150000000001</v>
      </c>
      <c r="V2405">
        <v>163</v>
      </c>
    </row>
    <row r="2406" spans="1:22">
      <c r="A2406">
        <v>119279</v>
      </c>
      <c r="B2406" t="s">
        <v>3527</v>
      </c>
      <c r="C2406">
        <v>-2.9999999999999997E-8</v>
      </c>
      <c r="D2406">
        <v>0.36172260000000001</v>
      </c>
      <c r="E2406">
        <v>682</v>
      </c>
      <c r="F2406">
        <v>2</v>
      </c>
      <c r="G2406">
        <v>0</v>
      </c>
      <c r="H2406">
        <v>7</v>
      </c>
      <c r="I2406">
        <v>97291</v>
      </c>
      <c r="J2406">
        <v>1</v>
      </c>
      <c r="K2406">
        <v>0</v>
      </c>
      <c r="L2406">
        <v>0</v>
      </c>
      <c r="M2406">
        <v>0</v>
      </c>
      <c r="N2406">
        <v>1</v>
      </c>
      <c r="O2406">
        <v>1</v>
      </c>
      <c r="P2406">
        <v>348</v>
      </c>
      <c r="Q2406">
        <v>27</v>
      </c>
      <c r="R2406">
        <v>3</v>
      </c>
      <c r="S2406" t="s">
        <v>1478</v>
      </c>
      <c r="T2406">
        <v>1</v>
      </c>
      <c r="U2406">
        <v>0.36172262999999999</v>
      </c>
      <c r="V2406">
        <v>247</v>
      </c>
    </row>
    <row r="2407" spans="1:22">
      <c r="A2407">
        <v>119320</v>
      </c>
      <c r="B2407" t="s">
        <v>3528</v>
      </c>
      <c r="C2407">
        <v>-2.9999999999999997E-8</v>
      </c>
      <c r="D2407">
        <v>6.7106369999999999E-2</v>
      </c>
      <c r="E2407">
        <v>682</v>
      </c>
      <c r="F2407">
        <v>0</v>
      </c>
      <c r="G2407">
        <v>0</v>
      </c>
      <c r="H2407">
        <v>7</v>
      </c>
      <c r="I2407">
        <v>97291</v>
      </c>
      <c r="J2407">
        <v>1</v>
      </c>
      <c r="K2407">
        <v>0</v>
      </c>
      <c r="L2407">
        <v>0</v>
      </c>
      <c r="M2407">
        <v>0</v>
      </c>
      <c r="N2407">
        <v>1</v>
      </c>
      <c r="O2407">
        <v>1</v>
      </c>
      <c r="P2407">
        <v>348</v>
      </c>
      <c r="Q2407">
        <v>27</v>
      </c>
      <c r="R2407">
        <v>3</v>
      </c>
      <c r="S2407" t="s">
        <v>1478</v>
      </c>
      <c r="T2407">
        <v>1</v>
      </c>
      <c r="U2407">
        <v>6.7106399999999997E-2</v>
      </c>
      <c r="V2407">
        <v>46</v>
      </c>
    </row>
    <row r="2408" spans="1:22">
      <c r="A2408">
        <v>119336</v>
      </c>
      <c r="B2408" t="s">
        <v>3529</v>
      </c>
      <c r="C2408">
        <v>-2.9999999999999997E-8</v>
      </c>
      <c r="D2408">
        <v>0.10298111</v>
      </c>
      <c r="E2408">
        <v>682</v>
      </c>
      <c r="F2408">
        <v>2</v>
      </c>
      <c r="G2408">
        <v>0</v>
      </c>
      <c r="H2408">
        <v>7</v>
      </c>
      <c r="I2408">
        <v>97291</v>
      </c>
      <c r="J2408">
        <v>1</v>
      </c>
      <c r="K2408">
        <v>0</v>
      </c>
      <c r="L2408">
        <v>0</v>
      </c>
      <c r="M2408">
        <v>0</v>
      </c>
      <c r="N2408">
        <v>1</v>
      </c>
      <c r="O2408">
        <v>1</v>
      </c>
      <c r="P2408">
        <v>348</v>
      </c>
      <c r="Q2408">
        <v>27</v>
      </c>
      <c r="R2408">
        <v>3</v>
      </c>
      <c r="S2408" t="s">
        <v>1478</v>
      </c>
      <c r="T2408">
        <v>1</v>
      </c>
      <c r="U2408">
        <v>0.10298114</v>
      </c>
      <c r="V2408">
        <v>70</v>
      </c>
    </row>
    <row r="2409" spans="1:22">
      <c r="A2409">
        <v>119337</v>
      </c>
      <c r="B2409" t="s">
        <v>3530</v>
      </c>
      <c r="C2409">
        <v>-2.9999999999999997E-8</v>
      </c>
      <c r="D2409">
        <v>0.38767174999999998</v>
      </c>
      <c r="E2409">
        <v>682</v>
      </c>
      <c r="F2409">
        <v>2</v>
      </c>
      <c r="G2409">
        <v>0</v>
      </c>
      <c r="H2409">
        <v>7</v>
      </c>
      <c r="I2409">
        <v>97291</v>
      </c>
      <c r="J2409">
        <v>1</v>
      </c>
      <c r="K2409">
        <v>0</v>
      </c>
      <c r="L2409">
        <v>0</v>
      </c>
      <c r="M2409">
        <v>0</v>
      </c>
      <c r="N2409">
        <v>1</v>
      </c>
      <c r="O2409">
        <v>1</v>
      </c>
      <c r="P2409">
        <v>348</v>
      </c>
      <c r="Q2409">
        <v>27</v>
      </c>
      <c r="R2409">
        <v>3</v>
      </c>
      <c r="S2409" t="s">
        <v>1478</v>
      </c>
      <c r="T2409">
        <v>1</v>
      </c>
      <c r="U2409">
        <v>0.38767178000000002</v>
      </c>
      <c r="V2409">
        <v>264</v>
      </c>
    </row>
    <row r="2410" spans="1:22">
      <c r="A2410">
        <v>119409</v>
      </c>
      <c r="B2410" t="s">
        <v>3531</v>
      </c>
      <c r="C2410">
        <v>-2.9999999999999997E-8</v>
      </c>
      <c r="D2410">
        <v>0.13958296000000001</v>
      </c>
      <c r="E2410">
        <v>682</v>
      </c>
      <c r="F2410">
        <v>2</v>
      </c>
      <c r="G2410">
        <v>0</v>
      </c>
      <c r="H2410">
        <v>7</v>
      </c>
      <c r="I2410">
        <v>97291</v>
      </c>
      <c r="J2410">
        <v>1</v>
      </c>
      <c r="K2410">
        <v>0</v>
      </c>
      <c r="L2410">
        <v>0</v>
      </c>
      <c r="M2410">
        <v>0</v>
      </c>
      <c r="N2410">
        <v>1</v>
      </c>
      <c r="O2410">
        <v>1</v>
      </c>
      <c r="P2410">
        <v>348</v>
      </c>
      <c r="Q2410">
        <v>27</v>
      </c>
      <c r="R2410">
        <v>3</v>
      </c>
      <c r="S2410" t="s">
        <v>1478</v>
      </c>
      <c r="T2410">
        <v>1</v>
      </c>
      <c r="U2410">
        <v>0.13958298999999999</v>
      </c>
      <c r="V2410">
        <v>95</v>
      </c>
    </row>
    <row r="2411" spans="1:22">
      <c r="A2411">
        <v>119484</v>
      </c>
      <c r="B2411" t="s">
        <v>3532</v>
      </c>
      <c r="C2411">
        <v>-2.9999999999999997E-8</v>
      </c>
      <c r="D2411">
        <v>2.4489090000000002E-2</v>
      </c>
      <c r="E2411">
        <v>682</v>
      </c>
      <c r="F2411">
        <v>0</v>
      </c>
      <c r="G2411">
        <v>0</v>
      </c>
      <c r="H2411">
        <v>7</v>
      </c>
      <c r="I2411">
        <v>97291</v>
      </c>
      <c r="J2411">
        <v>1</v>
      </c>
      <c r="K2411">
        <v>0</v>
      </c>
      <c r="L2411">
        <v>0</v>
      </c>
      <c r="M2411">
        <v>0</v>
      </c>
      <c r="N2411">
        <v>1</v>
      </c>
      <c r="O2411">
        <v>1</v>
      </c>
      <c r="P2411">
        <v>348</v>
      </c>
      <c r="Q2411">
        <v>27</v>
      </c>
      <c r="R2411">
        <v>3</v>
      </c>
      <c r="S2411" t="s">
        <v>1478</v>
      </c>
      <c r="T2411">
        <v>1</v>
      </c>
      <c r="U2411">
        <v>2.448912E-2</v>
      </c>
      <c r="V2411">
        <v>17</v>
      </c>
    </row>
    <row r="2412" spans="1:22">
      <c r="A2412">
        <v>119485</v>
      </c>
      <c r="B2412" t="s">
        <v>3532</v>
      </c>
      <c r="C2412">
        <v>2.4489090000000002E-2</v>
      </c>
      <c r="D2412">
        <v>7.0710629999999997E-2</v>
      </c>
      <c r="E2412">
        <v>682</v>
      </c>
      <c r="F2412">
        <v>0</v>
      </c>
      <c r="G2412">
        <v>0</v>
      </c>
      <c r="H2412">
        <v>7</v>
      </c>
      <c r="I2412">
        <v>97291</v>
      </c>
      <c r="J2412">
        <v>1</v>
      </c>
      <c r="K2412">
        <v>0</v>
      </c>
      <c r="L2412">
        <v>0</v>
      </c>
      <c r="M2412">
        <v>0</v>
      </c>
      <c r="N2412">
        <v>1</v>
      </c>
      <c r="O2412">
        <v>1</v>
      </c>
      <c r="P2412">
        <v>348</v>
      </c>
      <c r="Q2412">
        <v>27</v>
      </c>
      <c r="R2412">
        <v>3</v>
      </c>
      <c r="S2412" t="s">
        <v>1478</v>
      </c>
      <c r="T2412">
        <v>1</v>
      </c>
      <c r="U2412">
        <v>4.6221539999999998E-2</v>
      </c>
      <c r="V2412">
        <v>32</v>
      </c>
    </row>
    <row r="2413" spans="1:22">
      <c r="A2413">
        <v>119509</v>
      </c>
      <c r="B2413" t="s">
        <v>3533</v>
      </c>
      <c r="C2413">
        <v>-2.9999999999999997E-8</v>
      </c>
      <c r="D2413">
        <v>0.27358195000000002</v>
      </c>
      <c r="E2413">
        <v>682</v>
      </c>
      <c r="F2413">
        <v>0</v>
      </c>
      <c r="G2413">
        <v>0</v>
      </c>
      <c r="H2413">
        <v>7</v>
      </c>
      <c r="I2413">
        <v>97291</v>
      </c>
      <c r="J2413">
        <v>1</v>
      </c>
      <c r="K2413">
        <v>0</v>
      </c>
      <c r="L2413">
        <v>0</v>
      </c>
      <c r="M2413">
        <v>0</v>
      </c>
      <c r="N2413">
        <v>1</v>
      </c>
      <c r="O2413">
        <v>1</v>
      </c>
      <c r="P2413">
        <v>348</v>
      </c>
      <c r="Q2413">
        <v>27</v>
      </c>
      <c r="R2413">
        <v>3</v>
      </c>
      <c r="S2413" t="s">
        <v>1478</v>
      </c>
      <c r="T2413">
        <v>1</v>
      </c>
      <c r="U2413">
        <v>0.27358198</v>
      </c>
      <c r="V2413">
        <v>187</v>
      </c>
    </row>
    <row r="2414" spans="1:22">
      <c r="A2414">
        <v>119527</v>
      </c>
      <c r="B2414" t="s">
        <v>3534</v>
      </c>
      <c r="C2414">
        <v>-2.9999999999999997E-8</v>
      </c>
      <c r="D2414">
        <v>0.11139855999999999</v>
      </c>
      <c r="E2414">
        <v>682</v>
      </c>
      <c r="F2414">
        <v>2</v>
      </c>
      <c r="G2414">
        <v>0</v>
      </c>
      <c r="H2414">
        <v>7</v>
      </c>
      <c r="I2414">
        <v>97291</v>
      </c>
      <c r="J2414">
        <v>1</v>
      </c>
      <c r="K2414">
        <v>0</v>
      </c>
      <c r="L2414">
        <v>0</v>
      </c>
      <c r="M2414">
        <v>0</v>
      </c>
      <c r="N2414">
        <v>1</v>
      </c>
      <c r="O2414">
        <v>1</v>
      </c>
      <c r="P2414">
        <v>348</v>
      </c>
      <c r="Q2414">
        <v>27</v>
      </c>
      <c r="R2414">
        <v>3</v>
      </c>
      <c r="S2414" t="s">
        <v>1478</v>
      </c>
      <c r="T2414">
        <v>1</v>
      </c>
      <c r="U2414">
        <v>0.11139859000000001</v>
      </c>
      <c r="V2414">
        <v>76</v>
      </c>
    </row>
    <row r="2415" spans="1:22">
      <c r="A2415">
        <v>119580</v>
      </c>
      <c r="B2415" t="s">
        <v>3535</v>
      </c>
      <c r="C2415">
        <v>-2.9999999999999997E-8</v>
      </c>
      <c r="D2415">
        <v>7.5895279999999996E-2</v>
      </c>
      <c r="E2415">
        <v>682</v>
      </c>
      <c r="F2415">
        <v>2</v>
      </c>
      <c r="G2415">
        <v>0</v>
      </c>
      <c r="H2415">
        <v>7</v>
      </c>
      <c r="I2415">
        <v>97291</v>
      </c>
      <c r="J2415">
        <v>1</v>
      </c>
      <c r="K2415">
        <v>0</v>
      </c>
      <c r="L2415">
        <v>0</v>
      </c>
      <c r="M2415">
        <v>0</v>
      </c>
      <c r="N2415">
        <v>1</v>
      </c>
      <c r="O2415">
        <v>1</v>
      </c>
      <c r="P2415">
        <v>348</v>
      </c>
      <c r="Q2415">
        <v>27</v>
      </c>
      <c r="R2415">
        <v>3</v>
      </c>
      <c r="S2415" t="s">
        <v>1478</v>
      </c>
      <c r="T2415">
        <v>1</v>
      </c>
      <c r="U2415">
        <v>7.5895309999999994E-2</v>
      </c>
      <c r="V2415">
        <v>52</v>
      </c>
    </row>
    <row r="2416" spans="1:22">
      <c r="A2416">
        <v>119650</v>
      </c>
      <c r="B2416" t="s">
        <v>3536</v>
      </c>
      <c r="C2416">
        <v>-2.9999999999999997E-8</v>
      </c>
      <c r="D2416">
        <v>0.60753325999999996</v>
      </c>
      <c r="E2416">
        <v>682</v>
      </c>
      <c r="F2416">
        <v>2</v>
      </c>
      <c r="G2416">
        <v>0</v>
      </c>
      <c r="H2416">
        <v>7</v>
      </c>
      <c r="I2416">
        <v>97291</v>
      </c>
      <c r="J2416">
        <v>1</v>
      </c>
      <c r="K2416">
        <v>0</v>
      </c>
      <c r="L2416">
        <v>0</v>
      </c>
      <c r="M2416">
        <v>0</v>
      </c>
      <c r="N2416">
        <v>1</v>
      </c>
      <c r="O2416">
        <v>1</v>
      </c>
      <c r="P2416">
        <v>348</v>
      </c>
      <c r="Q2416">
        <v>27</v>
      </c>
      <c r="R2416">
        <v>3</v>
      </c>
      <c r="S2416" t="s">
        <v>1478</v>
      </c>
      <c r="T2416">
        <v>1</v>
      </c>
      <c r="U2416">
        <v>0.60753329</v>
      </c>
      <c r="V2416">
        <v>414</v>
      </c>
    </row>
    <row r="2417" spans="1:22">
      <c r="A2417">
        <v>119678</v>
      </c>
      <c r="B2417" t="s">
        <v>3537</v>
      </c>
      <c r="C2417">
        <v>-2.9999999999999997E-8</v>
      </c>
      <c r="D2417">
        <v>0.23430205000000001</v>
      </c>
      <c r="E2417">
        <v>682</v>
      </c>
      <c r="F2417">
        <v>2</v>
      </c>
      <c r="G2417">
        <v>0</v>
      </c>
      <c r="H2417">
        <v>7</v>
      </c>
      <c r="I2417">
        <v>97291</v>
      </c>
      <c r="J2417">
        <v>1</v>
      </c>
      <c r="K2417">
        <v>0</v>
      </c>
      <c r="L2417">
        <v>0</v>
      </c>
      <c r="M2417">
        <v>0</v>
      </c>
      <c r="N2417">
        <v>1</v>
      </c>
      <c r="O2417">
        <v>1</v>
      </c>
      <c r="P2417">
        <v>348</v>
      </c>
      <c r="Q2417">
        <v>27</v>
      </c>
      <c r="R2417">
        <v>3</v>
      </c>
      <c r="S2417" t="s">
        <v>1478</v>
      </c>
      <c r="T2417">
        <v>1</v>
      </c>
      <c r="U2417">
        <v>0.23430208</v>
      </c>
      <c r="V2417">
        <v>160</v>
      </c>
    </row>
    <row r="2418" spans="1:22">
      <c r="A2418">
        <v>119768</v>
      </c>
      <c r="B2418" t="s">
        <v>3538</v>
      </c>
      <c r="C2418">
        <v>-2.9999999999999997E-8</v>
      </c>
      <c r="D2418">
        <v>1.2289289299999999</v>
      </c>
      <c r="E2418">
        <v>682</v>
      </c>
      <c r="F2418">
        <v>2</v>
      </c>
      <c r="G2418">
        <v>0</v>
      </c>
      <c r="H2418">
        <v>7</v>
      </c>
      <c r="I2418">
        <v>97291</v>
      </c>
      <c r="J2418">
        <v>1</v>
      </c>
      <c r="K2418">
        <v>0</v>
      </c>
      <c r="L2418">
        <v>0</v>
      </c>
      <c r="M2418">
        <v>0</v>
      </c>
      <c r="N2418">
        <v>1</v>
      </c>
      <c r="O2418">
        <v>1</v>
      </c>
      <c r="P2418">
        <v>348</v>
      </c>
      <c r="Q2418">
        <v>27</v>
      </c>
      <c r="R2418">
        <v>3</v>
      </c>
      <c r="S2418" t="s">
        <v>1478</v>
      </c>
      <c r="T2418">
        <v>1</v>
      </c>
      <c r="U2418">
        <v>1.22892896</v>
      </c>
      <c r="V2418">
        <v>838</v>
      </c>
    </row>
    <row r="2419" spans="1:22">
      <c r="A2419">
        <v>119814</v>
      </c>
      <c r="B2419" t="s">
        <v>3539</v>
      </c>
      <c r="C2419">
        <v>-2.9999999999999997E-8</v>
      </c>
      <c r="D2419">
        <v>0.17319734000000001</v>
      </c>
      <c r="E2419">
        <v>682</v>
      </c>
      <c r="F2419">
        <v>2</v>
      </c>
      <c r="G2419">
        <v>0</v>
      </c>
      <c r="H2419">
        <v>7</v>
      </c>
      <c r="I2419">
        <v>97291</v>
      </c>
      <c r="J2419">
        <v>1</v>
      </c>
      <c r="K2419">
        <v>0</v>
      </c>
      <c r="L2419">
        <v>0</v>
      </c>
      <c r="M2419">
        <v>0</v>
      </c>
      <c r="N2419">
        <v>1</v>
      </c>
      <c r="O2419">
        <v>1</v>
      </c>
      <c r="P2419">
        <v>348</v>
      </c>
      <c r="Q2419">
        <v>27</v>
      </c>
      <c r="R2419">
        <v>3</v>
      </c>
      <c r="S2419" t="s">
        <v>1478</v>
      </c>
      <c r="T2419">
        <v>1</v>
      </c>
      <c r="U2419">
        <v>0.17319736999999999</v>
      </c>
      <c r="V2419">
        <v>118</v>
      </c>
    </row>
    <row r="2420" spans="1:22">
      <c r="A2420">
        <v>119835</v>
      </c>
      <c r="B2420" t="s">
        <v>3540</v>
      </c>
      <c r="C2420">
        <v>-2.9999999999999997E-8</v>
      </c>
      <c r="D2420">
        <v>0.44571211999999999</v>
      </c>
      <c r="E2420">
        <v>682</v>
      </c>
      <c r="F2420">
        <v>2</v>
      </c>
      <c r="G2420">
        <v>0</v>
      </c>
      <c r="H2420">
        <v>7</v>
      </c>
      <c r="I2420">
        <v>97291</v>
      </c>
      <c r="J2420">
        <v>1</v>
      </c>
      <c r="K2420">
        <v>0</v>
      </c>
      <c r="L2420">
        <v>0</v>
      </c>
      <c r="M2420">
        <v>0</v>
      </c>
      <c r="N2420">
        <v>1</v>
      </c>
      <c r="O2420">
        <v>1</v>
      </c>
      <c r="P2420">
        <v>348</v>
      </c>
      <c r="Q2420">
        <v>27</v>
      </c>
      <c r="R2420">
        <v>3</v>
      </c>
      <c r="S2420" t="s">
        <v>1478</v>
      </c>
      <c r="T2420">
        <v>1</v>
      </c>
      <c r="U2420">
        <v>0.44571214999999997</v>
      </c>
      <c r="V2420">
        <v>304</v>
      </c>
    </row>
    <row r="2421" spans="1:22">
      <c r="A2421">
        <v>119840</v>
      </c>
      <c r="B2421" t="s">
        <v>3541</v>
      </c>
      <c r="C2421">
        <v>-2.9999999999999997E-8</v>
      </c>
      <c r="D2421">
        <v>0.42360600999999998</v>
      </c>
      <c r="E2421">
        <v>682</v>
      </c>
      <c r="F2421">
        <v>2</v>
      </c>
      <c r="G2421">
        <v>0</v>
      </c>
      <c r="H2421">
        <v>7</v>
      </c>
      <c r="I2421">
        <v>97291</v>
      </c>
      <c r="J2421">
        <v>1</v>
      </c>
      <c r="K2421">
        <v>0</v>
      </c>
      <c r="L2421">
        <v>0</v>
      </c>
      <c r="M2421">
        <v>0</v>
      </c>
      <c r="N2421">
        <v>1</v>
      </c>
      <c r="O2421">
        <v>1</v>
      </c>
      <c r="P2421">
        <v>348</v>
      </c>
      <c r="Q2421">
        <v>27</v>
      </c>
      <c r="R2421">
        <v>3</v>
      </c>
      <c r="S2421" t="s">
        <v>1478</v>
      </c>
      <c r="T2421">
        <v>1</v>
      </c>
      <c r="U2421">
        <v>0.42360604000000002</v>
      </c>
      <c r="V2421">
        <v>289</v>
      </c>
    </row>
    <row r="2422" spans="1:22">
      <c r="A2422">
        <v>119977</v>
      </c>
      <c r="B2422" t="s">
        <v>3542</v>
      </c>
      <c r="C2422">
        <v>-2.9999999999999997E-8</v>
      </c>
      <c r="D2422">
        <v>0.26574871999999999</v>
      </c>
      <c r="E2422">
        <v>682</v>
      </c>
      <c r="F2422">
        <v>2</v>
      </c>
      <c r="G2422">
        <v>0</v>
      </c>
      <c r="H2422">
        <v>7</v>
      </c>
      <c r="I2422">
        <v>97291</v>
      </c>
      <c r="J2422">
        <v>1</v>
      </c>
      <c r="K2422">
        <v>0</v>
      </c>
      <c r="L2422">
        <v>0</v>
      </c>
      <c r="M2422">
        <v>0</v>
      </c>
      <c r="N2422">
        <v>1</v>
      </c>
      <c r="O2422">
        <v>1</v>
      </c>
      <c r="P2422">
        <v>348</v>
      </c>
      <c r="Q2422">
        <v>27</v>
      </c>
      <c r="R2422">
        <v>3</v>
      </c>
      <c r="S2422" t="s">
        <v>1478</v>
      </c>
      <c r="T2422">
        <v>1</v>
      </c>
      <c r="U2422">
        <v>0.26574874999999998</v>
      </c>
      <c r="V2422">
        <v>181</v>
      </c>
    </row>
    <row r="2423" spans="1:22">
      <c r="A2423">
        <v>119999</v>
      </c>
      <c r="B2423" t="s">
        <v>3543</v>
      </c>
      <c r="C2423">
        <v>-2.9999999999999997E-8</v>
      </c>
      <c r="D2423">
        <v>0.31186269</v>
      </c>
      <c r="E2423">
        <v>682</v>
      </c>
      <c r="F2423">
        <v>2</v>
      </c>
      <c r="G2423">
        <v>0</v>
      </c>
      <c r="H2423">
        <v>7</v>
      </c>
      <c r="I2423">
        <v>97291</v>
      </c>
      <c r="J2423">
        <v>1</v>
      </c>
      <c r="K2423">
        <v>0</v>
      </c>
      <c r="L2423">
        <v>0</v>
      </c>
      <c r="M2423">
        <v>0</v>
      </c>
      <c r="N2423">
        <v>1</v>
      </c>
      <c r="O2423">
        <v>1</v>
      </c>
      <c r="P2423">
        <v>348</v>
      </c>
      <c r="Q2423">
        <v>27</v>
      </c>
      <c r="R2423">
        <v>3</v>
      </c>
      <c r="S2423" t="s">
        <v>1478</v>
      </c>
      <c r="T2423">
        <v>1</v>
      </c>
      <c r="U2423">
        <v>0.31186271999999998</v>
      </c>
      <c r="V2423">
        <v>213</v>
      </c>
    </row>
    <row r="2424" spans="1:22">
      <c r="A2424">
        <v>120013</v>
      </c>
      <c r="B2424" t="s">
        <v>3544</v>
      </c>
      <c r="C2424">
        <v>-2.9999999999999997E-8</v>
      </c>
      <c r="D2424">
        <v>0.10030754</v>
      </c>
      <c r="E2424">
        <v>682</v>
      </c>
      <c r="F2424">
        <v>2</v>
      </c>
      <c r="G2424">
        <v>0</v>
      </c>
      <c r="H2424">
        <v>7</v>
      </c>
      <c r="I2424">
        <v>97291</v>
      </c>
      <c r="J2424">
        <v>1</v>
      </c>
      <c r="K2424">
        <v>0</v>
      </c>
      <c r="L2424">
        <v>0</v>
      </c>
      <c r="M2424">
        <v>0</v>
      </c>
      <c r="N2424">
        <v>1</v>
      </c>
      <c r="O2424">
        <v>1</v>
      </c>
      <c r="P2424">
        <v>348</v>
      </c>
      <c r="Q2424">
        <v>27</v>
      </c>
      <c r="R2424">
        <v>3</v>
      </c>
      <c r="S2424" t="s">
        <v>1478</v>
      </c>
      <c r="T2424">
        <v>1</v>
      </c>
      <c r="U2424">
        <v>0.10030757</v>
      </c>
      <c r="V2424">
        <v>68</v>
      </c>
    </row>
    <row r="2425" spans="1:22">
      <c r="A2425">
        <v>120084</v>
      </c>
      <c r="B2425" t="s">
        <v>3545</v>
      </c>
      <c r="C2425">
        <v>2.914216E-2</v>
      </c>
      <c r="D2425">
        <v>0.29705134999999999</v>
      </c>
      <c r="E2425">
        <v>682</v>
      </c>
      <c r="F2425">
        <v>2</v>
      </c>
      <c r="G2425">
        <v>0</v>
      </c>
      <c r="H2425">
        <v>7</v>
      </c>
      <c r="I2425">
        <v>97291</v>
      </c>
      <c r="J2425">
        <v>1</v>
      </c>
      <c r="K2425">
        <v>0</v>
      </c>
      <c r="L2425">
        <v>0</v>
      </c>
      <c r="M2425">
        <v>0</v>
      </c>
      <c r="N2425">
        <v>1</v>
      </c>
      <c r="O2425">
        <v>1</v>
      </c>
      <c r="P2425">
        <v>348</v>
      </c>
      <c r="Q2425">
        <v>27</v>
      </c>
      <c r="R2425">
        <v>3</v>
      </c>
      <c r="S2425" t="s">
        <v>1478</v>
      </c>
      <c r="T2425">
        <v>1</v>
      </c>
      <c r="U2425">
        <v>0.26790919000000002</v>
      </c>
      <c r="V2425">
        <v>183</v>
      </c>
    </row>
    <row r="2426" spans="1:22">
      <c r="A2426">
        <v>120146</v>
      </c>
      <c r="B2426" t="s">
        <v>3546</v>
      </c>
      <c r="C2426">
        <v>-2.9999999999999997E-8</v>
      </c>
      <c r="D2426">
        <v>0.22339875000000001</v>
      </c>
      <c r="E2426">
        <v>682</v>
      </c>
      <c r="F2426">
        <v>2</v>
      </c>
      <c r="G2426">
        <v>0</v>
      </c>
      <c r="H2426">
        <v>7</v>
      </c>
      <c r="I2426">
        <v>97291</v>
      </c>
      <c r="J2426">
        <v>1</v>
      </c>
      <c r="K2426">
        <v>0</v>
      </c>
      <c r="L2426">
        <v>0</v>
      </c>
      <c r="M2426">
        <v>0</v>
      </c>
      <c r="N2426">
        <v>1</v>
      </c>
      <c r="O2426">
        <v>1</v>
      </c>
      <c r="P2426">
        <v>348</v>
      </c>
      <c r="Q2426">
        <v>27</v>
      </c>
      <c r="R2426">
        <v>3</v>
      </c>
      <c r="S2426" t="s">
        <v>1478</v>
      </c>
      <c r="T2426">
        <v>1</v>
      </c>
      <c r="U2426">
        <v>0.22339877999999999</v>
      </c>
      <c r="V2426">
        <v>152</v>
      </c>
    </row>
    <row r="2427" spans="1:22">
      <c r="A2427">
        <v>120161</v>
      </c>
      <c r="B2427" t="s">
        <v>3547</v>
      </c>
      <c r="C2427">
        <v>-2.9999999999999997E-8</v>
      </c>
      <c r="D2427">
        <v>5.6100610000000002E-2</v>
      </c>
      <c r="E2427">
        <v>682</v>
      </c>
      <c r="F2427">
        <v>2</v>
      </c>
      <c r="G2427">
        <v>0</v>
      </c>
      <c r="H2427">
        <v>7</v>
      </c>
      <c r="I2427">
        <v>97291</v>
      </c>
      <c r="J2427">
        <v>1</v>
      </c>
      <c r="K2427">
        <v>0</v>
      </c>
      <c r="L2427">
        <v>0</v>
      </c>
      <c r="M2427">
        <v>0</v>
      </c>
      <c r="N2427">
        <v>1</v>
      </c>
      <c r="O2427">
        <v>1</v>
      </c>
      <c r="P2427">
        <v>348</v>
      </c>
      <c r="Q2427">
        <v>27</v>
      </c>
      <c r="R2427">
        <v>3</v>
      </c>
      <c r="S2427" t="s">
        <v>1478</v>
      </c>
      <c r="T2427">
        <v>1</v>
      </c>
      <c r="U2427">
        <v>5.610064E-2</v>
      </c>
      <c r="V2427">
        <v>38</v>
      </c>
    </row>
    <row r="2428" spans="1:22">
      <c r="A2428">
        <v>120170</v>
      </c>
      <c r="B2428" t="s">
        <v>3548</v>
      </c>
      <c r="C2428">
        <v>-2.9999999999999997E-8</v>
      </c>
      <c r="D2428">
        <v>0.19114523999999999</v>
      </c>
      <c r="E2428">
        <v>682</v>
      </c>
      <c r="F2428">
        <v>0</v>
      </c>
      <c r="G2428">
        <v>0</v>
      </c>
      <c r="H2428">
        <v>7</v>
      </c>
      <c r="I2428">
        <v>97291</v>
      </c>
      <c r="J2428">
        <v>1</v>
      </c>
      <c r="K2428">
        <v>0</v>
      </c>
      <c r="L2428">
        <v>0</v>
      </c>
      <c r="M2428">
        <v>0</v>
      </c>
      <c r="N2428">
        <v>1</v>
      </c>
      <c r="O2428">
        <v>1</v>
      </c>
      <c r="P2428">
        <v>348</v>
      </c>
      <c r="Q2428">
        <v>27</v>
      </c>
      <c r="R2428">
        <v>3</v>
      </c>
      <c r="S2428" t="s">
        <v>1478</v>
      </c>
      <c r="T2428">
        <v>1</v>
      </c>
      <c r="U2428">
        <v>0.19114527000000001</v>
      </c>
      <c r="V2428">
        <v>130</v>
      </c>
    </row>
    <row r="2429" spans="1:22">
      <c r="A2429">
        <v>120202</v>
      </c>
      <c r="B2429" t="s">
        <v>3549</v>
      </c>
      <c r="C2429">
        <v>-2.9999999999999997E-8</v>
      </c>
      <c r="D2429">
        <v>8.6017709999999997E-2</v>
      </c>
      <c r="E2429">
        <v>682</v>
      </c>
      <c r="F2429">
        <v>0</v>
      </c>
      <c r="G2429">
        <v>0</v>
      </c>
      <c r="H2429">
        <v>7</v>
      </c>
      <c r="I2429">
        <v>97291</v>
      </c>
      <c r="J2429">
        <v>1</v>
      </c>
      <c r="K2429">
        <v>0</v>
      </c>
      <c r="L2429">
        <v>0</v>
      </c>
      <c r="M2429">
        <v>0</v>
      </c>
      <c r="N2429">
        <v>1</v>
      </c>
      <c r="O2429">
        <v>1</v>
      </c>
      <c r="P2429">
        <v>348</v>
      </c>
      <c r="Q2429">
        <v>27</v>
      </c>
      <c r="R2429">
        <v>3</v>
      </c>
      <c r="S2429" t="s">
        <v>1478</v>
      </c>
      <c r="T2429">
        <v>1</v>
      </c>
      <c r="U2429">
        <v>8.6017739999999995E-2</v>
      </c>
      <c r="V2429">
        <v>59</v>
      </c>
    </row>
    <row r="2430" spans="1:22">
      <c r="A2430">
        <v>120274</v>
      </c>
      <c r="B2430" t="s">
        <v>3550</v>
      </c>
      <c r="C2430">
        <v>-2.9999999999999997E-8</v>
      </c>
      <c r="D2430">
        <v>0.11722092000000001</v>
      </c>
      <c r="E2430">
        <v>682</v>
      </c>
      <c r="F2430">
        <v>2</v>
      </c>
      <c r="G2430">
        <v>0</v>
      </c>
      <c r="H2430">
        <v>7</v>
      </c>
      <c r="I2430">
        <v>97291</v>
      </c>
      <c r="J2430">
        <v>1</v>
      </c>
      <c r="K2430">
        <v>0</v>
      </c>
      <c r="L2430">
        <v>0</v>
      </c>
      <c r="M2430">
        <v>0</v>
      </c>
      <c r="N2430">
        <v>1</v>
      </c>
      <c r="O2430">
        <v>1</v>
      </c>
      <c r="P2430">
        <v>348</v>
      </c>
      <c r="Q2430">
        <v>27</v>
      </c>
      <c r="R2430">
        <v>3</v>
      </c>
      <c r="S2430" t="s">
        <v>1478</v>
      </c>
      <c r="T2430">
        <v>1</v>
      </c>
      <c r="U2430">
        <v>0.11722095</v>
      </c>
      <c r="V2430">
        <v>80</v>
      </c>
    </row>
    <row r="2431" spans="1:22">
      <c r="A2431">
        <v>120376</v>
      </c>
      <c r="B2431" t="s">
        <v>3551</v>
      </c>
      <c r="C2431">
        <v>-2.9999999999999997E-8</v>
      </c>
      <c r="D2431">
        <v>0.12707386000000001</v>
      </c>
      <c r="E2431">
        <v>682</v>
      </c>
      <c r="F2431">
        <v>2</v>
      </c>
      <c r="G2431">
        <v>0</v>
      </c>
      <c r="H2431">
        <v>7</v>
      </c>
      <c r="I2431">
        <v>97291</v>
      </c>
      <c r="J2431">
        <v>1</v>
      </c>
      <c r="K2431">
        <v>0</v>
      </c>
      <c r="L2431">
        <v>0</v>
      </c>
      <c r="M2431">
        <v>0</v>
      </c>
      <c r="N2431">
        <v>1</v>
      </c>
      <c r="O2431">
        <v>1</v>
      </c>
      <c r="P2431">
        <v>348</v>
      </c>
      <c r="Q2431">
        <v>27</v>
      </c>
      <c r="R2431">
        <v>3</v>
      </c>
      <c r="S2431" t="s">
        <v>1478</v>
      </c>
      <c r="T2431">
        <v>1</v>
      </c>
      <c r="U2431">
        <v>0.12707388999999999</v>
      </c>
      <c r="V2431">
        <v>87</v>
      </c>
    </row>
    <row r="2432" spans="1:22">
      <c r="A2432">
        <v>120415</v>
      </c>
      <c r="B2432" t="s">
        <v>3552</v>
      </c>
      <c r="C2432">
        <v>-2.9999999999999997E-8</v>
      </c>
      <c r="D2432">
        <v>4.7564040000000002E-2</v>
      </c>
      <c r="E2432">
        <v>682</v>
      </c>
      <c r="F2432">
        <v>0</v>
      </c>
      <c r="G2432">
        <v>0</v>
      </c>
      <c r="H2432">
        <v>7</v>
      </c>
      <c r="I2432">
        <v>97291</v>
      </c>
      <c r="J2432">
        <v>1</v>
      </c>
      <c r="K2432">
        <v>0</v>
      </c>
      <c r="L2432">
        <v>0</v>
      </c>
      <c r="M2432">
        <v>0</v>
      </c>
      <c r="N2432">
        <v>1</v>
      </c>
      <c r="O2432">
        <v>1</v>
      </c>
      <c r="P2432">
        <v>348</v>
      </c>
      <c r="Q2432">
        <v>27</v>
      </c>
      <c r="R2432">
        <v>3</v>
      </c>
      <c r="S2432" t="s">
        <v>1478</v>
      </c>
      <c r="T2432">
        <v>1</v>
      </c>
      <c r="U2432">
        <v>4.756407E-2</v>
      </c>
      <c r="V2432">
        <v>32</v>
      </c>
    </row>
    <row r="2433" spans="1:22">
      <c r="A2433">
        <v>120509</v>
      </c>
      <c r="B2433" t="s">
        <v>3553</v>
      </c>
      <c r="C2433">
        <v>-2.9999999999999997E-8</v>
      </c>
      <c r="D2433">
        <v>0.32351698000000001</v>
      </c>
      <c r="E2433">
        <v>682</v>
      </c>
      <c r="F2433">
        <v>0</v>
      </c>
      <c r="G2433">
        <v>0</v>
      </c>
      <c r="H2433">
        <v>7</v>
      </c>
      <c r="I2433">
        <v>97291</v>
      </c>
      <c r="J2433">
        <v>1</v>
      </c>
      <c r="K2433">
        <v>0</v>
      </c>
      <c r="L2433">
        <v>0</v>
      </c>
      <c r="M2433">
        <v>0</v>
      </c>
      <c r="N2433">
        <v>1</v>
      </c>
      <c r="O2433">
        <v>1</v>
      </c>
      <c r="P2433">
        <v>348</v>
      </c>
      <c r="Q2433">
        <v>27</v>
      </c>
      <c r="R2433">
        <v>3</v>
      </c>
      <c r="S2433" t="s">
        <v>1478</v>
      </c>
      <c r="T2433">
        <v>1</v>
      </c>
      <c r="U2433">
        <v>0.32351700999999999</v>
      </c>
      <c r="V2433">
        <v>221</v>
      </c>
    </row>
    <row r="2434" spans="1:22">
      <c r="A2434">
        <v>120598</v>
      </c>
      <c r="B2434" t="s">
        <v>3554</v>
      </c>
      <c r="C2434">
        <v>-2.9999999999999997E-8</v>
      </c>
      <c r="D2434">
        <v>0.14164573</v>
      </c>
      <c r="E2434">
        <v>682</v>
      </c>
      <c r="F2434">
        <v>2</v>
      </c>
      <c r="G2434">
        <v>0</v>
      </c>
      <c r="H2434">
        <v>7</v>
      </c>
      <c r="I2434">
        <v>97291</v>
      </c>
      <c r="J2434">
        <v>1</v>
      </c>
      <c r="K2434">
        <v>0</v>
      </c>
      <c r="L2434">
        <v>0</v>
      </c>
      <c r="M2434">
        <v>0</v>
      </c>
      <c r="N2434">
        <v>1</v>
      </c>
      <c r="O2434">
        <v>1</v>
      </c>
      <c r="P2434">
        <v>348</v>
      </c>
      <c r="Q2434">
        <v>27</v>
      </c>
      <c r="R2434">
        <v>3</v>
      </c>
      <c r="S2434" t="s">
        <v>1478</v>
      </c>
      <c r="T2434">
        <v>1</v>
      </c>
      <c r="U2434">
        <v>0.14164576000000001</v>
      </c>
      <c r="V2434">
        <v>97</v>
      </c>
    </row>
    <row r="2435" spans="1:22">
      <c r="A2435">
        <v>120647</v>
      </c>
      <c r="B2435" t="s">
        <v>3555</v>
      </c>
      <c r="C2435">
        <v>-2.9999999999999997E-8</v>
      </c>
      <c r="D2435">
        <v>0.39924067000000002</v>
      </c>
      <c r="E2435">
        <v>682</v>
      </c>
      <c r="F2435">
        <v>2</v>
      </c>
      <c r="G2435">
        <v>0</v>
      </c>
      <c r="H2435">
        <v>7</v>
      </c>
      <c r="I2435">
        <v>97291</v>
      </c>
      <c r="J2435">
        <v>1</v>
      </c>
      <c r="K2435">
        <v>0</v>
      </c>
      <c r="L2435">
        <v>0</v>
      </c>
      <c r="M2435">
        <v>0</v>
      </c>
      <c r="N2435">
        <v>1</v>
      </c>
      <c r="O2435">
        <v>1</v>
      </c>
      <c r="P2435">
        <v>348</v>
      </c>
      <c r="Q2435">
        <v>27</v>
      </c>
      <c r="R2435">
        <v>3</v>
      </c>
      <c r="S2435" t="s">
        <v>1478</v>
      </c>
      <c r="T2435">
        <v>1</v>
      </c>
      <c r="U2435">
        <v>0.3992407</v>
      </c>
      <c r="V2435">
        <v>272</v>
      </c>
    </row>
    <row r="2436" spans="1:22">
      <c r="A2436">
        <v>120689</v>
      </c>
      <c r="B2436" t="s">
        <v>3556</v>
      </c>
      <c r="C2436">
        <v>-2.9999999999999997E-8</v>
      </c>
      <c r="D2436">
        <v>0.12656202999999999</v>
      </c>
      <c r="E2436">
        <v>682</v>
      </c>
      <c r="F2436">
        <v>2</v>
      </c>
      <c r="G2436">
        <v>0</v>
      </c>
      <c r="H2436">
        <v>7</v>
      </c>
      <c r="I2436">
        <v>97291</v>
      </c>
      <c r="J2436">
        <v>1</v>
      </c>
      <c r="K2436">
        <v>0</v>
      </c>
      <c r="L2436">
        <v>0</v>
      </c>
      <c r="M2436">
        <v>0</v>
      </c>
      <c r="N2436">
        <v>1</v>
      </c>
      <c r="O2436">
        <v>1</v>
      </c>
      <c r="P2436">
        <v>348</v>
      </c>
      <c r="Q2436">
        <v>27</v>
      </c>
      <c r="R2436">
        <v>3</v>
      </c>
      <c r="S2436" t="s">
        <v>1478</v>
      </c>
      <c r="T2436">
        <v>1</v>
      </c>
      <c r="U2436">
        <v>0.12656206</v>
      </c>
      <c r="V2436">
        <v>86</v>
      </c>
    </row>
    <row r="2437" spans="1:22">
      <c r="A2437">
        <v>120887</v>
      </c>
      <c r="B2437" t="s">
        <v>3557</v>
      </c>
      <c r="C2437">
        <v>-2.9999999999999997E-8</v>
      </c>
      <c r="D2437">
        <v>3.3795289999999999E-2</v>
      </c>
      <c r="E2437">
        <v>682</v>
      </c>
      <c r="F2437">
        <v>0</v>
      </c>
      <c r="G2437">
        <v>0</v>
      </c>
      <c r="H2437">
        <v>7</v>
      </c>
      <c r="I2437">
        <v>97291</v>
      </c>
      <c r="J2437">
        <v>1</v>
      </c>
      <c r="K2437">
        <v>0</v>
      </c>
      <c r="L2437">
        <v>0</v>
      </c>
      <c r="M2437">
        <v>0</v>
      </c>
      <c r="N2437">
        <v>1</v>
      </c>
      <c r="O2437">
        <v>1</v>
      </c>
      <c r="P2437">
        <v>348</v>
      </c>
      <c r="Q2437">
        <v>27</v>
      </c>
      <c r="R2437">
        <v>3</v>
      </c>
      <c r="S2437" t="s">
        <v>1478</v>
      </c>
      <c r="T2437">
        <v>1</v>
      </c>
      <c r="U2437">
        <v>3.3795319999999997E-2</v>
      </c>
      <c r="V2437">
        <v>23</v>
      </c>
    </row>
    <row r="2438" spans="1:22">
      <c r="A2438">
        <v>120901</v>
      </c>
      <c r="B2438" t="s">
        <v>3558</v>
      </c>
      <c r="C2438">
        <v>-2.9999999999999997E-8</v>
      </c>
      <c r="D2438">
        <v>0.22287388</v>
      </c>
      <c r="E2438">
        <v>682</v>
      </c>
      <c r="F2438">
        <v>2</v>
      </c>
      <c r="G2438">
        <v>0</v>
      </c>
      <c r="H2438">
        <v>7</v>
      </c>
      <c r="I2438">
        <v>97291</v>
      </c>
      <c r="J2438">
        <v>1</v>
      </c>
      <c r="K2438">
        <v>0</v>
      </c>
      <c r="L2438">
        <v>0</v>
      </c>
      <c r="M2438">
        <v>0</v>
      </c>
      <c r="N2438">
        <v>1</v>
      </c>
      <c r="O2438">
        <v>1</v>
      </c>
      <c r="P2438">
        <v>348</v>
      </c>
      <c r="Q2438">
        <v>27</v>
      </c>
      <c r="R2438">
        <v>3</v>
      </c>
      <c r="S2438" t="s">
        <v>1478</v>
      </c>
      <c r="T2438">
        <v>1</v>
      </c>
      <c r="U2438">
        <v>0.22287391000000001</v>
      </c>
      <c r="V2438">
        <v>152</v>
      </c>
    </row>
    <row r="2439" spans="1:22">
      <c r="A2439">
        <v>121039</v>
      </c>
      <c r="B2439" t="s">
        <v>3559</v>
      </c>
      <c r="C2439">
        <v>-2.9999999999999997E-8</v>
      </c>
      <c r="D2439">
        <v>6.1803730000000001E-2</v>
      </c>
      <c r="E2439">
        <v>682</v>
      </c>
      <c r="F2439">
        <v>0</v>
      </c>
      <c r="G2439">
        <v>0</v>
      </c>
      <c r="H2439">
        <v>7</v>
      </c>
      <c r="I2439">
        <v>97291</v>
      </c>
      <c r="J2439">
        <v>1</v>
      </c>
      <c r="K2439">
        <v>0</v>
      </c>
      <c r="L2439">
        <v>0</v>
      </c>
      <c r="M2439">
        <v>0</v>
      </c>
      <c r="N2439">
        <v>1</v>
      </c>
      <c r="O2439">
        <v>1</v>
      </c>
      <c r="P2439">
        <v>348</v>
      </c>
      <c r="Q2439">
        <v>27</v>
      </c>
      <c r="R2439">
        <v>3</v>
      </c>
      <c r="S2439" t="s">
        <v>1478</v>
      </c>
      <c r="T2439">
        <v>1</v>
      </c>
      <c r="U2439">
        <v>6.1803759999999999E-2</v>
      </c>
      <c r="V2439">
        <v>42</v>
      </c>
    </row>
    <row r="2440" spans="1:22">
      <c r="A2440">
        <v>121053</v>
      </c>
      <c r="B2440" t="s">
        <v>3560</v>
      </c>
      <c r="C2440">
        <v>-2.9999999999999997E-8</v>
      </c>
      <c r="D2440">
        <v>9.5989889999999994E-2</v>
      </c>
      <c r="E2440">
        <v>682</v>
      </c>
      <c r="F2440">
        <v>0</v>
      </c>
      <c r="G2440">
        <v>0</v>
      </c>
      <c r="H2440">
        <v>7</v>
      </c>
      <c r="I2440">
        <v>97291</v>
      </c>
      <c r="J2440">
        <v>1</v>
      </c>
      <c r="K2440">
        <v>0</v>
      </c>
      <c r="L2440">
        <v>0</v>
      </c>
      <c r="M2440">
        <v>0</v>
      </c>
      <c r="N2440">
        <v>1</v>
      </c>
      <c r="O2440">
        <v>1</v>
      </c>
      <c r="P2440">
        <v>348</v>
      </c>
      <c r="Q2440">
        <v>27</v>
      </c>
      <c r="R2440">
        <v>3</v>
      </c>
      <c r="S2440" t="s">
        <v>1478</v>
      </c>
      <c r="T2440">
        <v>1</v>
      </c>
      <c r="U2440">
        <v>9.5989920000000006E-2</v>
      </c>
      <c r="V2440">
        <v>65</v>
      </c>
    </row>
    <row r="2441" spans="1:22">
      <c r="A2441">
        <v>121061</v>
      </c>
      <c r="B2441" t="s">
        <v>3561</v>
      </c>
      <c r="C2441">
        <v>-2.9999999999999997E-8</v>
      </c>
      <c r="D2441">
        <v>0.18261922999999999</v>
      </c>
      <c r="E2441">
        <v>682</v>
      </c>
      <c r="F2441">
        <v>2</v>
      </c>
      <c r="G2441">
        <v>0</v>
      </c>
      <c r="H2441">
        <v>7</v>
      </c>
      <c r="I2441">
        <v>97291</v>
      </c>
      <c r="J2441">
        <v>1</v>
      </c>
      <c r="K2441">
        <v>0</v>
      </c>
      <c r="L2441">
        <v>0</v>
      </c>
      <c r="M2441">
        <v>0</v>
      </c>
      <c r="N2441">
        <v>1</v>
      </c>
      <c r="O2441">
        <v>1</v>
      </c>
      <c r="P2441">
        <v>348</v>
      </c>
      <c r="Q2441">
        <v>27</v>
      </c>
      <c r="R2441">
        <v>3</v>
      </c>
      <c r="S2441" t="s">
        <v>1478</v>
      </c>
      <c r="T2441">
        <v>1</v>
      </c>
      <c r="U2441">
        <v>0.18261926000000001</v>
      </c>
      <c r="V2441">
        <v>125</v>
      </c>
    </row>
    <row r="2442" spans="1:22">
      <c r="A2442">
        <v>121134</v>
      </c>
      <c r="B2442" t="s">
        <v>3562</v>
      </c>
      <c r="C2442">
        <v>-2.9999999999999997E-8</v>
      </c>
      <c r="D2442">
        <v>0.14448999000000001</v>
      </c>
      <c r="E2442">
        <v>682</v>
      </c>
      <c r="F2442">
        <v>2</v>
      </c>
      <c r="G2442">
        <v>0</v>
      </c>
      <c r="H2442">
        <v>7</v>
      </c>
      <c r="I2442">
        <v>97291</v>
      </c>
      <c r="J2442">
        <v>1</v>
      </c>
      <c r="K2442">
        <v>0</v>
      </c>
      <c r="L2442">
        <v>0</v>
      </c>
      <c r="M2442">
        <v>0</v>
      </c>
      <c r="N2442">
        <v>1</v>
      </c>
      <c r="O2442">
        <v>1</v>
      </c>
      <c r="P2442">
        <v>348</v>
      </c>
      <c r="Q2442">
        <v>27</v>
      </c>
      <c r="R2442">
        <v>3</v>
      </c>
      <c r="S2442" t="s">
        <v>1478</v>
      </c>
      <c r="T2442">
        <v>1</v>
      </c>
      <c r="U2442">
        <v>0.14449002</v>
      </c>
      <c r="V2442">
        <v>99</v>
      </c>
    </row>
    <row r="2443" spans="1:22">
      <c r="A2443">
        <v>121232</v>
      </c>
      <c r="B2443" t="s">
        <v>3563</v>
      </c>
      <c r="C2443">
        <v>-2.9999999999999997E-8</v>
      </c>
      <c r="D2443">
        <v>4.3499660000000002E-2</v>
      </c>
      <c r="E2443">
        <v>682</v>
      </c>
      <c r="F2443">
        <v>0</v>
      </c>
      <c r="G2443">
        <v>0</v>
      </c>
      <c r="H2443">
        <v>7</v>
      </c>
      <c r="I2443">
        <v>97291</v>
      </c>
      <c r="J2443">
        <v>1</v>
      </c>
      <c r="K2443">
        <v>0</v>
      </c>
      <c r="L2443">
        <v>0</v>
      </c>
      <c r="M2443">
        <v>0</v>
      </c>
      <c r="N2443">
        <v>1</v>
      </c>
      <c r="O2443">
        <v>1</v>
      </c>
      <c r="P2443">
        <v>348</v>
      </c>
      <c r="Q2443">
        <v>27</v>
      </c>
      <c r="R2443">
        <v>3</v>
      </c>
      <c r="S2443" t="s">
        <v>1478</v>
      </c>
      <c r="T2443">
        <v>1</v>
      </c>
      <c r="U2443">
        <v>4.3499690000000001E-2</v>
      </c>
      <c r="V2443">
        <v>30</v>
      </c>
    </row>
    <row r="2444" spans="1:22">
      <c r="A2444">
        <v>121324</v>
      </c>
      <c r="B2444" t="s">
        <v>3564</v>
      </c>
      <c r="C2444">
        <v>-2.9999999999999997E-8</v>
      </c>
      <c r="D2444">
        <v>0.25153176999999999</v>
      </c>
      <c r="E2444">
        <v>682</v>
      </c>
      <c r="F2444">
        <v>2</v>
      </c>
      <c r="G2444">
        <v>0</v>
      </c>
      <c r="H2444">
        <v>7</v>
      </c>
      <c r="I2444">
        <v>97291</v>
      </c>
      <c r="J2444">
        <v>1</v>
      </c>
      <c r="K2444">
        <v>0</v>
      </c>
      <c r="L2444">
        <v>0</v>
      </c>
      <c r="M2444">
        <v>0</v>
      </c>
      <c r="N2444">
        <v>1</v>
      </c>
      <c r="O2444">
        <v>1</v>
      </c>
      <c r="P2444">
        <v>348</v>
      </c>
      <c r="Q2444">
        <v>27</v>
      </c>
      <c r="R2444">
        <v>3</v>
      </c>
      <c r="S2444" t="s">
        <v>1478</v>
      </c>
      <c r="T2444">
        <v>1</v>
      </c>
      <c r="U2444">
        <v>0.25153180000000003</v>
      </c>
      <c r="V2444">
        <v>172</v>
      </c>
    </row>
    <row r="2445" spans="1:22">
      <c r="A2445">
        <v>121405</v>
      </c>
      <c r="B2445" t="s">
        <v>3565</v>
      </c>
      <c r="C2445">
        <v>-2.9999999999999997E-8</v>
      </c>
      <c r="D2445">
        <v>0.16187343000000001</v>
      </c>
      <c r="E2445">
        <v>682</v>
      </c>
      <c r="F2445">
        <v>2</v>
      </c>
      <c r="G2445">
        <v>0</v>
      </c>
      <c r="H2445">
        <v>7</v>
      </c>
      <c r="I2445">
        <v>97291</v>
      </c>
      <c r="J2445">
        <v>1</v>
      </c>
      <c r="K2445">
        <v>0</v>
      </c>
      <c r="L2445">
        <v>0</v>
      </c>
      <c r="M2445">
        <v>0</v>
      </c>
      <c r="N2445">
        <v>1</v>
      </c>
      <c r="O2445">
        <v>1</v>
      </c>
      <c r="P2445">
        <v>348</v>
      </c>
      <c r="Q2445">
        <v>27</v>
      </c>
      <c r="R2445">
        <v>3</v>
      </c>
      <c r="S2445" t="s">
        <v>1478</v>
      </c>
      <c r="T2445">
        <v>1</v>
      </c>
      <c r="U2445">
        <v>0.16187346</v>
      </c>
      <c r="V2445">
        <v>110</v>
      </c>
    </row>
    <row r="2446" spans="1:22">
      <c r="A2446">
        <v>121451</v>
      </c>
      <c r="B2446" t="s">
        <v>3566</v>
      </c>
      <c r="C2446">
        <v>-2.9999999999999997E-8</v>
      </c>
      <c r="D2446">
        <v>0.70446492000000005</v>
      </c>
      <c r="E2446">
        <v>682</v>
      </c>
      <c r="F2446">
        <v>2</v>
      </c>
      <c r="G2446">
        <v>0</v>
      </c>
      <c r="H2446">
        <v>7</v>
      </c>
      <c r="I2446">
        <v>97291</v>
      </c>
      <c r="J2446">
        <v>1</v>
      </c>
      <c r="K2446">
        <v>0</v>
      </c>
      <c r="L2446">
        <v>0</v>
      </c>
      <c r="M2446">
        <v>0</v>
      </c>
      <c r="N2446">
        <v>1</v>
      </c>
      <c r="O2446">
        <v>1</v>
      </c>
      <c r="P2446">
        <v>348</v>
      </c>
      <c r="Q2446">
        <v>27</v>
      </c>
      <c r="R2446">
        <v>3</v>
      </c>
      <c r="S2446" t="s">
        <v>1478</v>
      </c>
      <c r="T2446">
        <v>1</v>
      </c>
      <c r="U2446">
        <v>0.70446494999999998</v>
      </c>
      <c r="V2446">
        <v>480</v>
      </c>
    </row>
    <row r="2447" spans="1:22">
      <c r="A2447">
        <v>121660</v>
      </c>
      <c r="B2447" t="s">
        <v>3567</v>
      </c>
      <c r="C2447">
        <v>-2.9999999999999997E-8</v>
      </c>
      <c r="D2447">
        <v>0.17333751999999999</v>
      </c>
      <c r="E2447">
        <v>682</v>
      </c>
      <c r="F2447">
        <v>2</v>
      </c>
      <c r="G2447">
        <v>0</v>
      </c>
      <c r="H2447">
        <v>7</v>
      </c>
      <c r="I2447">
        <v>97291</v>
      </c>
      <c r="J2447">
        <v>1</v>
      </c>
      <c r="K2447">
        <v>0</v>
      </c>
      <c r="L2447">
        <v>0</v>
      </c>
      <c r="M2447">
        <v>0</v>
      </c>
      <c r="N2447">
        <v>1</v>
      </c>
      <c r="O2447">
        <v>1</v>
      </c>
      <c r="P2447">
        <v>348</v>
      </c>
      <c r="Q2447">
        <v>27</v>
      </c>
      <c r="R2447">
        <v>3</v>
      </c>
      <c r="S2447" t="s">
        <v>1478</v>
      </c>
      <c r="T2447">
        <v>1</v>
      </c>
      <c r="U2447">
        <v>0.17333755000000001</v>
      </c>
      <c r="V2447">
        <v>118</v>
      </c>
    </row>
    <row r="2448" spans="1:22">
      <c r="A2448">
        <v>121661</v>
      </c>
      <c r="B2448" t="s">
        <v>3568</v>
      </c>
      <c r="C2448">
        <v>-2.9999999999999997E-8</v>
      </c>
      <c r="D2448">
        <v>0.71256547000000003</v>
      </c>
      <c r="E2448">
        <v>682</v>
      </c>
      <c r="F2448">
        <v>2</v>
      </c>
      <c r="G2448">
        <v>0</v>
      </c>
      <c r="H2448">
        <v>7</v>
      </c>
      <c r="I2448">
        <v>97291</v>
      </c>
      <c r="J2448">
        <v>1</v>
      </c>
      <c r="K2448">
        <v>0</v>
      </c>
      <c r="L2448">
        <v>0</v>
      </c>
      <c r="M2448">
        <v>0</v>
      </c>
      <c r="N2448">
        <v>1</v>
      </c>
      <c r="O2448">
        <v>1</v>
      </c>
      <c r="P2448">
        <v>348</v>
      </c>
      <c r="Q2448">
        <v>27</v>
      </c>
      <c r="R2448">
        <v>3</v>
      </c>
      <c r="S2448" t="s">
        <v>1478</v>
      </c>
      <c r="T2448">
        <v>1</v>
      </c>
      <c r="U2448">
        <v>0.71256549999999996</v>
      </c>
      <c r="V2448">
        <v>486</v>
      </c>
    </row>
    <row r="2449" spans="1:22">
      <c r="A2449">
        <v>121679</v>
      </c>
      <c r="B2449" t="s">
        <v>3569</v>
      </c>
      <c r="C2449">
        <v>6.0019699999999997E-3</v>
      </c>
      <c r="D2449">
        <v>5.3945939999999998E-2</v>
      </c>
      <c r="E2449">
        <v>682</v>
      </c>
      <c r="F2449">
        <v>0</v>
      </c>
      <c r="G2449">
        <v>0</v>
      </c>
      <c r="H2449">
        <v>7</v>
      </c>
      <c r="I2449">
        <v>97291</v>
      </c>
      <c r="J2449">
        <v>1</v>
      </c>
      <c r="K2449">
        <v>0</v>
      </c>
      <c r="L2449">
        <v>0</v>
      </c>
      <c r="M2449">
        <v>0</v>
      </c>
      <c r="N2449">
        <v>1</v>
      </c>
      <c r="O2449">
        <v>1</v>
      </c>
      <c r="P2449">
        <v>348</v>
      </c>
      <c r="Q2449">
        <v>27</v>
      </c>
      <c r="R2449">
        <v>3</v>
      </c>
      <c r="S2449" t="s">
        <v>1478</v>
      </c>
      <c r="T2449">
        <v>1</v>
      </c>
      <c r="U2449">
        <v>4.7943970000000002E-2</v>
      </c>
      <c r="V2449">
        <v>33</v>
      </c>
    </row>
    <row r="2450" spans="1:22">
      <c r="A2450">
        <v>122383</v>
      </c>
      <c r="B2450" t="s">
        <v>3570</v>
      </c>
      <c r="C2450">
        <v>-2.9999999999999997E-8</v>
      </c>
      <c r="D2450">
        <v>0.45650326000000002</v>
      </c>
      <c r="E2450">
        <v>682</v>
      </c>
      <c r="F2450">
        <v>2</v>
      </c>
      <c r="G2450">
        <v>0</v>
      </c>
      <c r="H2450">
        <v>7</v>
      </c>
      <c r="I2450">
        <v>97291</v>
      </c>
      <c r="J2450">
        <v>1</v>
      </c>
      <c r="K2450">
        <v>0</v>
      </c>
      <c r="L2450">
        <v>0</v>
      </c>
      <c r="M2450">
        <v>0</v>
      </c>
      <c r="N2450">
        <v>1</v>
      </c>
      <c r="O2450">
        <v>1</v>
      </c>
      <c r="P2450">
        <v>348</v>
      </c>
      <c r="Q2450">
        <v>27</v>
      </c>
      <c r="R2450">
        <v>3</v>
      </c>
      <c r="S2450" t="s">
        <v>1478</v>
      </c>
      <c r="T2450">
        <v>1</v>
      </c>
      <c r="U2450">
        <v>0.45650329000000001</v>
      </c>
      <c r="V2450">
        <v>311</v>
      </c>
    </row>
    <row r="2451" spans="1:22">
      <c r="A2451">
        <v>122384</v>
      </c>
      <c r="B2451" t="s">
        <v>3571</v>
      </c>
      <c r="C2451">
        <v>-2.9999999999999997E-8</v>
      </c>
      <c r="D2451">
        <v>0.19081653000000001</v>
      </c>
      <c r="E2451">
        <v>682</v>
      </c>
      <c r="F2451">
        <v>2</v>
      </c>
      <c r="G2451">
        <v>0</v>
      </c>
      <c r="H2451">
        <v>7</v>
      </c>
      <c r="I2451">
        <v>97291</v>
      </c>
      <c r="J2451">
        <v>1</v>
      </c>
      <c r="K2451">
        <v>0</v>
      </c>
      <c r="L2451">
        <v>0</v>
      </c>
      <c r="M2451">
        <v>0</v>
      </c>
      <c r="N2451">
        <v>1</v>
      </c>
      <c r="O2451">
        <v>1</v>
      </c>
      <c r="P2451">
        <v>348</v>
      </c>
      <c r="Q2451">
        <v>27</v>
      </c>
      <c r="R2451">
        <v>3</v>
      </c>
      <c r="S2451" t="s">
        <v>1478</v>
      </c>
      <c r="T2451">
        <v>1</v>
      </c>
      <c r="U2451">
        <v>0.19081656</v>
      </c>
      <c r="V2451">
        <v>130</v>
      </c>
    </row>
    <row r="2452" spans="1:22">
      <c r="A2452">
        <v>122385</v>
      </c>
      <c r="B2452" t="s">
        <v>3572</v>
      </c>
      <c r="C2452">
        <v>-2.9999999999999997E-8</v>
      </c>
      <c r="D2452">
        <v>0.14743688999999999</v>
      </c>
      <c r="E2452">
        <v>682</v>
      </c>
      <c r="F2452">
        <v>2</v>
      </c>
      <c r="G2452">
        <v>0</v>
      </c>
      <c r="H2452">
        <v>7</v>
      </c>
      <c r="I2452">
        <v>97291</v>
      </c>
      <c r="J2452">
        <v>1</v>
      </c>
      <c r="K2452">
        <v>0</v>
      </c>
      <c r="L2452">
        <v>0</v>
      </c>
      <c r="M2452">
        <v>0</v>
      </c>
      <c r="N2452">
        <v>1</v>
      </c>
      <c r="O2452">
        <v>1</v>
      </c>
      <c r="P2452">
        <v>348</v>
      </c>
      <c r="Q2452">
        <v>27</v>
      </c>
      <c r="R2452">
        <v>3</v>
      </c>
      <c r="S2452" t="s">
        <v>1478</v>
      </c>
      <c r="T2452">
        <v>1</v>
      </c>
      <c r="U2452">
        <v>0.14743692</v>
      </c>
      <c r="V2452">
        <v>101</v>
      </c>
    </row>
    <row r="2453" spans="1:22">
      <c r="A2453">
        <v>122386</v>
      </c>
      <c r="B2453" t="s">
        <v>3573</v>
      </c>
      <c r="C2453">
        <v>-2.9999999999999997E-8</v>
      </c>
      <c r="D2453">
        <v>3.6966890000000002E-2</v>
      </c>
      <c r="E2453">
        <v>682</v>
      </c>
      <c r="F2453">
        <v>2</v>
      </c>
      <c r="G2453">
        <v>0</v>
      </c>
      <c r="H2453">
        <v>7</v>
      </c>
      <c r="I2453">
        <v>97291</v>
      </c>
      <c r="J2453">
        <v>1</v>
      </c>
      <c r="K2453">
        <v>0</v>
      </c>
      <c r="L2453">
        <v>0</v>
      </c>
      <c r="M2453">
        <v>0</v>
      </c>
      <c r="N2453">
        <v>1</v>
      </c>
      <c r="O2453">
        <v>1</v>
      </c>
      <c r="P2453">
        <v>348</v>
      </c>
      <c r="Q2453">
        <v>27</v>
      </c>
      <c r="R2453">
        <v>3</v>
      </c>
      <c r="S2453" t="s">
        <v>1478</v>
      </c>
      <c r="T2453">
        <v>1</v>
      </c>
      <c r="U2453">
        <v>3.696692E-2</v>
      </c>
      <c r="V2453">
        <v>25</v>
      </c>
    </row>
    <row r="2454" spans="1:22">
      <c r="A2454">
        <v>122387</v>
      </c>
      <c r="B2454" t="s">
        <v>3574</v>
      </c>
      <c r="C2454">
        <v>-2.9999999999999997E-8</v>
      </c>
      <c r="D2454">
        <v>3.0084099999999999E-2</v>
      </c>
      <c r="E2454">
        <v>682</v>
      </c>
      <c r="F2454">
        <v>2</v>
      </c>
      <c r="G2454">
        <v>0</v>
      </c>
      <c r="H2454">
        <v>7</v>
      </c>
      <c r="I2454">
        <v>97291</v>
      </c>
      <c r="J2454">
        <v>1</v>
      </c>
      <c r="K2454">
        <v>0</v>
      </c>
      <c r="L2454">
        <v>0</v>
      </c>
      <c r="M2454">
        <v>0</v>
      </c>
      <c r="N2454">
        <v>1</v>
      </c>
      <c r="O2454">
        <v>1</v>
      </c>
      <c r="P2454">
        <v>348</v>
      </c>
      <c r="Q2454">
        <v>27</v>
      </c>
      <c r="R2454">
        <v>3</v>
      </c>
      <c r="S2454" t="s">
        <v>1478</v>
      </c>
      <c r="T2454">
        <v>1</v>
      </c>
      <c r="U2454">
        <v>3.0084130000000001E-2</v>
      </c>
      <c r="V2454">
        <v>21</v>
      </c>
    </row>
    <row r="2455" spans="1:22">
      <c r="A2455">
        <v>122388</v>
      </c>
      <c r="B2455" t="s">
        <v>3575</v>
      </c>
      <c r="C2455">
        <v>-2.9999999999999997E-8</v>
      </c>
      <c r="D2455">
        <v>2.567125E-2</v>
      </c>
      <c r="E2455">
        <v>682</v>
      </c>
      <c r="F2455">
        <v>2</v>
      </c>
      <c r="G2455">
        <v>0</v>
      </c>
      <c r="H2455">
        <v>7</v>
      </c>
      <c r="I2455">
        <v>97291</v>
      </c>
      <c r="J2455">
        <v>1</v>
      </c>
      <c r="K2455">
        <v>0</v>
      </c>
      <c r="L2455">
        <v>0</v>
      </c>
      <c r="M2455">
        <v>0</v>
      </c>
      <c r="N2455">
        <v>1</v>
      </c>
      <c r="O2455">
        <v>1</v>
      </c>
      <c r="P2455">
        <v>348</v>
      </c>
      <c r="Q2455">
        <v>27</v>
      </c>
      <c r="R2455">
        <v>3</v>
      </c>
      <c r="S2455" t="s">
        <v>1478</v>
      </c>
      <c r="T2455">
        <v>1</v>
      </c>
      <c r="U2455">
        <v>2.5671280000000001E-2</v>
      </c>
      <c r="V2455">
        <v>18</v>
      </c>
    </row>
    <row r="2456" spans="1:22">
      <c r="A2456">
        <v>122389</v>
      </c>
      <c r="B2456" t="s">
        <v>3575</v>
      </c>
      <c r="C2456">
        <v>2.567125E-2</v>
      </c>
      <c r="D2456">
        <v>0.20575135</v>
      </c>
      <c r="E2456">
        <v>682</v>
      </c>
      <c r="F2456">
        <v>0</v>
      </c>
      <c r="G2456">
        <v>0</v>
      </c>
      <c r="H2456">
        <v>7</v>
      </c>
      <c r="I2456">
        <v>97291</v>
      </c>
      <c r="J2456">
        <v>1</v>
      </c>
      <c r="K2456">
        <v>0</v>
      </c>
      <c r="L2456">
        <v>0</v>
      </c>
      <c r="M2456">
        <v>0</v>
      </c>
      <c r="N2456">
        <v>1</v>
      </c>
      <c r="O2456">
        <v>1</v>
      </c>
      <c r="P2456">
        <v>348</v>
      </c>
      <c r="Q2456">
        <v>27</v>
      </c>
      <c r="R2456">
        <v>3</v>
      </c>
      <c r="S2456" t="s">
        <v>1478</v>
      </c>
      <c r="T2456">
        <v>1</v>
      </c>
      <c r="U2456">
        <v>0.18008009999999999</v>
      </c>
      <c r="V2456">
        <v>123</v>
      </c>
    </row>
    <row r="2457" spans="1:22">
      <c r="A2457">
        <v>122400</v>
      </c>
      <c r="B2457" t="s">
        <v>3576</v>
      </c>
      <c r="C2457">
        <v>-2.9999999999999997E-8</v>
      </c>
      <c r="D2457">
        <v>9.6564899999999995E-2</v>
      </c>
      <c r="E2457">
        <v>682</v>
      </c>
      <c r="F2457">
        <v>2</v>
      </c>
      <c r="G2457">
        <v>0</v>
      </c>
      <c r="H2457">
        <v>7</v>
      </c>
      <c r="I2457">
        <v>97291</v>
      </c>
      <c r="J2457">
        <v>1</v>
      </c>
      <c r="K2457">
        <v>0</v>
      </c>
      <c r="L2457">
        <v>0</v>
      </c>
      <c r="M2457">
        <v>0</v>
      </c>
      <c r="N2457">
        <v>1</v>
      </c>
      <c r="O2457">
        <v>1</v>
      </c>
      <c r="P2457">
        <v>348</v>
      </c>
      <c r="Q2457">
        <v>27</v>
      </c>
      <c r="R2457">
        <v>3</v>
      </c>
      <c r="S2457" t="s">
        <v>1478</v>
      </c>
      <c r="T2457">
        <v>1</v>
      </c>
      <c r="U2457">
        <v>9.6564929999999993E-2</v>
      </c>
      <c r="V2457">
        <v>66</v>
      </c>
    </row>
    <row r="2458" spans="1:22">
      <c r="A2458">
        <v>122401</v>
      </c>
      <c r="B2458" t="s">
        <v>3577</v>
      </c>
      <c r="C2458">
        <v>-2.9999999999999997E-8</v>
      </c>
      <c r="D2458">
        <v>8.3825819999999995E-2</v>
      </c>
      <c r="E2458">
        <v>682</v>
      </c>
      <c r="F2458">
        <v>2</v>
      </c>
      <c r="G2458">
        <v>0</v>
      </c>
      <c r="H2458">
        <v>7</v>
      </c>
      <c r="I2458">
        <v>97291</v>
      </c>
      <c r="J2458">
        <v>1</v>
      </c>
      <c r="K2458">
        <v>0</v>
      </c>
      <c r="L2458">
        <v>0</v>
      </c>
      <c r="M2458">
        <v>0</v>
      </c>
      <c r="N2458">
        <v>1</v>
      </c>
      <c r="O2458">
        <v>1</v>
      </c>
      <c r="P2458">
        <v>348</v>
      </c>
      <c r="Q2458">
        <v>27</v>
      </c>
      <c r="R2458">
        <v>3</v>
      </c>
      <c r="S2458" t="s">
        <v>1478</v>
      </c>
      <c r="T2458">
        <v>1</v>
      </c>
      <c r="U2458">
        <v>8.3825849999999993E-2</v>
      </c>
      <c r="V2458">
        <v>57</v>
      </c>
    </row>
    <row r="2459" spans="1:22">
      <c r="A2459">
        <v>123078</v>
      </c>
      <c r="B2459" t="s">
        <v>3578</v>
      </c>
      <c r="C2459">
        <v>-2.9999999999999997E-8</v>
      </c>
      <c r="D2459">
        <v>0.1165896</v>
      </c>
      <c r="E2459">
        <v>682</v>
      </c>
      <c r="F2459">
        <v>2</v>
      </c>
      <c r="G2459">
        <v>0</v>
      </c>
      <c r="H2459">
        <v>7</v>
      </c>
      <c r="I2459">
        <v>97291</v>
      </c>
      <c r="J2459">
        <v>1</v>
      </c>
      <c r="K2459">
        <v>0</v>
      </c>
      <c r="L2459">
        <v>0</v>
      </c>
      <c r="M2459">
        <v>0</v>
      </c>
      <c r="N2459">
        <v>1</v>
      </c>
      <c r="O2459">
        <v>1</v>
      </c>
      <c r="P2459">
        <v>348</v>
      </c>
      <c r="Q2459">
        <v>27</v>
      </c>
      <c r="R2459">
        <v>3</v>
      </c>
      <c r="S2459" t="s">
        <v>1478</v>
      </c>
      <c r="T2459">
        <v>1</v>
      </c>
      <c r="U2459">
        <v>0.11658963</v>
      </c>
      <c r="V2459">
        <v>80</v>
      </c>
    </row>
    <row r="2460" spans="1:22">
      <c r="A2460">
        <v>123079</v>
      </c>
      <c r="B2460" t="s">
        <v>3579</v>
      </c>
      <c r="C2460">
        <v>-2.9999999999999997E-8</v>
      </c>
      <c r="D2460">
        <v>0.19657520000000001</v>
      </c>
      <c r="E2460">
        <v>682</v>
      </c>
      <c r="F2460">
        <v>2</v>
      </c>
      <c r="G2460">
        <v>0</v>
      </c>
      <c r="H2460">
        <v>7</v>
      </c>
      <c r="I2460">
        <v>97291</v>
      </c>
      <c r="J2460">
        <v>1</v>
      </c>
      <c r="K2460">
        <v>0</v>
      </c>
      <c r="L2460">
        <v>0</v>
      </c>
      <c r="M2460">
        <v>0</v>
      </c>
      <c r="N2460">
        <v>1</v>
      </c>
      <c r="O2460">
        <v>1</v>
      </c>
      <c r="P2460">
        <v>348</v>
      </c>
      <c r="Q2460">
        <v>27</v>
      </c>
      <c r="R2460">
        <v>3</v>
      </c>
      <c r="S2460" t="s">
        <v>1478</v>
      </c>
      <c r="T2460">
        <v>1</v>
      </c>
      <c r="U2460">
        <v>0.19657522999999999</v>
      </c>
      <c r="V2460">
        <v>134</v>
      </c>
    </row>
    <row r="2461" spans="1:22">
      <c r="A2461">
        <v>123080</v>
      </c>
      <c r="B2461" t="s">
        <v>3580</v>
      </c>
      <c r="C2461">
        <v>-2.9999999999999997E-8</v>
      </c>
      <c r="D2461">
        <v>0.20730614</v>
      </c>
      <c r="E2461">
        <v>682</v>
      </c>
      <c r="F2461">
        <v>2</v>
      </c>
      <c r="G2461">
        <v>0</v>
      </c>
      <c r="H2461">
        <v>7</v>
      </c>
      <c r="I2461">
        <v>97291</v>
      </c>
      <c r="J2461">
        <v>1</v>
      </c>
      <c r="K2461">
        <v>0</v>
      </c>
      <c r="L2461">
        <v>0</v>
      </c>
      <c r="M2461">
        <v>0</v>
      </c>
      <c r="N2461">
        <v>1</v>
      </c>
      <c r="O2461">
        <v>1</v>
      </c>
      <c r="P2461">
        <v>348</v>
      </c>
      <c r="Q2461">
        <v>27</v>
      </c>
      <c r="R2461">
        <v>3</v>
      </c>
      <c r="S2461" t="s">
        <v>1478</v>
      </c>
      <c r="T2461">
        <v>1</v>
      </c>
      <c r="U2461">
        <v>0.20730617000000001</v>
      </c>
      <c r="V2461">
        <v>141</v>
      </c>
    </row>
    <row r="2462" spans="1:22">
      <c r="A2462">
        <v>123081</v>
      </c>
      <c r="B2462" t="s">
        <v>3581</v>
      </c>
      <c r="C2462">
        <v>-2.9999999999999997E-8</v>
      </c>
      <c r="D2462">
        <v>0.25755383999999998</v>
      </c>
      <c r="E2462">
        <v>682</v>
      </c>
      <c r="F2462">
        <v>2</v>
      </c>
      <c r="G2462">
        <v>0</v>
      </c>
      <c r="H2462">
        <v>7</v>
      </c>
      <c r="I2462">
        <v>97291</v>
      </c>
      <c r="J2462">
        <v>1</v>
      </c>
      <c r="K2462">
        <v>0</v>
      </c>
      <c r="L2462">
        <v>0</v>
      </c>
      <c r="M2462">
        <v>0</v>
      </c>
      <c r="N2462">
        <v>1</v>
      </c>
      <c r="O2462">
        <v>1</v>
      </c>
      <c r="P2462">
        <v>348</v>
      </c>
      <c r="Q2462">
        <v>27</v>
      </c>
      <c r="R2462">
        <v>3</v>
      </c>
      <c r="S2462" t="s">
        <v>1478</v>
      </c>
      <c r="T2462">
        <v>1</v>
      </c>
      <c r="U2462">
        <v>0.25755387000000002</v>
      </c>
      <c r="V2462">
        <v>176</v>
      </c>
    </row>
    <row r="2463" spans="1:22">
      <c r="A2463">
        <v>123082</v>
      </c>
      <c r="B2463" t="s">
        <v>3582</v>
      </c>
      <c r="C2463">
        <v>-2.9999999999999997E-8</v>
      </c>
      <c r="D2463">
        <v>0.13518322999999999</v>
      </c>
      <c r="E2463">
        <v>682</v>
      </c>
      <c r="F2463">
        <v>2</v>
      </c>
      <c r="G2463">
        <v>0</v>
      </c>
      <c r="H2463">
        <v>7</v>
      </c>
      <c r="I2463">
        <v>97291</v>
      </c>
      <c r="J2463">
        <v>1</v>
      </c>
      <c r="K2463">
        <v>0</v>
      </c>
      <c r="L2463">
        <v>0</v>
      </c>
      <c r="M2463">
        <v>0</v>
      </c>
      <c r="N2463">
        <v>1</v>
      </c>
      <c r="O2463">
        <v>1</v>
      </c>
      <c r="P2463">
        <v>348</v>
      </c>
      <c r="Q2463">
        <v>27</v>
      </c>
      <c r="R2463">
        <v>3</v>
      </c>
      <c r="S2463" t="s">
        <v>1478</v>
      </c>
      <c r="T2463">
        <v>1</v>
      </c>
      <c r="U2463">
        <v>0.13518326</v>
      </c>
      <c r="V2463">
        <v>92</v>
      </c>
    </row>
    <row r="2464" spans="1:22">
      <c r="A2464">
        <v>123083</v>
      </c>
      <c r="B2464" t="s">
        <v>3583</v>
      </c>
      <c r="C2464">
        <v>-2.9999999999999997E-8</v>
      </c>
      <c r="D2464">
        <v>0.28348795999999998</v>
      </c>
      <c r="E2464">
        <v>682</v>
      </c>
      <c r="F2464">
        <v>2</v>
      </c>
      <c r="G2464">
        <v>0</v>
      </c>
      <c r="H2464">
        <v>7</v>
      </c>
      <c r="I2464">
        <v>97291</v>
      </c>
      <c r="J2464">
        <v>1</v>
      </c>
      <c r="K2464">
        <v>0</v>
      </c>
      <c r="L2464">
        <v>0</v>
      </c>
      <c r="M2464">
        <v>0</v>
      </c>
      <c r="N2464">
        <v>1</v>
      </c>
      <c r="O2464">
        <v>1</v>
      </c>
      <c r="P2464">
        <v>348</v>
      </c>
      <c r="Q2464">
        <v>27</v>
      </c>
      <c r="R2464">
        <v>3</v>
      </c>
      <c r="S2464" t="s">
        <v>1478</v>
      </c>
      <c r="T2464">
        <v>1</v>
      </c>
      <c r="U2464">
        <v>0.28348799000000002</v>
      </c>
      <c r="V2464">
        <v>193</v>
      </c>
    </row>
    <row r="2465" spans="1:22">
      <c r="A2465">
        <v>123084</v>
      </c>
      <c r="B2465" t="s">
        <v>3584</v>
      </c>
      <c r="C2465">
        <v>-2.9999999999999997E-8</v>
      </c>
      <c r="D2465">
        <v>0.13414392999999999</v>
      </c>
      <c r="E2465">
        <v>682</v>
      </c>
      <c r="F2465">
        <v>2</v>
      </c>
      <c r="G2465">
        <v>0</v>
      </c>
      <c r="H2465">
        <v>7</v>
      </c>
      <c r="I2465">
        <v>97291</v>
      </c>
      <c r="J2465">
        <v>1</v>
      </c>
      <c r="K2465">
        <v>0</v>
      </c>
      <c r="L2465">
        <v>0</v>
      </c>
      <c r="M2465">
        <v>0</v>
      </c>
      <c r="N2465">
        <v>1</v>
      </c>
      <c r="O2465">
        <v>1</v>
      </c>
      <c r="P2465">
        <v>348</v>
      </c>
      <c r="Q2465">
        <v>27</v>
      </c>
      <c r="R2465">
        <v>3</v>
      </c>
      <c r="S2465" t="s">
        <v>1478</v>
      </c>
      <c r="T2465">
        <v>1</v>
      </c>
      <c r="U2465">
        <v>0.13414396000000001</v>
      </c>
      <c r="V2465">
        <v>91</v>
      </c>
    </row>
    <row r="2466" spans="1:22">
      <c r="A2466">
        <v>123085</v>
      </c>
      <c r="B2466" t="s">
        <v>3585</v>
      </c>
      <c r="C2466">
        <v>-2.9999999999999997E-8</v>
      </c>
      <c r="D2466">
        <v>0.17829809999999999</v>
      </c>
      <c r="E2466">
        <v>682</v>
      </c>
      <c r="F2466">
        <v>2</v>
      </c>
      <c r="G2466">
        <v>0</v>
      </c>
      <c r="H2466">
        <v>7</v>
      </c>
      <c r="I2466">
        <v>97291</v>
      </c>
      <c r="J2466">
        <v>1</v>
      </c>
      <c r="K2466">
        <v>0</v>
      </c>
      <c r="L2466">
        <v>0</v>
      </c>
      <c r="M2466">
        <v>0</v>
      </c>
      <c r="N2466">
        <v>1</v>
      </c>
      <c r="O2466">
        <v>1</v>
      </c>
      <c r="P2466">
        <v>348</v>
      </c>
      <c r="Q2466">
        <v>27</v>
      </c>
      <c r="R2466">
        <v>3</v>
      </c>
      <c r="S2466" t="s">
        <v>1478</v>
      </c>
      <c r="T2466">
        <v>1</v>
      </c>
      <c r="U2466">
        <v>0.17829813</v>
      </c>
      <c r="V2466">
        <v>122</v>
      </c>
    </row>
    <row r="2467" spans="1:22">
      <c r="A2467">
        <v>123086</v>
      </c>
      <c r="B2467" t="s">
        <v>3586</v>
      </c>
      <c r="C2467">
        <v>-2.9999999999999997E-8</v>
      </c>
      <c r="D2467">
        <v>0.16533744</v>
      </c>
      <c r="E2467">
        <v>682</v>
      </c>
      <c r="F2467">
        <v>2</v>
      </c>
      <c r="G2467">
        <v>0</v>
      </c>
      <c r="H2467">
        <v>7</v>
      </c>
      <c r="I2467">
        <v>97291</v>
      </c>
      <c r="J2467">
        <v>1</v>
      </c>
      <c r="K2467">
        <v>0</v>
      </c>
      <c r="L2467">
        <v>0</v>
      </c>
      <c r="M2467">
        <v>0</v>
      </c>
      <c r="N2467">
        <v>1</v>
      </c>
      <c r="O2467">
        <v>1</v>
      </c>
      <c r="P2467">
        <v>348</v>
      </c>
      <c r="Q2467">
        <v>27</v>
      </c>
      <c r="R2467">
        <v>3</v>
      </c>
      <c r="S2467" t="s">
        <v>1478</v>
      </c>
      <c r="T2467">
        <v>1</v>
      </c>
      <c r="U2467">
        <v>0.16533746999999999</v>
      </c>
      <c r="V2467">
        <v>113</v>
      </c>
    </row>
    <row r="2468" spans="1:22">
      <c r="A2468">
        <v>123087</v>
      </c>
      <c r="B2468" t="s">
        <v>3587</v>
      </c>
      <c r="C2468">
        <v>-2.9999999999999997E-8</v>
      </c>
      <c r="D2468">
        <v>9.1581830000000003E-2</v>
      </c>
      <c r="E2468">
        <v>682</v>
      </c>
      <c r="F2468">
        <v>2</v>
      </c>
      <c r="G2468">
        <v>0</v>
      </c>
      <c r="H2468">
        <v>7</v>
      </c>
      <c r="I2468">
        <v>97291</v>
      </c>
      <c r="J2468">
        <v>1</v>
      </c>
      <c r="K2468">
        <v>0</v>
      </c>
      <c r="L2468">
        <v>0</v>
      </c>
      <c r="M2468">
        <v>0</v>
      </c>
      <c r="N2468">
        <v>1</v>
      </c>
      <c r="O2468">
        <v>1</v>
      </c>
      <c r="P2468">
        <v>348</v>
      </c>
      <c r="Q2468">
        <v>27</v>
      </c>
      <c r="R2468">
        <v>3</v>
      </c>
      <c r="S2468" t="s">
        <v>1478</v>
      </c>
      <c r="T2468">
        <v>1</v>
      </c>
      <c r="U2468">
        <v>9.1581860000000001E-2</v>
      </c>
      <c r="V2468">
        <v>62</v>
      </c>
    </row>
    <row r="2469" spans="1:22">
      <c r="A2469">
        <v>123088</v>
      </c>
      <c r="B2469" t="s">
        <v>3588</v>
      </c>
      <c r="C2469">
        <v>-2.9999999999999997E-8</v>
      </c>
      <c r="D2469">
        <v>6.4103359999999998E-2</v>
      </c>
      <c r="E2469">
        <v>682</v>
      </c>
      <c r="F2469">
        <v>2</v>
      </c>
      <c r="G2469">
        <v>0</v>
      </c>
      <c r="H2469">
        <v>7</v>
      </c>
      <c r="I2469">
        <v>97291</v>
      </c>
      <c r="J2469">
        <v>1</v>
      </c>
      <c r="K2469">
        <v>0</v>
      </c>
      <c r="L2469">
        <v>0</v>
      </c>
      <c r="M2469">
        <v>0</v>
      </c>
      <c r="N2469">
        <v>1</v>
      </c>
      <c r="O2469">
        <v>1</v>
      </c>
      <c r="P2469">
        <v>348</v>
      </c>
      <c r="Q2469">
        <v>27</v>
      </c>
      <c r="R2469">
        <v>3</v>
      </c>
      <c r="S2469" t="s">
        <v>1478</v>
      </c>
      <c r="T2469">
        <v>1</v>
      </c>
      <c r="U2469">
        <v>6.4103389999999996E-2</v>
      </c>
      <c r="V2469">
        <v>44</v>
      </c>
    </row>
    <row r="2470" spans="1:22">
      <c r="A2470">
        <v>123577</v>
      </c>
      <c r="B2470" t="s">
        <v>3589</v>
      </c>
      <c r="C2470">
        <v>-2.9999999999999997E-8</v>
      </c>
      <c r="D2470">
        <v>0.41274347</v>
      </c>
      <c r="E2470">
        <v>682</v>
      </c>
      <c r="F2470">
        <v>2</v>
      </c>
      <c r="G2470">
        <v>0</v>
      </c>
      <c r="H2470">
        <v>7</v>
      </c>
      <c r="I2470">
        <v>97291</v>
      </c>
      <c r="J2470">
        <v>1</v>
      </c>
      <c r="K2470">
        <v>0</v>
      </c>
      <c r="L2470">
        <v>0</v>
      </c>
      <c r="M2470">
        <v>0</v>
      </c>
      <c r="N2470">
        <v>1</v>
      </c>
      <c r="O2470">
        <v>1</v>
      </c>
      <c r="P2470">
        <v>348</v>
      </c>
      <c r="Q2470">
        <v>27</v>
      </c>
      <c r="R2470">
        <v>3</v>
      </c>
      <c r="S2470" t="s">
        <v>1478</v>
      </c>
      <c r="T2470">
        <v>1</v>
      </c>
      <c r="U2470">
        <v>0.41274349999999999</v>
      </c>
      <c r="V2470">
        <v>281</v>
      </c>
    </row>
    <row r="2471" spans="1:22">
      <c r="A2471">
        <v>123578</v>
      </c>
      <c r="B2471" t="s">
        <v>3590</v>
      </c>
      <c r="C2471">
        <v>-2.9999999999999997E-8</v>
      </c>
      <c r="D2471">
        <v>6.3237909999999994E-2</v>
      </c>
      <c r="E2471">
        <v>682</v>
      </c>
      <c r="F2471">
        <v>2</v>
      </c>
      <c r="G2471">
        <v>0</v>
      </c>
      <c r="H2471">
        <v>7</v>
      </c>
      <c r="I2471">
        <v>97291</v>
      </c>
      <c r="J2471">
        <v>1</v>
      </c>
      <c r="K2471">
        <v>0</v>
      </c>
      <c r="L2471">
        <v>0</v>
      </c>
      <c r="M2471">
        <v>0</v>
      </c>
      <c r="N2471">
        <v>1</v>
      </c>
      <c r="O2471">
        <v>1</v>
      </c>
      <c r="P2471">
        <v>348</v>
      </c>
      <c r="Q2471">
        <v>27</v>
      </c>
      <c r="R2471">
        <v>3</v>
      </c>
      <c r="S2471" t="s">
        <v>1478</v>
      </c>
      <c r="T2471">
        <v>1</v>
      </c>
      <c r="U2471">
        <v>6.3237940000000006E-2</v>
      </c>
      <c r="V2471">
        <v>43</v>
      </c>
    </row>
    <row r="2472" spans="1:22">
      <c r="A2472">
        <v>123579</v>
      </c>
      <c r="B2472" t="s">
        <v>3591</v>
      </c>
      <c r="C2472">
        <v>-2.9999999999999997E-8</v>
      </c>
      <c r="D2472">
        <v>4.292663E-2</v>
      </c>
      <c r="E2472">
        <v>682</v>
      </c>
      <c r="F2472">
        <v>2</v>
      </c>
      <c r="G2472">
        <v>0</v>
      </c>
      <c r="H2472">
        <v>7</v>
      </c>
      <c r="I2472">
        <v>97291</v>
      </c>
      <c r="J2472">
        <v>1</v>
      </c>
      <c r="K2472">
        <v>0</v>
      </c>
      <c r="L2472">
        <v>0</v>
      </c>
      <c r="M2472">
        <v>0</v>
      </c>
      <c r="N2472">
        <v>1</v>
      </c>
      <c r="O2472">
        <v>1</v>
      </c>
      <c r="P2472">
        <v>348</v>
      </c>
      <c r="Q2472">
        <v>27</v>
      </c>
      <c r="R2472">
        <v>3</v>
      </c>
      <c r="S2472" t="s">
        <v>1478</v>
      </c>
      <c r="T2472">
        <v>1</v>
      </c>
      <c r="U2472">
        <v>4.2926659999999998E-2</v>
      </c>
      <c r="V2472">
        <v>29</v>
      </c>
    </row>
    <row r="2473" spans="1:22">
      <c r="A2473">
        <v>123580</v>
      </c>
      <c r="B2473" t="s">
        <v>3591</v>
      </c>
      <c r="C2473">
        <v>4.292663E-2</v>
      </c>
      <c r="D2473">
        <v>4.3594599999999997E-2</v>
      </c>
      <c r="E2473">
        <v>682</v>
      </c>
      <c r="F2473">
        <v>0</v>
      </c>
      <c r="G2473">
        <v>0</v>
      </c>
      <c r="H2473">
        <v>7</v>
      </c>
      <c r="I2473">
        <v>97291</v>
      </c>
      <c r="J2473">
        <v>1</v>
      </c>
      <c r="K2473">
        <v>0</v>
      </c>
      <c r="L2473">
        <v>0</v>
      </c>
      <c r="M2473">
        <v>0</v>
      </c>
      <c r="N2473">
        <v>1</v>
      </c>
      <c r="O2473">
        <v>1</v>
      </c>
      <c r="P2473">
        <v>348</v>
      </c>
      <c r="Q2473">
        <v>27</v>
      </c>
      <c r="R2473">
        <v>3</v>
      </c>
      <c r="S2473" t="s">
        <v>1478</v>
      </c>
      <c r="T2473">
        <v>1</v>
      </c>
      <c r="U2473">
        <v>6.6797000000000004E-4</v>
      </c>
      <c r="V2473">
        <v>0</v>
      </c>
    </row>
    <row r="2474" spans="1:22">
      <c r="A2474">
        <v>123581</v>
      </c>
      <c r="B2474" t="s">
        <v>3591</v>
      </c>
      <c r="C2474">
        <v>4.3594599999999997E-2</v>
      </c>
      <c r="D2474">
        <v>4.3855579999999998E-2</v>
      </c>
      <c r="E2474">
        <v>682</v>
      </c>
      <c r="F2474">
        <v>0</v>
      </c>
      <c r="G2474">
        <v>0</v>
      </c>
      <c r="H2474">
        <v>7</v>
      </c>
      <c r="I2474">
        <v>97291</v>
      </c>
      <c r="J2474">
        <v>1</v>
      </c>
      <c r="K2474">
        <v>0</v>
      </c>
      <c r="L2474">
        <v>0</v>
      </c>
      <c r="M2474">
        <v>0</v>
      </c>
      <c r="N2474">
        <v>1</v>
      </c>
      <c r="O2474">
        <v>1</v>
      </c>
      <c r="P2474">
        <v>348</v>
      </c>
      <c r="Q2474">
        <v>27</v>
      </c>
      <c r="R2474">
        <v>3</v>
      </c>
      <c r="S2474" t="s">
        <v>1478</v>
      </c>
      <c r="T2474">
        <v>1</v>
      </c>
      <c r="U2474">
        <v>2.6098000000000001E-4</v>
      </c>
      <c r="V2474">
        <v>0</v>
      </c>
    </row>
    <row r="2475" spans="1:22">
      <c r="A2475">
        <v>123582</v>
      </c>
      <c r="B2475" t="s">
        <v>3591</v>
      </c>
      <c r="C2475">
        <v>4.3855579999999998E-2</v>
      </c>
      <c r="D2475">
        <v>6.4021709999999996E-2</v>
      </c>
      <c r="E2475">
        <v>682</v>
      </c>
      <c r="F2475">
        <v>0</v>
      </c>
      <c r="G2475">
        <v>0</v>
      </c>
      <c r="H2475">
        <v>7</v>
      </c>
      <c r="I2475">
        <v>97291</v>
      </c>
      <c r="J2475">
        <v>1</v>
      </c>
      <c r="K2475">
        <v>0</v>
      </c>
      <c r="L2475">
        <v>0</v>
      </c>
      <c r="M2475">
        <v>0</v>
      </c>
      <c r="N2475">
        <v>1</v>
      </c>
      <c r="O2475">
        <v>1</v>
      </c>
      <c r="P2475">
        <v>348</v>
      </c>
      <c r="Q2475">
        <v>27</v>
      </c>
      <c r="R2475">
        <v>3</v>
      </c>
      <c r="S2475" t="s">
        <v>1478</v>
      </c>
      <c r="T2475">
        <v>1</v>
      </c>
      <c r="U2475">
        <v>2.0166130000000001E-2</v>
      </c>
      <c r="V2475">
        <v>14</v>
      </c>
    </row>
    <row r="2476" spans="1:22">
      <c r="A2476">
        <v>123583</v>
      </c>
      <c r="B2476" t="s">
        <v>3591</v>
      </c>
      <c r="C2476">
        <v>6.4021709999999996E-2</v>
      </c>
      <c r="D2476">
        <v>8.3918530000000005E-2</v>
      </c>
      <c r="E2476">
        <v>682</v>
      </c>
      <c r="F2476">
        <v>0</v>
      </c>
      <c r="G2476">
        <v>0</v>
      </c>
      <c r="H2476">
        <v>7</v>
      </c>
      <c r="I2476">
        <v>97291</v>
      </c>
      <c r="J2476">
        <v>1</v>
      </c>
      <c r="K2476">
        <v>0</v>
      </c>
      <c r="L2476">
        <v>0</v>
      </c>
      <c r="M2476">
        <v>0</v>
      </c>
      <c r="N2476">
        <v>1</v>
      </c>
      <c r="O2476">
        <v>1</v>
      </c>
      <c r="P2476">
        <v>348</v>
      </c>
      <c r="Q2476">
        <v>27</v>
      </c>
      <c r="R2476">
        <v>3</v>
      </c>
      <c r="S2476" t="s">
        <v>1478</v>
      </c>
      <c r="T2476">
        <v>1</v>
      </c>
      <c r="U2476">
        <v>1.9896819999999999E-2</v>
      </c>
      <c r="V2476">
        <v>14</v>
      </c>
    </row>
    <row r="2477" spans="1:22">
      <c r="A2477">
        <v>123584</v>
      </c>
      <c r="B2477" t="s">
        <v>3592</v>
      </c>
      <c r="C2477">
        <v>-2.9999999999999997E-8</v>
      </c>
      <c r="D2477">
        <v>0.21853448</v>
      </c>
      <c r="E2477">
        <v>682</v>
      </c>
      <c r="F2477">
        <v>2</v>
      </c>
      <c r="G2477">
        <v>0</v>
      </c>
      <c r="H2477">
        <v>7</v>
      </c>
      <c r="I2477">
        <v>97291</v>
      </c>
      <c r="J2477">
        <v>1</v>
      </c>
      <c r="K2477">
        <v>0</v>
      </c>
      <c r="L2477">
        <v>0</v>
      </c>
      <c r="M2477">
        <v>0</v>
      </c>
      <c r="N2477">
        <v>1</v>
      </c>
      <c r="O2477">
        <v>1</v>
      </c>
      <c r="P2477">
        <v>348</v>
      </c>
      <c r="Q2477">
        <v>27</v>
      </c>
      <c r="R2477">
        <v>3</v>
      </c>
      <c r="S2477" t="s">
        <v>1478</v>
      </c>
      <c r="T2477">
        <v>1</v>
      </c>
      <c r="U2477">
        <v>0.21853450999999999</v>
      </c>
      <c r="V2477">
        <v>149</v>
      </c>
    </row>
    <row r="2478" spans="1:22">
      <c r="A2478">
        <v>123824</v>
      </c>
      <c r="B2478" t="s">
        <v>3593</v>
      </c>
      <c r="C2478">
        <v>-2.9999999999999997E-8</v>
      </c>
      <c r="D2478">
        <v>0.11314454</v>
      </c>
      <c r="E2478">
        <v>682</v>
      </c>
      <c r="F2478">
        <v>2</v>
      </c>
      <c r="G2478">
        <v>0</v>
      </c>
      <c r="H2478">
        <v>7</v>
      </c>
      <c r="I2478">
        <v>97291</v>
      </c>
      <c r="J2478">
        <v>1</v>
      </c>
      <c r="K2478">
        <v>0</v>
      </c>
      <c r="L2478">
        <v>0</v>
      </c>
      <c r="M2478">
        <v>0</v>
      </c>
      <c r="N2478">
        <v>1</v>
      </c>
      <c r="O2478">
        <v>1</v>
      </c>
      <c r="P2478">
        <v>348</v>
      </c>
      <c r="Q2478">
        <v>27</v>
      </c>
      <c r="R2478">
        <v>3</v>
      </c>
      <c r="S2478" t="s">
        <v>1478</v>
      </c>
      <c r="T2478">
        <v>1</v>
      </c>
      <c r="U2478">
        <v>0.11314457</v>
      </c>
      <c r="V2478">
        <v>77</v>
      </c>
    </row>
    <row r="2479" spans="1:22">
      <c r="A2479">
        <v>123825</v>
      </c>
      <c r="B2479" t="s">
        <v>3594</v>
      </c>
      <c r="C2479">
        <v>-2.9999999999999997E-8</v>
      </c>
      <c r="D2479">
        <v>0.18388646</v>
      </c>
      <c r="E2479">
        <v>682</v>
      </c>
      <c r="F2479">
        <v>2</v>
      </c>
      <c r="G2479">
        <v>0</v>
      </c>
      <c r="H2479">
        <v>7</v>
      </c>
      <c r="I2479">
        <v>97291</v>
      </c>
      <c r="J2479">
        <v>1</v>
      </c>
      <c r="K2479">
        <v>0</v>
      </c>
      <c r="L2479">
        <v>0</v>
      </c>
      <c r="M2479">
        <v>0</v>
      </c>
      <c r="N2479">
        <v>1</v>
      </c>
      <c r="O2479">
        <v>1</v>
      </c>
      <c r="P2479">
        <v>348</v>
      </c>
      <c r="Q2479">
        <v>27</v>
      </c>
      <c r="R2479">
        <v>3</v>
      </c>
      <c r="S2479" t="s">
        <v>1478</v>
      </c>
      <c r="T2479">
        <v>1</v>
      </c>
      <c r="U2479">
        <v>0.18388649000000001</v>
      </c>
      <c r="V2479">
        <v>125</v>
      </c>
    </row>
    <row r="2480" spans="1:22">
      <c r="A2480">
        <v>123826</v>
      </c>
      <c r="B2480" t="s">
        <v>3595</v>
      </c>
      <c r="C2480">
        <v>-2.9999999999999997E-8</v>
      </c>
      <c r="D2480">
        <v>7.2227710000000001E-2</v>
      </c>
      <c r="E2480">
        <v>682</v>
      </c>
      <c r="F2480">
        <v>2</v>
      </c>
      <c r="G2480">
        <v>0</v>
      </c>
      <c r="H2480">
        <v>7</v>
      </c>
      <c r="I2480">
        <v>97291</v>
      </c>
      <c r="J2480">
        <v>1</v>
      </c>
      <c r="K2480">
        <v>0</v>
      </c>
      <c r="L2480">
        <v>0</v>
      </c>
      <c r="M2480">
        <v>0</v>
      </c>
      <c r="N2480">
        <v>1</v>
      </c>
      <c r="O2480">
        <v>1</v>
      </c>
      <c r="P2480">
        <v>348</v>
      </c>
      <c r="Q2480">
        <v>27</v>
      </c>
      <c r="R2480">
        <v>3</v>
      </c>
      <c r="S2480" t="s">
        <v>1478</v>
      </c>
      <c r="T2480">
        <v>1</v>
      </c>
      <c r="U2480">
        <v>7.2227739999999999E-2</v>
      </c>
      <c r="V2480">
        <v>49</v>
      </c>
    </row>
    <row r="2481" spans="1:22">
      <c r="A2481">
        <v>124456</v>
      </c>
      <c r="B2481" t="s">
        <v>3596</v>
      </c>
      <c r="C2481">
        <v>-2.9999999999999997E-8</v>
      </c>
      <c r="D2481">
        <v>6.1676099999999998E-2</v>
      </c>
      <c r="E2481">
        <v>682</v>
      </c>
      <c r="F2481">
        <v>2</v>
      </c>
      <c r="G2481">
        <v>0</v>
      </c>
      <c r="H2481">
        <v>7</v>
      </c>
      <c r="I2481">
        <v>97291</v>
      </c>
      <c r="J2481">
        <v>1</v>
      </c>
      <c r="K2481">
        <v>0</v>
      </c>
      <c r="L2481">
        <v>0</v>
      </c>
      <c r="M2481">
        <v>0</v>
      </c>
      <c r="N2481">
        <v>1</v>
      </c>
      <c r="O2481">
        <v>1</v>
      </c>
      <c r="P2481">
        <v>348</v>
      </c>
      <c r="Q2481">
        <v>27</v>
      </c>
      <c r="R2481">
        <v>3</v>
      </c>
      <c r="S2481" t="s">
        <v>1478</v>
      </c>
      <c r="T2481">
        <v>1</v>
      </c>
      <c r="U2481">
        <v>6.1676130000000003E-2</v>
      </c>
      <c r="V2481">
        <v>42</v>
      </c>
    </row>
    <row r="2482" spans="1:22">
      <c r="A2482">
        <v>124457</v>
      </c>
      <c r="B2482" t="s">
        <v>3597</v>
      </c>
      <c r="C2482">
        <v>-2.9999999999999997E-8</v>
      </c>
      <c r="D2482">
        <v>9.110443E-2</v>
      </c>
      <c r="E2482">
        <v>682</v>
      </c>
      <c r="F2482">
        <v>2</v>
      </c>
      <c r="G2482">
        <v>0</v>
      </c>
      <c r="H2482">
        <v>7</v>
      </c>
      <c r="I2482">
        <v>97291</v>
      </c>
      <c r="J2482">
        <v>1</v>
      </c>
      <c r="K2482">
        <v>0</v>
      </c>
      <c r="L2482">
        <v>0</v>
      </c>
      <c r="M2482">
        <v>0</v>
      </c>
      <c r="N2482">
        <v>1</v>
      </c>
      <c r="O2482">
        <v>1</v>
      </c>
      <c r="P2482">
        <v>348</v>
      </c>
      <c r="Q2482">
        <v>27</v>
      </c>
      <c r="R2482">
        <v>3</v>
      </c>
      <c r="S2482" t="s">
        <v>1478</v>
      </c>
      <c r="T2482">
        <v>1</v>
      </c>
      <c r="U2482">
        <v>9.1104459999999998E-2</v>
      </c>
      <c r="V2482">
        <v>62</v>
      </c>
    </row>
    <row r="2483" spans="1:22">
      <c r="A2483">
        <v>124458</v>
      </c>
      <c r="B2483" t="s">
        <v>3598</v>
      </c>
      <c r="C2483">
        <v>-2.9999999999999997E-8</v>
      </c>
      <c r="D2483">
        <v>9.4346050000000001E-2</v>
      </c>
      <c r="E2483">
        <v>682</v>
      </c>
      <c r="F2483">
        <v>2</v>
      </c>
      <c r="G2483">
        <v>0</v>
      </c>
      <c r="H2483">
        <v>7</v>
      </c>
      <c r="I2483">
        <v>97291</v>
      </c>
      <c r="J2483">
        <v>1</v>
      </c>
      <c r="K2483">
        <v>0</v>
      </c>
      <c r="L2483">
        <v>0</v>
      </c>
      <c r="M2483">
        <v>0</v>
      </c>
      <c r="N2483">
        <v>1</v>
      </c>
      <c r="O2483">
        <v>1</v>
      </c>
      <c r="P2483">
        <v>348</v>
      </c>
      <c r="Q2483">
        <v>27</v>
      </c>
      <c r="R2483">
        <v>3</v>
      </c>
      <c r="S2483" t="s">
        <v>1478</v>
      </c>
      <c r="T2483">
        <v>1</v>
      </c>
      <c r="U2483">
        <v>9.4346079999999999E-2</v>
      </c>
      <c r="V2483">
        <v>64</v>
      </c>
    </row>
    <row r="2484" spans="1:22">
      <c r="A2484">
        <v>124649</v>
      </c>
      <c r="B2484" t="s">
        <v>3599</v>
      </c>
      <c r="C2484">
        <v>-2.9999999999999997E-8</v>
      </c>
      <c r="D2484">
        <v>0.01</v>
      </c>
      <c r="E2484">
        <v>682</v>
      </c>
      <c r="F2484">
        <v>0</v>
      </c>
      <c r="G2484">
        <v>0</v>
      </c>
      <c r="H2484">
        <v>7</v>
      </c>
      <c r="I2484">
        <v>97291</v>
      </c>
      <c r="J2484">
        <v>1</v>
      </c>
      <c r="K2484">
        <v>0</v>
      </c>
      <c r="L2484">
        <v>0</v>
      </c>
      <c r="M2484">
        <v>0</v>
      </c>
      <c r="N2484">
        <v>1</v>
      </c>
      <c r="O2484">
        <v>1</v>
      </c>
      <c r="P2484">
        <v>348</v>
      </c>
      <c r="Q2484">
        <v>27</v>
      </c>
      <c r="R2484">
        <v>3</v>
      </c>
      <c r="S2484" t="s">
        <v>1478</v>
      </c>
      <c r="T2484">
        <v>1</v>
      </c>
      <c r="U2484">
        <v>0.01</v>
      </c>
      <c r="V2484">
        <v>7</v>
      </c>
    </row>
    <row r="2485" spans="1:22">
      <c r="A2485">
        <v>124961</v>
      </c>
      <c r="B2485" t="s">
        <v>3600</v>
      </c>
      <c r="C2485">
        <v>-2.9999999999999997E-8</v>
      </c>
      <c r="D2485">
        <v>0.20136659000000001</v>
      </c>
      <c r="E2485">
        <v>682</v>
      </c>
      <c r="F2485">
        <v>2</v>
      </c>
      <c r="G2485">
        <v>0</v>
      </c>
      <c r="H2485">
        <v>7</v>
      </c>
      <c r="I2485">
        <v>97291</v>
      </c>
      <c r="J2485">
        <v>1</v>
      </c>
      <c r="K2485">
        <v>0</v>
      </c>
      <c r="L2485">
        <v>0</v>
      </c>
      <c r="M2485">
        <v>0</v>
      </c>
      <c r="N2485">
        <v>1</v>
      </c>
      <c r="O2485">
        <v>1</v>
      </c>
      <c r="P2485">
        <v>348</v>
      </c>
      <c r="Q2485">
        <v>27</v>
      </c>
      <c r="R2485">
        <v>3</v>
      </c>
      <c r="S2485" t="s">
        <v>1478</v>
      </c>
      <c r="T2485">
        <v>1</v>
      </c>
      <c r="U2485">
        <v>0.20136662</v>
      </c>
      <c r="V2485">
        <v>137</v>
      </c>
    </row>
    <row r="2486" spans="1:22">
      <c r="A2486">
        <v>124962</v>
      </c>
      <c r="B2486" t="s">
        <v>3601</v>
      </c>
      <c r="C2486">
        <v>-2.9999999999999997E-8</v>
      </c>
      <c r="D2486">
        <v>9.9287059999999996E-2</v>
      </c>
      <c r="E2486">
        <v>682</v>
      </c>
      <c r="F2486">
        <v>2</v>
      </c>
      <c r="G2486">
        <v>0</v>
      </c>
      <c r="H2486">
        <v>7</v>
      </c>
      <c r="I2486">
        <v>97291</v>
      </c>
      <c r="J2486">
        <v>1</v>
      </c>
      <c r="K2486">
        <v>0</v>
      </c>
      <c r="L2486">
        <v>0</v>
      </c>
      <c r="M2486">
        <v>0</v>
      </c>
      <c r="N2486">
        <v>1</v>
      </c>
      <c r="O2486">
        <v>1</v>
      </c>
      <c r="P2486">
        <v>348</v>
      </c>
      <c r="Q2486">
        <v>27</v>
      </c>
      <c r="R2486">
        <v>3</v>
      </c>
      <c r="S2486" t="s">
        <v>1478</v>
      </c>
      <c r="T2486">
        <v>1</v>
      </c>
      <c r="U2486">
        <v>9.9287089999999995E-2</v>
      </c>
      <c r="V2486">
        <v>68</v>
      </c>
    </row>
    <row r="2487" spans="1:22">
      <c r="A2487">
        <v>125053</v>
      </c>
      <c r="B2487" t="s">
        <v>3602</v>
      </c>
      <c r="C2487">
        <v>-2.9999999999999997E-8</v>
      </c>
      <c r="D2487">
        <v>0.21539669</v>
      </c>
      <c r="E2487">
        <v>682</v>
      </c>
      <c r="F2487">
        <v>2</v>
      </c>
      <c r="G2487">
        <v>0</v>
      </c>
      <c r="H2487">
        <v>7</v>
      </c>
      <c r="I2487">
        <v>97291</v>
      </c>
      <c r="J2487">
        <v>1</v>
      </c>
      <c r="K2487">
        <v>0</v>
      </c>
      <c r="L2487">
        <v>0</v>
      </c>
      <c r="M2487">
        <v>0</v>
      </c>
      <c r="N2487">
        <v>1</v>
      </c>
      <c r="O2487">
        <v>1</v>
      </c>
      <c r="P2487">
        <v>348</v>
      </c>
      <c r="Q2487">
        <v>27</v>
      </c>
      <c r="R2487">
        <v>3</v>
      </c>
      <c r="S2487" t="s">
        <v>1478</v>
      </c>
      <c r="T2487">
        <v>1</v>
      </c>
      <c r="U2487">
        <v>0.21539672000000001</v>
      </c>
      <c r="V2487">
        <v>147</v>
      </c>
    </row>
    <row r="2488" spans="1:22">
      <c r="A2488">
        <v>125054</v>
      </c>
      <c r="B2488" t="s">
        <v>3603</v>
      </c>
      <c r="C2488">
        <v>-2.9999999999999997E-8</v>
      </c>
      <c r="D2488">
        <v>0.11788417</v>
      </c>
      <c r="E2488">
        <v>682</v>
      </c>
      <c r="F2488">
        <v>2</v>
      </c>
      <c r="G2488">
        <v>0</v>
      </c>
      <c r="H2488">
        <v>7</v>
      </c>
      <c r="I2488">
        <v>97291</v>
      </c>
      <c r="J2488">
        <v>1</v>
      </c>
      <c r="K2488">
        <v>0</v>
      </c>
      <c r="L2488">
        <v>0</v>
      </c>
      <c r="M2488">
        <v>0</v>
      </c>
      <c r="N2488">
        <v>1</v>
      </c>
      <c r="O2488">
        <v>1</v>
      </c>
      <c r="P2488">
        <v>348</v>
      </c>
      <c r="Q2488">
        <v>27</v>
      </c>
      <c r="R2488">
        <v>3</v>
      </c>
      <c r="S2488" t="s">
        <v>1478</v>
      </c>
      <c r="T2488">
        <v>1</v>
      </c>
      <c r="U2488">
        <v>0.11788419999999999</v>
      </c>
      <c r="V2488">
        <v>80</v>
      </c>
    </row>
    <row r="2489" spans="1:22">
      <c r="A2489">
        <v>125251</v>
      </c>
      <c r="B2489" t="s">
        <v>3604</v>
      </c>
      <c r="C2489">
        <v>-2.9999999999999997E-8</v>
      </c>
      <c r="D2489">
        <v>2.5380010000000001E-2</v>
      </c>
      <c r="E2489">
        <v>682</v>
      </c>
      <c r="F2489">
        <v>2</v>
      </c>
      <c r="G2489">
        <v>0</v>
      </c>
      <c r="H2489">
        <v>7</v>
      </c>
      <c r="I2489">
        <v>97291</v>
      </c>
      <c r="J2489">
        <v>1</v>
      </c>
      <c r="K2489">
        <v>0</v>
      </c>
      <c r="L2489">
        <v>0</v>
      </c>
      <c r="M2489">
        <v>0</v>
      </c>
      <c r="N2489">
        <v>1</v>
      </c>
      <c r="O2489">
        <v>1</v>
      </c>
      <c r="P2489">
        <v>348</v>
      </c>
      <c r="Q2489">
        <v>27</v>
      </c>
      <c r="R2489">
        <v>3</v>
      </c>
      <c r="S2489" t="s">
        <v>1478</v>
      </c>
      <c r="T2489">
        <v>1</v>
      </c>
      <c r="U2489">
        <v>2.538004E-2</v>
      </c>
      <c r="V2489">
        <v>17</v>
      </c>
    </row>
    <row r="2490" spans="1:22">
      <c r="A2490">
        <v>125252</v>
      </c>
      <c r="B2490" t="s">
        <v>3604</v>
      </c>
      <c r="C2490">
        <v>2.5380010000000001E-2</v>
      </c>
      <c r="D2490">
        <v>4.8391770000000001E-2</v>
      </c>
      <c r="E2490">
        <v>682</v>
      </c>
      <c r="F2490">
        <v>2</v>
      </c>
      <c r="G2490">
        <v>0</v>
      </c>
      <c r="H2490">
        <v>7</v>
      </c>
      <c r="I2490">
        <v>97291</v>
      </c>
      <c r="J2490">
        <v>1</v>
      </c>
      <c r="K2490">
        <v>0</v>
      </c>
      <c r="L2490">
        <v>0</v>
      </c>
      <c r="M2490">
        <v>0</v>
      </c>
      <c r="N2490">
        <v>1</v>
      </c>
      <c r="O2490">
        <v>1</v>
      </c>
      <c r="P2490">
        <v>348</v>
      </c>
      <c r="Q2490">
        <v>27</v>
      </c>
      <c r="R2490">
        <v>3</v>
      </c>
      <c r="S2490" t="s">
        <v>1478</v>
      </c>
      <c r="T2490">
        <v>1</v>
      </c>
      <c r="U2490">
        <v>2.3011759999999999E-2</v>
      </c>
      <c r="V2490">
        <v>16</v>
      </c>
    </row>
    <row r="2491" spans="1:22">
      <c r="A2491">
        <v>125253</v>
      </c>
      <c r="B2491" t="s">
        <v>3604</v>
      </c>
      <c r="C2491">
        <v>4.8391770000000001E-2</v>
      </c>
      <c r="D2491">
        <v>0.18217179</v>
      </c>
      <c r="E2491">
        <v>682</v>
      </c>
      <c r="F2491">
        <v>2</v>
      </c>
      <c r="G2491">
        <v>0</v>
      </c>
      <c r="H2491">
        <v>7</v>
      </c>
      <c r="I2491">
        <v>97291</v>
      </c>
      <c r="J2491">
        <v>1</v>
      </c>
      <c r="K2491">
        <v>0</v>
      </c>
      <c r="L2491">
        <v>0</v>
      </c>
      <c r="M2491">
        <v>0</v>
      </c>
      <c r="N2491">
        <v>1</v>
      </c>
      <c r="O2491">
        <v>1</v>
      </c>
      <c r="P2491">
        <v>348</v>
      </c>
      <c r="Q2491">
        <v>27</v>
      </c>
      <c r="R2491">
        <v>3</v>
      </c>
      <c r="S2491" t="s">
        <v>1478</v>
      </c>
      <c r="T2491">
        <v>1</v>
      </c>
      <c r="U2491">
        <v>0.13378002</v>
      </c>
      <c r="V2491">
        <v>91</v>
      </c>
    </row>
    <row r="2492" spans="1:22">
      <c r="A2492">
        <v>125265</v>
      </c>
      <c r="B2492" t="s">
        <v>3605</v>
      </c>
      <c r="C2492">
        <v>-2.9999999999999997E-8</v>
      </c>
      <c r="D2492">
        <v>0.15508279</v>
      </c>
      <c r="E2492">
        <v>682</v>
      </c>
      <c r="F2492">
        <v>2</v>
      </c>
      <c r="G2492">
        <v>0</v>
      </c>
      <c r="H2492">
        <v>7</v>
      </c>
      <c r="I2492">
        <v>97291</v>
      </c>
      <c r="J2492">
        <v>1</v>
      </c>
      <c r="K2492">
        <v>0</v>
      </c>
      <c r="L2492">
        <v>0</v>
      </c>
      <c r="M2492">
        <v>0</v>
      </c>
      <c r="N2492">
        <v>1</v>
      </c>
      <c r="O2492">
        <v>1</v>
      </c>
      <c r="P2492">
        <v>348</v>
      </c>
      <c r="Q2492">
        <v>27</v>
      </c>
      <c r="R2492">
        <v>3</v>
      </c>
      <c r="S2492" t="s">
        <v>1478</v>
      </c>
      <c r="T2492">
        <v>1</v>
      </c>
      <c r="U2492">
        <v>0.15508282000000001</v>
      </c>
      <c r="V2492">
        <v>106</v>
      </c>
    </row>
    <row r="2493" spans="1:22">
      <c r="A2493">
        <v>125266</v>
      </c>
      <c r="B2493" t="s">
        <v>3605</v>
      </c>
      <c r="C2493">
        <v>0.15508279</v>
      </c>
      <c r="D2493">
        <v>0.17656733999999999</v>
      </c>
      <c r="E2493">
        <v>682</v>
      </c>
      <c r="F2493">
        <v>0</v>
      </c>
      <c r="G2493">
        <v>0</v>
      </c>
      <c r="H2493">
        <v>7</v>
      </c>
      <c r="I2493">
        <v>97291</v>
      </c>
      <c r="J2493">
        <v>1</v>
      </c>
      <c r="K2493">
        <v>0</v>
      </c>
      <c r="L2493">
        <v>0</v>
      </c>
      <c r="M2493">
        <v>0</v>
      </c>
      <c r="N2493">
        <v>1</v>
      </c>
      <c r="O2493">
        <v>1</v>
      </c>
      <c r="P2493">
        <v>348</v>
      </c>
      <c r="Q2493">
        <v>27</v>
      </c>
      <c r="R2493">
        <v>3</v>
      </c>
      <c r="S2493" t="s">
        <v>1478</v>
      </c>
      <c r="T2493">
        <v>1</v>
      </c>
      <c r="U2493">
        <v>2.1484550000000002E-2</v>
      </c>
      <c r="V2493">
        <v>15</v>
      </c>
    </row>
    <row r="2494" spans="1:22">
      <c r="A2494">
        <v>125267</v>
      </c>
      <c r="B2494" t="s">
        <v>3606</v>
      </c>
      <c r="C2494">
        <v>-2.9999999999999997E-8</v>
      </c>
      <c r="D2494">
        <v>8.1309149999999997E-2</v>
      </c>
      <c r="E2494">
        <v>682</v>
      </c>
      <c r="F2494">
        <v>2</v>
      </c>
      <c r="G2494">
        <v>0</v>
      </c>
      <c r="H2494">
        <v>7</v>
      </c>
      <c r="I2494">
        <v>97291</v>
      </c>
      <c r="J2494">
        <v>1</v>
      </c>
      <c r="K2494">
        <v>0</v>
      </c>
      <c r="L2494">
        <v>0</v>
      </c>
      <c r="M2494">
        <v>0</v>
      </c>
      <c r="N2494">
        <v>1</v>
      </c>
      <c r="O2494">
        <v>1</v>
      </c>
      <c r="P2494">
        <v>348</v>
      </c>
      <c r="Q2494">
        <v>27</v>
      </c>
      <c r="R2494">
        <v>3</v>
      </c>
      <c r="S2494" t="s">
        <v>1478</v>
      </c>
      <c r="T2494">
        <v>1</v>
      </c>
      <c r="U2494">
        <v>8.1309179999999995E-2</v>
      </c>
      <c r="V2494">
        <v>55</v>
      </c>
    </row>
    <row r="2495" spans="1:22">
      <c r="A2495">
        <v>125268</v>
      </c>
      <c r="B2495" t="s">
        <v>3606</v>
      </c>
      <c r="C2495">
        <v>8.1309149999999997E-2</v>
      </c>
      <c r="D2495">
        <v>0.10469589999999999</v>
      </c>
      <c r="E2495">
        <v>682</v>
      </c>
      <c r="F2495">
        <v>0</v>
      </c>
      <c r="G2495">
        <v>0</v>
      </c>
      <c r="H2495">
        <v>7</v>
      </c>
      <c r="I2495">
        <v>97291</v>
      </c>
      <c r="J2495">
        <v>1</v>
      </c>
      <c r="K2495">
        <v>0</v>
      </c>
      <c r="L2495">
        <v>0</v>
      </c>
      <c r="M2495">
        <v>0</v>
      </c>
      <c r="N2495">
        <v>1</v>
      </c>
      <c r="O2495">
        <v>1</v>
      </c>
      <c r="P2495">
        <v>348</v>
      </c>
      <c r="Q2495">
        <v>27</v>
      </c>
      <c r="R2495">
        <v>3</v>
      </c>
      <c r="S2495" t="s">
        <v>1478</v>
      </c>
      <c r="T2495">
        <v>1</v>
      </c>
      <c r="U2495">
        <v>2.3386750000000001E-2</v>
      </c>
      <c r="V2495">
        <v>16</v>
      </c>
    </row>
    <row r="2496" spans="1:22">
      <c r="A2496">
        <v>125279</v>
      </c>
      <c r="B2496" t="s">
        <v>3607</v>
      </c>
      <c r="C2496">
        <v>-2.9999999999999997E-8</v>
      </c>
      <c r="D2496">
        <v>5.9511179999999997E-2</v>
      </c>
      <c r="E2496">
        <v>682</v>
      </c>
      <c r="F2496">
        <v>2</v>
      </c>
      <c r="G2496">
        <v>0</v>
      </c>
      <c r="H2496">
        <v>7</v>
      </c>
      <c r="I2496">
        <v>97291</v>
      </c>
      <c r="J2496">
        <v>1</v>
      </c>
      <c r="K2496">
        <v>0</v>
      </c>
      <c r="L2496">
        <v>0</v>
      </c>
      <c r="M2496">
        <v>0</v>
      </c>
      <c r="N2496">
        <v>1</v>
      </c>
      <c r="O2496">
        <v>1</v>
      </c>
      <c r="P2496">
        <v>348</v>
      </c>
      <c r="Q2496">
        <v>27</v>
      </c>
      <c r="R2496">
        <v>3</v>
      </c>
      <c r="S2496" t="s">
        <v>1478</v>
      </c>
      <c r="T2496">
        <v>1</v>
      </c>
      <c r="U2496">
        <v>5.9511210000000002E-2</v>
      </c>
      <c r="V2496">
        <v>41</v>
      </c>
    </row>
    <row r="2497" spans="1:22">
      <c r="A2497">
        <v>125280</v>
      </c>
      <c r="B2497" t="s">
        <v>3608</v>
      </c>
      <c r="C2497">
        <v>-2.9999999999999997E-8</v>
      </c>
      <c r="D2497">
        <v>0.10119411</v>
      </c>
      <c r="E2497">
        <v>682</v>
      </c>
      <c r="F2497">
        <v>2</v>
      </c>
      <c r="G2497">
        <v>0</v>
      </c>
      <c r="H2497">
        <v>7</v>
      </c>
      <c r="I2497">
        <v>97291</v>
      </c>
      <c r="J2497">
        <v>1</v>
      </c>
      <c r="K2497">
        <v>0</v>
      </c>
      <c r="L2497">
        <v>0</v>
      </c>
      <c r="M2497">
        <v>0</v>
      </c>
      <c r="N2497">
        <v>1</v>
      </c>
      <c r="O2497">
        <v>1</v>
      </c>
      <c r="P2497">
        <v>348</v>
      </c>
      <c r="Q2497">
        <v>27</v>
      </c>
      <c r="R2497">
        <v>3</v>
      </c>
      <c r="S2497" t="s">
        <v>1478</v>
      </c>
      <c r="T2497">
        <v>1</v>
      </c>
      <c r="U2497">
        <v>0.10119414</v>
      </c>
      <c r="V2497">
        <v>69</v>
      </c>
    </row>
    <row r="2498" spans="1:22">
      <c r="A2498">
        <v>125281</v>
      </c>
      <c r="B2498" t="s">
        <v>3609</v>
      </c>
      <c r="C2498">
        <v>-2.9999999999999997E-8</v>
      </c>
      <c r="D2498">
        <v>1.8566570000000001E-2</v>
      </c>
      <c r="E2498">
        <v>682</v>
      </c>
      <c r="F2498">
        <v>2</v>
      </c>
      <c r="G2498">
        <v>0</v>
      </c>
      <c r="H2498">
        <v>7</v>
      </c>
      <c r="I2498">
        <v>97291</v>
      </c>
      <c r="J2498">
        <v>1</v>
      </c>
      <c r="K2498">
        <v>0</v>
      </c>
      <c r="L2498">
        <v>0</v>
      </c>
      <c r="M2498">
        <v>0</v>
      </c>
      <c r="N2498">
        <v>1</v>
      </c>
      <c r="O2498">
        <v>1</v>
      </c>
      <c r="P2498">
        <v>348</v>
      </c>
      <c r="Q2498">
        <v>27</v>
      </c>
      <c r="R2498">
        <v>3</v>
      </c>
      <c r="S2498" t="s">
        <v>1478</v>
      </c>
      <c r="T2498">
        <v>1</v>
      </c>
      <c r="U2498">
        <v>1.8566599999999999E-2</v>
      </c>
      <c r="V2498">
        <v>13</v>
      </c>
    </row>
    <row r="2499" spans="1:22">
      <c r="A2499">
        <v>125301</v>
      </c>
      <c r="B2499" t="s">
        <v>3610</v>
      </c>
      <c r="C2499">
        <v>-2.9999999999999997E-8</v>
      </c>
      <c r="D2499">
        <v>0.21546857999999999</v>
      </c>
      <c r="E2499">
        <v>682</v>
      </c>
      <c r="F2499">
        <v>2</v>
      </c>
      <c r="G2499">
        <v>0</v>
      </c>
      <c r="H2499">
        <v>7</v>
      </c>
      <c r="I2499">
        <v>97291</v>
      </c>
      <c r="J2499">
        <v>1</v>
      </c>
      <c r="K2499">
        <v>0</v>
      </c>
      <c r="L2499">
        <v>0</v>
      </c>
      <c r="M2499">
        <v>0</v>
      </c>
      <c r="N2499">
        <v>1</v>
      </c>
      <c r="O2499">
        <v>1</v>
      </c>
      <c r="P2499">
        <v>348</v>
      </c>
      <c r="Q2499">
        <v>27</v>
      </c>
      <c r="R2499">
        <v>3</v>
      </c>
      <c r="S2499" t="s">
        <v>1478</v>
      </c>
      <c r="T2499">
        <v>1</v>
      </c>
      <c r="U2499">
        <v>0.21546861</v>
      </c>
      <c r="V2499">
        <v>147</v>
      </c>
    </row>
    <row r="2500" spans="1:22">
      <c r="A2500">
        <v>125345</v>
      </c>
      <c r="B2500" t="s">
        <v>3611</v>
      </c>
      <c r="C2500">
        <v>-2.9999999999999997E-8</v>
      </c>
      <c r="D2500">
        <v>2.0896270000000002E-2</v>
      </c>
      <c r="E2500">
        <v>682</v>
      </c>
      <c r="F2500">
        <v>0</v>
      </c>
      <c r="G2500">
        <v>0</v>
      </c>
      <c r="H2500">
        <v>7</v>
      </c>
      <c r="I2500">
        <v>97291</v>
      </c>
      <c r="J2500">
        <v>1</v>
      </c>
      <c r="K2500">
        <v>0</v>
      </c>
      <c r="L2500">
        <v>0</v>
      </c>
      <c r="M2500">
        <v>0</v>
      </c>
      <c r="N2500">
        <v>1</v>
      </c>
      <c r="O2500">
        <v>1</v>
      </c>
      <c r="P2500">
        <v>348</v>
      </c>
      <c r="Q2500">
        <v>27</v>
      </c>
      <c r="R2500">
        <v>3</v>
      </c>
      <c r="S2500" t="s">
        <v>1478</v>
      </c>
      <c r="T2500">
        <v>1</v>
      </c>
      <c r="U2500">
        <v>2.08963E-2</v>
      </c>
      <c r="V2500">
        <v>14</v>
      </c>
    </row>
    <row r="2501" spans="1:22">
      <c r="A2501">
        <v>125521</v>
      </c>
      <c r="B2501" t="s">
        <v>3612</v>
      </c>
      <c r="C2501">
        <v>-2.9999999999999997E-8</v>
      </c>
      <c r="D2501">
        <v>0.10665197</v>
      </c>
      <c r="E2501">
        <v>682</v>
      </c>
      <c r="F2501">
        <v>2</v>
      </c>
      <c r="G2501">
        <v>0</v>
      </c>
      <c r="H2501">
        <v>7</v>
      </c>
      <c r="I2501">
        <v>97291</v>
      </c>
      <c r="J2501">
        <v>1</v>
      </c>
      <c r="K2501">
        <v>0</v>
      </c>
      <c r="L2501">
        <v>0</v>
      </c>
      <c r="M2501">
        <v>0</v>
      </c>
      <c r="N2501">
        <v>1</v>
      </c>
      <c r="O2501">
        <v>1</v>
      </c>
      <c r="P2501">
        <v>348</v>
      </c>
      <c r="Q2501">
        <v>27</v>
      </c>
      <c r="R2501">
        <v>3</v>
      </c>
      <c r="S2501" t="s">
        <v>1478</v>
      </c>
      <c r="T2501">
        <v>1</v>
      </c>
      <c r="U2501">
        <v>0.106652</v>
      </c>
      <c r="V2501">
        <v>73</v>
      </c>
    </row>
    <row r="2502" spans="1:22">
      <c r="A2502">
        <v>125528</v>
      </c>
      <c r="B2502" t="s">
        <v>3613</v>
      </c>
      <c r="C2502">
        <v>-2.9999999999999997E-8</v>
      </c>
      <c r="D2502">
        <v>2.3776399999999999E-3</v>
      </c>
      <c r="E2502">
        <v>682</v>
      </c>
      <c r="F2502">
        <v>2</v>
      </c>
      <c r="G2502">
        <v>0</v>
      </c>
      <c r="H2502">
        <v>7</v>
      </c>
      <c r="I2502">
        <v>97291</v>
      </c>
      <c r="J2502">
        <v>1</v>
      </c>
      <c r="K2502">
        <v>0</v>
      </c>
      <c r="L2502">
        <v>0</v>
      </c>
      <c r="M2502">
        <v>0</v>
      </c>
      <c r="N2502">
        <v>1</v>
      </c>
      <c r="O2502">
        <v>1</v>
      </c>
      <c r="P2502">
        <v>348</v>
      </c>
      <c r="Q2502">
        <v>27</v>
      </c>
      <c r="R2502">
        <v>3</v>
      </c>
      <c r="S2502" t="s">
        <v>1478</v>
      </c>
      <c r="T2502">
        <v>1</v>
      </c>
      <c r="U2502">
        <v>2.3776700000000001E-3</v>
      </c>
      <c r="V2502">
        <v>2</v>
      </c>
    </row>
    <row r="2503" spans="1:22">
      <c r="A2503">
        <v>125529</v>
      </c>
      <c r="B2503" t="s">
        <v>3613</v>
      </c>
      <c r="C2503">
        <v>2.3776399999999999E-3</v>
      </c>
      <c r="D2503">
        <v>3.0263979999999999E-2</v>
      </c>
      <c r="E2503">
        <v>682</v>
      </c>
      <c r="F2503">
        <v>0</v>
      </c>
      <c r="G2503">
        <v>0</v>
      </c>
      <c r="H2503">
        <v>7</v>
      </c>
      <c r="I2503">
        <v>97291</v>
      </c>
      <c r="J2503">
        <v>1</v>
      </c>
      <c r="K2503">
        <v>0</v>
      </c>
      <c r="L2503">
        <v>0</v>
      </c>
      <c r="M2503">
        <v>0</v>
      </c>
      <c r="N2503">
        <v>1</v>
      </c>
      <c r="O2503">
        <v>1</v>
      </c>
      <c r="P2503">
        <v>348</v>
      </c>
      <c r="Q2503">
        <v>27</v>
      </c>
      <c r="R2503">
        <v>3</v>
      </c>
      <c r="S2503" t="s">
        <v>1478</v>
      </c>
      <c r="T2503">
        <v>1</v>
      </c>
      <c r="U2503">
        <v>2.7886339999999999E-2</v>
      </c>
      <c r="V2503">
        <v>19</v>
      </c>
    </row>
    <row r="2504" spans="1:22">
      <c r="A2504">
        <v>125530</v>
      </c>
      <c r="B2504" t="s">
        <v>3614</v>
      </c>
      <c r="C2504">
        <v>-2.9999999999999997E-8</v>
      </c>
      <c r="D2504">
        <v>4.2434069999999997E-2</v>
      </c>
      <c r="E2504">
        <v>682</v>
      </c>
      <c r="F2504">
        <v>2</v>
      </c>
      <c r="G2504">
        <v>0</v>
      </c>
      <c r="H2504">
        <v>7</v>
      </c>
      <c r="I2504">
        <v>97291</v>
      </c>
      <c r="J2504">
        <v>1</v>
      </c>
      <c r="K2504">
        <v>0</v>
      </c>
      <c r="L2504">
        <v>0</v>
      </c>
      <c r="M2504">
        <v>0</v>
      </c>
      <c r="N2504">
        <v>1</v>
      </c>
      <c r="O2504">
        <v>1</v>
      </c>
      <c r="P2504">
        <v>348</v>
      </c>
      <c r="Q2504">
        <v>27</v>
      </c>
      <c r="R2504">
        <v>3</v>
      </c>
      <c r="S2504" t="s">
        <v>1478</v>
      </c>
      <c r="T2504">
        <v>1</v>
      </c>
      <c r="U2504">
        <v>4.2434100000000002E-2</v>
      </c>
      <c r="V2504">
        <v>29</v>
      </c>
    </row>
    <row r="2505" spans="1:22">
      <c r="A2505">
        <v>125541</v>
      </c>
      <c r="B2505" t="s">
        <v>3615</v>
      </c>
      <c r="C2505">
        <v>-2.9999999999999997E-8</v>
      </c>
      <c r="D2505">
        <v>1.1411930000000001E-2</v>
      </c>
      <c r="E2505">
        <v>682</v>
      </c>
      <c r="F2505">
        <v>2</v>
      </c>
      <c r="G2505">
        <v>0</v>
      </c>
      <c r="H2505">
        <v>7</v>
      </c>
      <c r="I2505">
        <v>97291</v>
      </c>
      <c r="J2505">
        <v>1</v>
      </c>
      <c r="K2505">
        <v>0</v>
      </c>
      <c r="L2505">
        <v>0</v>
      </c>
      <c r="M2505">
        <v>0</v>
      </c>
      <c r="N2505">
        <v>1</v>
      </c>
      <c r="O2505">
        <v>1</v>
      </c>
      <c r="P2505">
        <v>348</v>
      </c>
      <c r="Q2505">
        <v>27</v>
      </c>
      <c r="R2505">
        <v>3</v>
      </c>
      <c r="S2505" t="s">
        <v>1478</v>
      </c>
      <c r="T2505">
        <v>1</v>
      </c>
      <c r="U2505">
        <v>1.1411960000000001E-2</v>
      </c>
      <c r="V2505">
        <v>8</v>
      </c>
    </row>
    <row r="2506" spans="1:22">
      <c r="A2506">
        <v>125542</v>
      </c>
      <c r="B2506" t="s">
        <v>3615</v>
      </c>
      <c r="C2506">
        <v>1.150495E-2</v>
      </c>
      <c r="D2506">
        <v>3.271752E-2</v>
      </c>
      <c r="E2506">
        <v>682</v>
      </c>
      <c r="F2506">
        <v>0</v>
      </c>
      <c r="G2506">
        <v>0</v>
      </c>
      <c r="H2506">
        <v>7</v>
      </c>
      <c r="I2506">
        <v>97291</v>
      </c>
      <c r="J2506">
        <v>1</v>
      </c>
      <c r="K2506">
        <v>0</v>
      </c>
      <c r="L2506">
        <v>0</v>
      </c>
      <c r="M2506">
        <v>0</v>
      </c>
      <c r="N2506">
        <v>1</v>
      </c>
      <c r="O2506">
        <v>1</v>
      </c>
      <c r="P2506">
        <v>348</v>
      </c>
      <c r="Q2506">
        <v>27</v>
      </c>
      <c r="R2506">
        <v>3</v>
      </c>
      <c r="S2506" t="s">
        <v>1478</v>
      </c>
      <c r="T2506">
        <v>1</v>
      </c>
      <c r="U2506">
        <v>2.121257E-2</v>
      </c>
      <c r="V2506">
        <v>14</v>
      </c>
    </row>
    <row r="2507" spans="1:22">
      <c r="A2507">
        <v>125721</v>
      </c>
      <c r="B2507" t="s">
        <v>3616</v>
      </c>
      <c r="C2507">
        <v>-2.9999999999999997E-8</v>
      </c>
      <c r="D2507">
        <v>4.171192E-2</v>
      </c>
      <c r="E2507">
        <v>682</v>
      </c>
      <c r="F2507">
        <v>2</v>
      </c>
      <c r="G2507">
        <v>0</v>
      </c>
      <c r="H2507">
        <v>7</v>
      </c>
      <c r="I2507">
        <v>97291</v>
      </c>
      <c r="J2507">
        <v>1</v>
      </c>
      <c r="K2507">
        <v>0</v>
      </c>
      <c r="L2507">
        <v>0</v>
      </c>
      <c r="M2507">
        <v>0</v>
      </c>
      <c r="N2507">
        <v>1</v>
      </c>
      <c r="O2507">
        <v>1</v>
      </c>
      <c r="P2507">
        <v>348</v>
      </c>
      <c r="Q2507">
        <v>27</v>
      </c>
      <c r="R2507">
        <v>3</v>
      </c>
      <c r="S2507" t="s">
        <v>1478</v>
      </c>
      <c r="T2507">
        <v>1</v>
      </c>
      <c r="U2507">
        <v>4.1711949999999998E-2</v>
      </c>
      <c r="V2507">
        <v>28</v>
      </c>
    </row>
    <row r="2508" spans="1:22">
      <c r="A2508">
        <v>125752</v>
      </c>
      <c r="B2508" t="s">
        <v>3617</v>
      </c>
      <c r="C2508">
        <v>-2.9999999999999997E-8</v>
      </c>
      <c r="D2508">
        <v>5.9462340000000002E-2</v>
      </c>
      <c r="E2508">
        <v>682</v>
      </c>
      <c r="F2508">
        <v>2</v>
      </c>
      <c r="G2508">
        <v>0</v>
      </c>
      <c r="H2508">
        <v>7</v>
      </c>
      <c r="I2508">
        <v>97291</v>
      </c>
      <c r="J2508">
        <v>1</v>
      </c>
      <c r="K2508">
        <v>0</v>
      </c>
      <c r="L2508">
        <v>0</v>
      </c>
      <c r="M2508">
        <v>0</v>
      </c>
      <c r="N2508">
        <v>1</v>
      </c>
      <c r="O2508">
        <v>1</v>
      </c>
      <c r="P2508">
        <v>348</v>
      </c>
      <c r="Q2508">
        <v>27</v>
      </c>
      <c r="R2508">
        <v>3</v>
      </c>
      <c r="S2508" t="s">
        <v>1478</v>
      </c>
      <c r="T2508">
        <v>1</v>
      </c>
      <c r="U2508">
        <v>5.9462370000000001E-2</v>
      </c>
      <c r="V2508">
        <v>41</v>
      </c>
    </row>
    <row r="2509" spans="1:22">
      <c r="A2509">
        <v>125753</v>
      </c>
      <c r="B2509" t="s">
        <v>3618</v>
      </c>
      <c r="C2509">
        <v>-2.9999999999999997E-8</v>
      </c>
      <c r="D2509">
        <v>6.9603849999999995E-2</v>
      </c>
      <c r="E2509">
        <v>682</v>
      </c>
      <c r="F2509">
        <v>2</v>
      </c>
      <c r="G2509">
        <v>0</v>
      </c>
      <c r="H2509">
        <v>7</v>
      </c>
      <c r="I2509">
        <v>97291</v>
      </c>
      <c r="J2509">
        <v>1</v>
      </c>
      <c r="K2509">
        <v>0</v>
      </c>
      <c r="L2509">
        <v>0</v>
      </c>
      <c r="M2509">
        <v>0</v>
      </c>
      <c r="N2509">
        <v>1</v>
      </c>
      <c r="O2509">
        <v>1</v>
      </c>
      <c r="P2509">
        <v>348</v>
      </c>
      <c r="Q2509">
        <v>27</v>
      </c>
      <c r="R2509">
        <v>3</v>
      </c>
      <c r="S2509" t="s">
        <v>1478</v>
      </c>
      <c r="T2509">
        <v>1</v>
      </c>
      <c r="U2509">
        <v>6.9603880000000007E-2</v>
      </c>
      <c r="V2509">
        <v>47</v>
      </c>
    </row>
    <row r="2510" spans="1:22">
      <c r="A2510">
        <v>125758</v>
      </c>
      <c r="B2510" t="s">
        <v>3619</v>
      </c>
      <c r="C2510">
        <v>-2.9999999999999997E-8</v>
      </c>
      <c r="D2510">
        <v>0.13741954000000001</v>
      </c>
      <c r="E2510">
        <v>682</v>
      </c>
      <c r="F2510">
        <v>2</v>
      </c>
      <c r="G2510">
        <v>0</v>
      </c>
      <c r="H2510">
        <v>7</v>
      </c>
      <c r="I2510">
        <v>97291</v>
      </c>
      <c r="J2510">
        <v>1</v>
      </c>
      <c r="K2510">
        <v>0</v>
      </c>
      <c r="L2510">
        <v>0</v>
      </c>
      <c r="M2510">
        <v>0</v>
      </c>
      <c r="N2510">
        <v>1</v>
      </c>
      <c r="O2510">
        <v>1</v>
      </c>
      <c r="P2510">
        <v>348</v>
      </c>
      <c r="Q2510">
        <v>27</v>
      </c>
      <c r="R2510">
        <v>3</v>
      </c>
      <c r="S2510" t="s">
        <v>1478</v>
      </c>
      <c r="T2510">
        <v>1</v>
      </c>
      <c r="U2510">
        <v>0.13741956999999999</v>
      </c>
      <c r="V2510">
        <v>94</v>
      </c>
    </row>
    <row r="2511" spans="1:22">
      <c r="A2511">
        <v>125759</v>
      </c>
      <c r="B2511" t="s">
        <v>3620</v>
      </c>
      <c r="C2511">
        <v>-2.9999999999999997E-8</v>
      </c>
      <c r="D2511">
        <v>0.15625580999999999</v>
      </c>
      <c r="E2511">
        <v>682</v>
      </c>
      <c r="F2511">
        <v>2</v>
      </c>
      <c r="G2511">
        <v>0</v>
      </c>
      <c r="H2511">
        <v>7</v>
      </c>
      <c r="I2511">
        <v>97291</v>
      </c>
      <c r="J2511">
        <v>1</v>
      </c>
      <c r="K2511">
        <v>0</v>
      </c>
      <c r="L2511">
        <v>0</v>
      </c>
      <c r="M2511">
        <v>0</v>
      </c>
      <c r="N2511">
        <v>1</v>
      </c>
      <c r="O2511">
        <v>1</v>
      </c>
      <c r="P2511">
        <v>348</v>
      </c>
      <c r="Q2511">
        <v>27</v>
      </c>
      <c r="R2511">
        <v>3</v>
      </c>
      <c r="S2511" t="s">
        <v>1478</v>
      </c>
      <c r="T2511">
        <v>1</v>
      </c>
      <c r="U2511">
        <v>0.15625584000000001</v>
      </c>
      <c r="V2511">
        <v>107</v>
      </c>
    </row>
    <row r="2512" spans="1:22">
      <c r="A2512">
        <v>125786</v>
      </c>
      <c r="B2512" t="s">
        <v>3621</v>
      </c>
      <c r="C2512">
        <v>-2.9999999999999997E-8</v>
      </c>
      <c r="D2512">
        <v>8.9529629999999999E-2</v>
      </c>
      <c r="E2512">
        <v>682</v>
      </c>
      <c r="F2512">
        <v>2</v>
      </c>
      <c r="G2512">
        <v>0</v>
      </c>
      <c r="H2512">
        <v>7</v>
      </c>
      <c r="I2512">
        <v>97291</v>
      </c>
      <c r="J2512">
        <v>1</v>
      </c>
      <c r="K2512">
        <v>0</v>
      </c>
      <c r="L2512">
        <v>0</v>
      </c>
      <c r="M2512">
        <v>0</v>
      </c>
      <c r="N2512">
        <v>1</v>
      </c>
      <c r="O2512">
        <v>1</v>
      </c>
      <c r="P2512">
        <v>348</v>
      </c>
      <c r="Q2512">
        <v>27</v>
      </c>
      <c r="R2512">
        <v>3</v>
      </c>
      <c r="S2512" t="s">
        <v>1478</v>
      </c>
      <c r="T2512">
        <v>1</v>
      </c>
      <c r="U2512">
        <v>8.9529659999999997E-2</v>
      </c>
      <c r="V2512">
        <v>61</v>
      </c>
    </row>
    <row r="2513" spans="1:22">
      <c r="A2513">
        <v>126147</v>
      </c>
      <c r="B2513" t="s">
        <v>3622</v>
      </c>
      <c r="C2513">
        <v>-2.9999999999999997E-8</v>
      </c>
      <c r="D2513">
        <v>8.8174669999999997E-2</v>
      </c>
      <c r="E2513">
        <v>682</v>
      </c>
      <c r="F2513">
        <v>0</v>
      </c>
      <c r="G2513">
        <v>0</v>
      </c>
      <c r="H2513">
        <v>7</v>
      </c>
      <c r="I2513">
        <v>97291</v>
      </c>
      <c r="J2513">
        <v>1</v>
      </c>
      <c r="K2513">
        <v>0</v>
      </c>
      <c r="L2513">
        <v>0</v>
      </c>
      <c r="M2513">
        <v>0</v>
      </c>
      <c r="N2513">
        <v>1</v>
      </c>
      <c r="O2513">
        <v>1</v>
      </c>
      <c r="P2513">
        <v>348</v>
      </c>
      <c r="Q2513">
        <v>27</v>
      </c>
      <c r="R2513">
        <v>3</v>
      </c>
      <c r="S2513" t="s">
        <v>1478</v>
      </c>
      <c r="T2513">
        <v>1</v>
      </c>
      <c r="U2513">
        <v>8.8174699999999995E-2</v>
      </c>
      <c r="V2513">
        <v>60</v>
      </c>
    </row>
    <row r="2514" spans="1:22">
      <c r="A2514">
        <v>126148</v>
      </c>
      <c r="B2514" t="s">
        <v>3622</v>
      </c>
      <c r="C2514">
        <v>8.8174669999999997E-2</v>
      </c>
      <c r="D2514">
        <v>0.13526134000000001</v>
      </c>
      <c r="E2514">
        <v>682</v>
      </c>
      <c r="F2514">
        <v>2</v>
      </c>
      <c r="G2514">
        <v>0</v>
      </c>
      <c r="H2514">
        <v>7</v>
      </c>
      <c r="I2514">
        <v>97291</v>
      </c>
      <c r="J2514">
        <v>1</v>
      </c>
      <c r="K2514">
        <v>0</v>
      </c>
      <c r="L2514">
        <v>0</v>
      </c>
      <c r="M2514">
        <v>0</v>
      </c>
      <c r="N2514">
        <v>1</v>
      </c>
      <c r="O2514">
        <v>1</v>
      </c>
      <c r="P2514">
        <v>348</v>
      </c>
      <c r="Q2514">
        <v>27</v>
      </c>
      <c r="R2514">
        <v>3</v>
      </c>
      <c r="S2514" t="s">
        <v>1478</v>
      </c>
      <c r="T2514">
        <v>1</v>
      </c>
      <c r="U2514">
        <v>4.7086669999999997E-2</v>
      </c>
      <c r="V2514">
        <v>32</v>
      </c>
    </row>
    <row r="2515" spans="1:22">
      <c r="A2515">
        <v>126149</v>
      </c>
      <c r="B2515" t="s">
        <v>3623</v>
      </c>
      <c r="C2515">
        <v>-2.9999999999999997E-8</v>
      </c>
      <c r="D2515">
        <v>0.14124903999999999</v>
      </c>
      <c r="E2515">
        <v>682</v>
      </c>
      <c r="F2515">
        <v>2</v>
      </c>
      <c r="G2515">
        <v>0</v>
      </c>
      <c r="H2515">
        <v>7</v>
      </c>
      <c r="I2515">
        <v>97291</v>
      </c>
      <c r="J2515">
        <v>1</v>
      </c>
      <c r="K2515">
        <v>0</v>
      </c>
      <c r="L2515">
        <v>0</v>
      </c>
      <c r="M2515">
        <v>0</v>
      </c>
      <c r="N2515">
        <v>1</v>
      </c>
      <c r="O2515">
        <v>1</v>
      </c>
      <c r="P2515">
        <v>348</v>
      </c>
      <c r="Q2515">
        <v>27</v>
      </c>
      <c r="R2515">
        <v>3</v>
      </c>
      <c r="S2515" t="s">
        <v>1478</v>
      </c>
      <c r="T2515">
        <v>1</v>
      </c>
      <c r="U2515">
        <v>0.14124907</v>
      </c>
      <c r="V2515">
        <v>96</v>
      </c>
    </row>
    <row r="2516" spans="1:22">
      <c r="A2516">
        <v>126564</v>
      </c>
      <c r="B2516" t="s">
        <v>3624</v>
      </c>
      <c r="C2516">
        <v>-2.9999999999999997E-8</v>
      </c>
      <c r="D2516">
        <v>8.1076079999999995E-2</v>
      </c>
      <c r="E2516">
        <v>682</v>
      </c>
      <c r="F2516">
        <v>2</v>
      </c>
      <c r="G2516">
        <v>0</v>
      </c>
      <c r="H2516">
        <v>7</v>
      </c>
      <c r="I2516">
        <v>97291</v>
      </c>
      <c r="J2516">
        <v>1</v>
      </c>
      <c r="K2516">
        <v>0</v>
      </c>
      <c r="L2516">
        <v>0</v>
      </c>
      <c r="M2516">
        <v>0</v>
      </c>
      <c r="N2516">
        <v>1</v>
      </c>
      <c r="O2516">
        <v>1</v>
      </c>
      <c r="P2516">
        <v>348</v>
      </c>
      <c r="Q2516">
        <v>27</v>
      </c>
      <c r="R2516">
        <v>3</v>
      </c>
      <c r="S2516" t="s">
        <v>1478</v>
      </c>
      <c r="T2516">
        <v>1</v>
      </c>
      <c r="U2516">
        <v>8.1076110000000007E-2</v>
      </c>
      <c r="V2516">
        <v>55</v>
      </c>
    </row>
    <row r="2517" spans="1:22">
      <c r="A2517">
        <v>126752</v>
      </c>
      <c r="B2517" t="s">
        <v>3625</v>
      </c>
      <c r="C2517">
        <v>-2.9999999999999997E-8</v>
      </c>
      <c r="D2517">
        <v>9.9661689999999997E-2</v>
      </c>
      <c r="E2517">
        <v>682</v>
      </c>
      <c r="F2517">
        <v>2</v>
      </c>
      <c r="G2517">
        <v>0</v>
      </c>
      <c r="H2517">
        <v>7</v>
      </c>
      <c r="I2517">
        <v>97291</v>
      </c>
      <c r="J2517">
        <v>1</v>
      </c>
      <c r="K2517">
        <v>0</v>
      </c>
      <c r="L2517">
        <v>0</v>
      </c>
      <c r="M2517">
        <v>0</v>
      </c>
      <c r="N2517">
        <v>1</v>
      </c>
      <c r="O2517">
        <v>1</v>
      </c>
      <c r="P2517">
        <v>348</v>
      </c>
      <c r="Q2517">
        <v>27</v>
      </c>
      <c r="R2517">
        <v>3</v>
      </c>
      <c r="S2517" t="s">
        <v>1478</v>
      </c>
      <c r="T2517">
        <v>1</v>
      </c>
      <c r="U2517">
        <v>9.9661719999999995E-2</v>
      </c>
      <c r="V2517">
        <v>68</v>
      </c>
    </row>
    <row r="2518" spans="1:22">
      <c r="A2518">
        <v>126760</v>
      </c>
      <c r="B2518" t="s">
        <v>3626</v>
      </c>
      <c r="C2518">
        <v>-2.9999999999999997E-8</v>
      </c>
      <c r="D2518">
        <v>5.2448130000000003E-2</v>
      </c>
      <c r="E2518">
        <v>682</v>
      </c>
      <c r="F2518">
        <v>2</v>
      </c>
      <c r="G2518">
        <v>0</v>
      </c>
      <c r="H2518">
        <v>7</v>
      </c>
      <c r="I2518">
        <v>97291</v>
      </c>
      <c r="J2518">
        <v>1</v>
      </c>
      <c r="K2518">
        <v>0</v>
      </c>
      <c r="L2518">
        <v>0</v>
      </c>
      <c r="M2518">
        <v>0</v>
      </c>
      <c r="N2518">
        <v>1</v>
      </c>
      <c r="O2518">
        <v>1</v>
      </c>
      <c r="P2518">
        <v>348</v>
      </c>
      <c r="Q2518">
        <v>27</v>
      </c>
      <c r="R2518">
        <v>3</v>
      </c>
      <c r="S2518" t="s">
        <v>1478</v>
      </c>
      <c r="T2518">
        <v>1</v>
      </c>
      <c r="U2518">
        <v>5.2448160000000001E-2</v>
      </c>
      <c r="V2518">
        <v>36</v>
      </c>
    </row>
    <row r="2519" spans="1:22">
      <c r="A2519">
        <v>126761</v>
      </c>
      <c r="B2519" t="s">
        <v>3627</v>
      </c>
      <c r="C2519">
        <v>-2.9999999999999997E-8</v>
      </c>
      <c r="D2519">
        <v>8.9610029999999993E-2</v>
      </c>
      <c r="E2519">
        <v>682</v>
      </c>
      <c r="F2519">
        <v>2</v>
      </c>
      <c r="G2519">
        <v>0</v>
      </c>
      <c r="H2519">
        <v>7</v>
      </c>
      <c r="I2519">
        <v>97291</v>
      </c>
      <c r="J2519">
        <v>1</v>
      </c>
      <c r="K2519">
        <v>0</v>
      </c>
      <c r="L2519">
        <v>0</v>
      </c>
      <c r="M2519">
        <v>0</v>
      </c>
      <c r="N2519">
        <v>1</v>
      </c>
      <c r="O2519">
        <v>1</v>
      </c>
      <c r="P2519">
        <v>348</v>
      </c>
      <c r="Q2519">
        <v>27</v>
      </c>
      <c r="R2519">
        <v>3</v>
      </c>
      <c r="S2519" t="s">
        <v>1478</v>
      </c>
      <c r="T2519">
        <v>1</v>
      </c>
      <c r="U2519">
        <v>8.9610060000000005E-2</v>
      </c>
      <c r="V2519">
        <v>61</v>
      </c>
    </row>
    <row r="2520" spans="1:22">
      <c r="A2520">
        <v>126919</v>
      </c>
      <c r="B2520" t="s">
        <v>3628</v>
      </c>
      <c r="C2520">
        <v>-2.9999999999999997E-8</v>
      </c>
      <c r="D2520">
        <v>5.3107969999999997E-2</v>
      </c>
      <c r="E2520">
        <v>682</v>
      </c>
      <c r="F2520">
        <v>2</v>
      </c>
      <c r="G2520">
        <v>0</v>
      </c>
      <c r="H2520">
        <v>7</v>
      </c>
      <c r="I2520">
        <v>97291</v>
      </c>
      <c r="J2520">
        <v>1</v>
      </c>
      <c r="K2520">
        <v>0</v>
      </c>
      <c r="L2520">
        <v>0</v>
      </c>
      <c r="M2520">
        <v>0</v>
      </c>
      <c r="N2520">
        <v>1</v>
      </c>
      <c r="O2520">
        <v>1</v>
      </c>
      <c r="P2520">
        <v>348</v>
      </c>
      <c r="Q2520">
        <v>27</v>
      </c>
      <c r="R2520">
        <v>3</v>
      </c>
      <c r="S2520" t="s">
        <v>1478</v>
      </c>
      <c r="T2520">
        <v>1</v>
      </c>
      <c r="U2520">
        <v>5.3108000000000002E-2</v>
      </c>
      <c r="V2520">
        <v>36</v>
      </c>
    </row>
    <row r="2521" spans="1:22">
      <c r="A2521">
        <v>126926</v>
      </c>
      <c r="B2521" t="s">
        <v>3629</v>
      </c>
      <c r="C2521">
        <v>-2.9999999999999997E-8</v>
      </c>
      <c r="D2521">
        <v>5.296294E-2</v>
      </c>
      <c r="E2521">
        <v>682</v>
      </c>
      <c r="F2521">
        <v>2</v>
      </c>
      <c r="G2521">
        <v>0</v>
      </c>
      <c r="H2521">
        <v>7</v>
      </c>
      <c r="I2521">
        <v>97291</v>
      </c>
      <c r="J2521">
        <v>1</v>
      </c>
      <c r="K2521">
        <v>0</v>
      </c>
      <c r="L2521">
        <v>0</v>
      </c>
      <c r="M2521">
        <v>0</v>
      </c>
      <c r="N2521">
        <v>1</v>
      </c>
      <c r="O2521">
        <v>1</v>
      </c>
      <c r="P2521">
        <v>348</v>
      </c>
      <c r="Q2521">
        <v>27</v>
      </c>
      <c r="R2521">
        <v>3</v>
      </c>
      <c r="S2521" t="s">
        <v>1478</v>
      </c>
      <c r="T2521">
        <v>1</v>
      </c>
      <c r="U2521">
        <v>5.2962969999999998E-2</v>
      </c>
      <c r="V2521">
        <v>36</v>
      </c>
    </row>
    <row r="2522" spans="1:22">
      <c r="A2522">
        <v>127140</v>
      </c>
      <c r="B2522" t="s">
        <v>3630</v>
      </c>
      <c r="C2522">
        <v>-2.9999999999999997E-8</v>
      </c>
      <c r="D2522">
        <v>0.21974421999999999</v>
      </c>
      <c r="E2522">
        <v>682</v>
      </c>
      <c r="F2522">
        <v>2</v>
      </c>
      <c r="G2522">
        <v>0</v>
      </c>
      <c r="H2522">
        <v>7</v>
      </c>
      <c r="I2522">
        <v>97291</v>
      </c>
      <c r="J2522">
        <v>1</v>
      </c>
      <c r="K2522">
        <v>0</v>
      </c>
      <c r="L2522">
        <v>0</v>
      </c>
      <c r="M2522">
        <v>0</v>
      </c>
      <c r="N2522">
        <v>1</v>
      </c>
      <c r="O2522">
        <v>1</v>
      </c>
      <c r="P2522">
        <v>348</v>
      </c>
      <c r="Q2522">
        <v>27</v>
      </c>
      <c r="R2522">
        <v>3</v>
      </c>
      <c r="S2522" t="s">
        <v>1478</v>
      </c>
      <c r="T2522">
        <v>1</v>
      </c>
      <c r="U2522">
        <v>0.21974425</v>
      </c>
      <c r="V2522">
        <v>150</v>
      </c>
    </row>
    <row r="2523" spans="1:22">
      <c r="A2523">
        <v>127281</v>
      </c>
      <c r="B2523" t="s">
        <v>3631</v>
      </c>
      <c r="C2523">
        <v>-2.9999999999999997E-8</v>
      </c>
      <c r="D2523">
        <v>0.20389165000000001</v>
      </c>
      <c r="E2523">
        <v>682</v>
      </c>
      <c r="F2523">
        <v>2</v>
      </c>
      <c r="G2523">
        <v>0</v>
      </c>
      <c r="H2523">
        <v>7</v>
      </c>
      <c r="I2523">
        <v>97291</v>
      </c>
      <c r="J2523">
        <v>1</v>
      </c>
      <c r="K2523">
        <v>0</v>
      </c>
      <c r="L2523">
        <v>0</v>
      </c>
      <c r="M2523">
        <v>0</v>
      </c>
      <c r="N2523">
        <v>1</v>
      </c>
      <c r="O2523">
        <v>1</v>
      </c>
      <c r="P2523">
        <v>348</v>
      </c>
      <c r="Q2523">
        <v>27</v>
      </c>
      <c r="R2523">
        <v>3</v>
      </c>
      <c r="S2523" t="s">
        <v>1478</v>
      </c>
      <c r="T2523">
        <v>1</v>
      </c>
      <c r="U2523">
        <v>0.20389167999999999</v>
      </c>
      <c r="V2523">
        <v>139</v>
      </c>
    </row>
    <row r="2524" spans="1:22">
      <c r="A2524">
        <v>127428</v>
      </c>
      <c r="B2524" t="s">
        <v>3632</v>
      </c>
      <c r="C2524">
        <v>-2.9999999999999997E-8</v>
      </c>
      <c r="D2524">
        <v>3.459164E-2</v>
      </c>
      <c r="E2524">
        <v>682</v>
      </c>
      <c r="F2524">
        <v>2</v>
      </c>
      <c r="G2524">
        <v>0</v>
      </c>
      <c r="H2524">
        <v>7</v>
      </c>
      <c r="I2524">
        <v>97291</v>
      </c>
      <c r="J2524">
        <v>1</v>
      </c>
      <c r="K2524">
        <v>0</v>
      </c>
      <c r="L2524">
        <v>0</v>
      </c>
      <c r="M2524">
        <v>0</v>
      </c>
      <c r="N2524">
        <v>1</v>
      </c>
      <c r="O2524">
        <v>1</v>
      </c>
      <c r="P2524">
        <v>348</v>
      </c>
      <c r="Q2524">
        <v>27</v>
      </c>
      <c r="R2524">
        <v>3</v>
      </c>
      <c r="S2524" t="s">
        <v>1478</v>
      </c>
      <c r="T2524">
        <v>1</v>
      </c>
      <c r="U2524">
        <v>3.4591669999999998E-2</v>
      </c>
      <c r="V2524">
        <v>24</v>
      </c>
    </row>
    <row r="2525" spans="1:22">
      <c r="A2525">
        <v>127429</v>
      </c>
      <c r="B2525" t="s">
        <v>3633</v>
      </c>
      <c r="C2525">
        <v>-2.9999999999999997E-8</v>
      </c>
      <c r="D2525">
        <v>7.7295779999999994E-2</v>
      </c>
      <c r="E2525">
        <v>682</v>
      </c>
      <c r="F2525">
        <v>0</v>
      </c>
      <c r="G2525">
        <v>0</v>
      </c>
      <c r="H2525">
        <v>7</v>
      </c>
      <c r="I2525">
        <v>97291</v>
      </c>
      <c r="J2525">
        <v>1</v>
      </c>
      <c r="K2525">
        <v>0</v>
      </c>
      <c r="L2525">
        <v>0</v>
      </c>
      <c r="M2525">
        <v>0</v>
      </c>
      <c r="N2525">
        <v>1</v>
      </c>
      <c r="O2525">
        <v>1</v>
      </c>
      <c r="P2525">
        <v>348</v>
      </c>
      <c r="Q2525">
        <v>27</v>
      </c>
      <c r="R2525">
        <v>3</v>
      </c>
      <c r="S2525" t="s">
        <v>1478</v>
      </c>
      <c r="T2525">
        <v>1</v>
      </c>
      <c r="U2525">
        <v>7.7295810000000006E-2</v>
      </c>
      <c r="V2525">
        <v>53</v>
      </c>
    </row>
    <row r="2526" spans="1:22">
      <c r="A2526">
        <v>127431</v>
      </c>
      <c r="B2526" t="s">
        <v>3634</v>
      </c>
      <c r="C2526">
        <v>-2.9999999999999997E-8</v>
      </c>
      <c r="D2526">
        <v>7.6481289999999993E-2</v>
      </c>
      <c r="E2526">
        <v>682</v>
      </c>
      <c r="F2526">
        <v>2</v>
      </c>
      <c r="G2526">
        <v>0</v>
      </c>
      <c r="H2526">
        <v>7</v>
      </c>
      <c r="I2526">
        <v>97291</v>
      </c>
      <c r="J2526">
        <v>1</v>
      </c>
      <c r="K2526">
        <v>0</v>
      </c>
      <c r="L2526">
        <v>0</v>
      </c>
      <c r="M2526">
        <v>0</v>
      </c>
      <c r="N2526">
        <v>1</v>
      </c>
      <c r="O2526">
        <v>1</v>
      </c>
      <c r="P2526">
        <v>348</v>
      </c>
      <c r="Q2526">
        <v>27</v>
      </c>
      <c r="R2526">
        <v>3</v>
      </c>
      <c r="S2526" t="s">
        <v>1478</v>
      </c>
      <c r="T2526">
        <v>1</v>
      </c>
      <c r="U2526">
        <v>7.6481320000000005E-2</v>
      </c>
      <c r="V2526">
        <v>52</v>
      </c>
    </row>
    <row r="2527" spans="1:22">
      <c r="A2527">
        <v>128013</v>
      </c>
      <c r="B2527" t="s">
        <v>3635</v>
      </c>
      <c r="C2527">
        <v>-2.9999999999999997E-8</v>
      </c>
      <c r="D2527">
        <v>0.43437889000000002</v>
      </c>
      <c r="E2527">
        <v>682</v>
      </c>
      <c r="F2527">
        <v>2</v>
      </c>
      <c r="G2527">
        <v>0</v>
      </c>
      <c r="H2527">
        <v>7</v>
      </c>
      <c r="I2527">
        <v>97291</v>
      </c>
      <c r="J2527">
        <v>1</v>
      </c>
      <c r="K2527">
        <v>0</v>
      </c>
      <c r="L2527">
        <v>0</v>
      </c>
      <c r="M2527">
        <v>0</v>
      </c>
      <c r="N2527">
        <v>1</v>
      </c>
      <c r="O2527">
        <v>1</v>
      </c>
      <c r="P2527">
        <v>348</v>
      </c>
      <c r="Q2527">
        <v>27</v>
      </c>
      <c r="R2527">
        <v>3</v>
      </c>
      <c r="S2527" t="s">
        <v>1478</v>
      </c>
      <c r="T2527">
        <v>1</v>
      </c>
      <c r="U2527">
        <v>0.43437892</v>
      </c>
      <c r="V2527">
        <v>296</v>
      </c>
    </row>
    <row r="2528" spans="1:22">
      <c r="A2528">
        <v>128014</v>
      </c>
      <c r="B2528" t="s">
        <v>3636</v>
      </c>
      <c r="C2528">
        <v>-2.9999999999999997E-8</v>
      </c>
      <c r="D2528">
        <v>6.5907010000000002E-2</v>
      </c>
      <c r="E2528">
        <v>682</v>
      </c>
      <c r="F2528">
        <v>2</v>
      </c>
      <c r="G2528">
        <v>0</v>
      </c>
      <c r="H2528">
        <v>7</v>
      </c>
      <c r="I2528">
        <v>97291</v>
      </c>
      <c r="J2528">
        <v>1</v>
      </c>
      <c r="K2528">
        <v>0</v>
      </c>
      <c r="L2528">
        <v>0</v>
      </c>
      <c r="M2528">
        <v>0</v>
      </c>
      <c r="N2528">
        <v>1</v>
      </c>
      <c r="O2528">
        <v>1</v>
      </c>
      <c r="P2528">
        <v>348</v>
      </c>
      <c r="Q2528">
        <v>27</v>
      </c>
      <c r="R2528">
        <v>3</v>
      </c>
      <c r="S2528" t="s">
        <v>1478</v>
      </c>
      <c r="T2528">
        <v>1</v>
      </c>
      <c r="U2528">
        <v>6.590704E-2</v>
      </c>
      <c r="V2528">
        <v>45</v>
      </c>
    </row>
    <row r="2529" spans="1:22">
      <c r="A2529">
        <v>128015</v>
      </c>
      <c r="B2529" t="s">
        <v>3637</v>
      </c>
      <c r="C2529">
        <v>-2.9999999999999997E-8</v>
      </c>
      <c r="D2529">
        <v>8.9917419999999998E-2</v>
      </c>
      <c r="E2529">
        <v>682</v>
      </c>
      <c r="F2529">
        <v>0</v>
      </c>
      <c r="G2529">
        <v>0</v>
      </c>
      <c r="H2529">
        <v>7</v>
      </c>
      <c r="I2529">
        <v>97291</v>
      </c>
      <c r="J2529">
        <v>1</v>
      </c>
      <c r="K2529">
        <v>0</v>
      </c>
      <c r="L2529">
        <v>0</v>
      </c>
      <c r="M2529">
        <v>0</v>
      </c>
      <c r="N2529">
        <v>1</v>
      </c>
      <c r="O2529">
        <v>1</v>
      </c>
      <c r="P2529">
        <v>348</v>
      </c>
      <c r="Q2529">
        <v>27</v>
      </c>
      <c r="R2529">
        <v>3</v>
      </c>
      <c r="S2529" t="s">
        <v>1478</v>
      </c>
      <c r="T2529">
        <v>1</v>
      </c>
      <c r="U2529">
        <v>8.9917449999999996E-2</v>
      </c>
      <c r="V2529">
        <v>61</v>
      </c>
    </row>
    <row r="2530" spans="1:22">
      <c r="A2530">
        <v>128016</v>
      </c>
      <c r="B2530" t="s">
        <v>3638</v>
      </c>
      <c r="C2530">
        <v>-2.9999999999999997E-8</v>
      </c>
      <c r="D2530">
        <v>5.7494030000000002E-2</v>
      </c>
      <c r="E2530">
        <v>682</v>
      </c>
      <c r="F2530">
        <v>0</v>
      </c>
      <c r="G2530">
        <v>0</v>
      </c>
      <c r="H2530">
        <v>7</v>
      </c>
      <c r="I2530">
        <v>97291</v>
      </c>
      <c r="J2530">
        <v>1</v>
      </c>
      <c r="K2530">
        <v>0</v>
      </c>
      <c r="L2530">
        <v>0</v>
      </c>
      <c r="M2530">
        <v>0</v>
      </c>
      <c r="N2530">
        <v>1</v>
      </c>
      <c r="O2530">
        <v>1</v>
      </c>
      <c r="P2530">
        <v>348</v>
      </c>
      <c r="Q2530">
        <v>27</v>
      </c>
      <c r="R2530">
        <v>3</v>
      </c>
      <c r="S2530" t="s">
        <v>1478</v>
      </c>
      <c r="T2530">
        <v>1</v>
      </c>
      <c r="U2530">
        <v>5.749406E-2</v>
      </c>
      <c r="V2530">
        <v>39</v>
      </c>
    </row>
    <row r="2531" spans="1:22">
      <c r="A2531">
        <v>128129</v>
      </c>
      <c r="B2531" t="s">
        <v>3639</v>
      </c>
      <c r="C2531">
        <v>-2.9999999999999997E-8</v>
      </c>
      <c r="D2531">
        <v>3.7766710000000002E-2</v>
      </c>
      <c r="E2531">
        <v>682</v>
      </c>
      <c r="F2531">
        <v>2</v>
      </c>
      <c r="G2531">
        <v>0</v>
      </c>
      <c r="H2531">
        <v>7</v>
      </c>
      <c r="I2531">
        <v>97291</v>
      </c>
      <c r="J2531">
        <v>1</v>
      </c>
      <c r="K2531">
        <v>0</v>
      </c>
      <c r="L2531">
        <v>0</v>
      </c>
      <c r="M2531">
        <v>0</v>
      </c>
      <c r="N2531">
        <v>1</v>
      </c>
      <c r="O2531">
        <v>1</v>
      </c>
      <c r="P2531">
        <v>348</v>
      </c>
      <c r="Q2531">
        <v>27</v>
      </c>
      <c r="R2531">
        <v>3</v>
      </c>
      <c r="S2531" t="s">
        <v>1478</v>
      </c>
      <c r="T2531">
        <v>1</v>
      </c>
      <c r="U2531">
        <v>3.776674E-2</v>
      </c>
      <c r="V2531">
        <v>26</v>
      </c>
    </row>
    <row r="2532" spans="1:22">
      <c r="A2532">
        <v>128234</v>
      </c>
      <c r="B2532" t="s">
        <v>3640</v>
      </c>
      <c r="C2532">
        <v>-2.9999999999999997E-8</v>
      </c>
      <c r="D2532">
        <v>5.8167530000000002E-2</v>
      </c>
      <c r="E2532">
        <v>682</v>
      </c>
      <c r="F2532">
        <v>2</v>
      </c>
      <c r="G2532">
        <v>0</v>
      </c>
      <c r="H2532">
        <v>7</v>
      </c>
      <c r="I2532">
        <v>97291</v>
      </c>
      <c r="J2532">
        <v>1</v>
      </c>
      <c r="K2532">
        <v>0</v>
      </c>
      <c r="L2532">
        <v>0</v>
      </c>
      <c r="M2532">
        <v>0</v>
      </c>
      <c r="N2532">
        <v>1</v>
      </c>
      <c r="O2532">
        <v>1</v>
      </c>
      <c r="P2532">
        <v>348</v>
      </c>
      <c r="Q2532">
        <v>27</v>
      </c>
      <c r="R2532">
        <v>3</v>
      </c>
      <c r="S2532" t="s">
        <v>1478</v>
      </c>
      <c r="T2532">
        <v>1</v>
      </c>
      <c r="U2532">
        <v>5.816756E-2</v>
      </c>
      <c r="V2532">
        <v>40</v>
      </c>
    </row>
    <row r="2533" spans="1:22">
      <c r="A2533">
        <v>128235</v>
      </c>
      <c r="B2533" t="s">
        <v>3640</v>
      </c>
      <c r="C2533">
        <v>5.8167530000000002E-2</v>
      </c>
      <c r="D2533">
        <v>5.9167570000000003E-2</v>
      </c>
      <c r="E2533">
        <v>682</v>
      </c>
      <c r="F2533">
        <v>2</v>
      </c>
      <c r="G2533">
        <v>0</v>
      </c>
      <c r="H2533">
        <v>7</v>
      </c>
      <c r="I2533">
        <v>97291</v>
      </c>
      <c r="J2533">
        <v>1</v>
      </c>
      <c r="K2533">
        <v>0</v>
      </c>
      <c r="L2533">
        <v>0</v>
      </c>
      <c r="M2533">
        <v>0</v>
      </c>
      <c r="N2533">
        <v>1</v>
      </c>
      <c r="O2533">
        <v>1</v>
      </c>
      <c r="P2533">
        <v>348</v>
      </c>
      <c r="Q2533">
        <v>27</v>
      </c>
      <c r="R2533">
        <v>3</v>
      </c>
      <c r="S2533" t="s">
        <v>1478</v>
      </c>
      <c r="T2533">
        <v>1</v>
      </c>
      <c r="U2533">
        <v>1.00004E-3</v>
      </c>
      <c r="V2533">
        <v>1</v>
      </c>
    </row>
    <row r="2534" spans="1:22">
      <c r="A2534">
        <v>128236</v>
      </c>
      <c r="B2534" t="s">
        <v>3640</v>
      </c>
      <c r="C2534">
        <v>5.9167570000000003E-2</v>
      </c>
      <c r="D2534">
        <v>0.30478342000000003</v>
      </c>
      <c r="E2534">
        <v>682</v>
      </c>
      <c r="F2534">
        <v>2</v>
      </c>
      <c r="G2534">
        <v>0</v>
      </c>
      <c r="H2534">
        <v>7</v>
      </c>
      <c r="I2534">
        <v>97291</v>
      </c>
      <c r="J2534">
        <v>1</v>
      </c>
      <c r="K2534">
        <v>0</v>
      </c>
      <c r="L2534">
        <v>0</v>
      </c>
      <c r="M2534">
        <v>0</v>
      </c>
      <c r="N2534">
        <v>1</v>
      </c>
      <c r="O2534">
        <v>1</v>
      </c>
      <c r="P2534">
        <v>348</v>
      </c>
      <c r="Q2534">
        <v>27</v>
      </c>
      <c r="R2534">
        <v>3</v>
      </c>
      <c r="S2534" t="s">
        <v>1478</v>
      </c>
      <c r="T2534">
        <v>1</v>
      </c>
      <c r="U2534">
        <v>0.24561585</v>
      </c>
      <c r="V2534">
        <v>168</v>
      </c>
    </row>
    <row r="2535" spans="1:22">
      <c r="A2535">
        <v>128237</v>
      </c>
      <c r="B2535" t="s">
        <v>3641</v>
      </c>
      <c r="C2535">
        <v>-2.9999999999999997E-8</v>
      </c>
      <c r="D2535">
        <v>5.6955550000000001E-2</v>
      </c>
      <c r="E2535">
        <v>682</v>
      </c>
      <c r="F2535">
        <v>0</v>
      </c>
      <c r="G2535">
        <v>0</v>
      </c>
      <c r="H2535">
        <v>7</v>
      </c>
      <c r="I2535">
        <v>97291</v>
      </c>
      <c r="J2535">
        <v>1</v>
      </c>
      <c r="K2535">
        <v>0</v>
      </c>
      <c r="L2535">
        <v>0</v>
      </c>
      <c r="M2535">
        <v>0</v>
      </c>
      <c r="N2535">
        <v>1</v>
      </c>
      <c r="O2535">
        <v>1</v>
      </c>
      <c r="P2535">
        <v>348</v>
      </c>
      <c r="Q2535">
        <v>27</v>
      </c>
      <c r="R2535">
        <v>3</v>
      </c>
      <c r="S2535" t="s">
        <v>1478</v>
      </c>
      <c r="T2535">
        <v>1</v>
      </c>
      <c r="U2535">
        <v>5.6955579999999999E-2</v>
      </c>
      <c r="V2535">
        <v>39</v>
      </c>
    </row>
    <row r="2536" spans="1:22">
      <c r="A2536">
        <v>128361</v>
      </c>
      <c r="B2536" t="s">
        <v>3642</v>
      </c>
      <c r="C2536">
        <v>-2.9999999999999997E-8</v>
      </c>
      <c r="D2536">
        <v>4.850194E-2</v>
      </c>
      <c r="E2536">
        <v>682</v>
      </c>
      <c r="F2536">
        <v>2</v>
      </c>
      <c r="G2536">
        <v>0</v>
      </c>
      <c r="H2536">
        <v>7</v>
      </c>
      <c r="I2536">
        <v>97291</v>
      </c>
      <c r="J2536">
        <v>1</v>
      </c>
      <c r="K2536">
        <v>0</v>
      </c>
      <c r="L2536">
        <v>0</v>
      </c>
      <c r="M2536">
        <v>0</v>
      </c>
      <c r="N2536">
        <v>1</v>
      </c>
      <c r="O2536">
        <v>1</v>
      </c>
      <c r="P2536">
        <v>348</v>
      </c>
      <c r="Q2536">
        <v>27</v>
      </c>
      <c r="R2536">
        <v>3</v>
      </c>
      <c r="S2536" t="s">
        <v>1478</v>
      </c>
      <c r="T2536">
        <v>1</v>
      </c>
      <c r="U2536">
        <v>4.8501969999999998E-2</v>
      </c>
      <c r="V2536">
        <v>33</v>
      </c>
    </row>
    <row r="2537" spans="1:22">
      <c r="A2537">
        <v>128499</v>
      </c>
      <c r="B2537" t="s">
        <v>3643</v>
      </c>
      <c r="C2537">
        <v>-2.9999999999999997E-8</v>
      </c>
      <c r="D2537">
        <v>2.8954379999999998E-2</v>
      </c>
      <c r="E2537">
        <v>682</v>
      </c>
      <c r="F2537">
        <v>0</v>
      </c>
      <c r="G2537">
        <v>0</v>
      </c>
      <c r="H2537">
        <v>7</v>
      </c>
      <c r="I2537">
        <v>97291</v>
      </c>
      <c r="J2537">
        <v>1</v>
      </c>
      <c r="K2537">
        <v>0</v>
      </c>
      <c r="L2537">
        <v>0</v>
      </c>
      <c r="M2537">
        <v>0</v>
      </c>
      <c r="N2537">
        <v>1</v>
      </c>
      <c r="O2537">
        <v>1</v>
      </c>
      <c r="P2537">
        <v>348</v>
      </c>
      <c r="Q2537">
        <v>27</v>
      </c>
      <c r="R2537">
        <v>3</v>
      </c>
      <c r="S2537" t="s">
        <v>1478</v>
      </c>
      <c r="T2537">
        <v>1</v>
      </c>
      <c r="U2537">
        <v>2.895441E-2</v>
      </c>
      <c r="V2537">
        <v>20</v>
      </c>
    </row>
    <row r="2538" spans="1:22">
      <c r="A2538">
        <v>128500</v>
      </c>
      <c r="B2538" t="s">
        <v>3644</v>
      </c>
      <c r="C2538">
        <v>-2.9999999999999997E-8</v>
      </c>
      <c r="D2538">
        <v>0.10415947</v>
      </c>
      <c r="E2538">
        <v>682</v>
      </c>
      <c r="F2538">
        <v>2</v>
      </c>
      <c r="G2538">
        <v>0</v>
      </c>
      <c r="H2538">
        <v>7</v>
      </c>
      <c r="I2538">
        <v>97291</v>
      </c>
      <c r="J2538">
        <v>1</v>
      </c>
      <c r="K2538">
        <v>0</v>
      </c>
      <c r="L2538">
        <v>0</v>
      </c>
      <c r="M2538">
        <v>0</v>
      </c>
      <c r="N2538">
        <v>1</v>
      </c>
      <c r="O2538">
        <v>1</v>
      </c>
      <c r="P2538">
        <v>348</v>
      </c>
      <c r="Q2538">
        <v>27</v>
      </c>
      <c r="R2538">
        <v>3</v>
      </c>
      <c r="S2538" t="s">
        <v>1478</v>
      </c>
      <c r="T2538">
        <v>1</v>
      </c>
      <c r="U2538">
        <v>0.1041595</v>
      </c>
      <c r="V2538">
        <v>71</v>
      </c>
    </row>
    <row r="2539" spans="1:22">
      <c r="A2539">
        <v>128501</v>
      </c>
      <c r="B2539" t="s">
        <v>3645</v>
      </c>
      <c r="C2539">
        <v>-2.9999999999999997E-8</v>
      </c>
      <c r="D2539">
        <v>0.10941446000000001</v>
      </c>
      <c r="E2539">
        <v>682</v>
      </c>
      <c r="F2539">
        <v>2</v>
      </c>
      <c r="G2539">
        <v>0</v>
      </c>
      <c r="H2539">
        <v>7</v>
      </c>
      <c r="I2539">
        <v>97291</v>
      </c>
      <c r="J2539">
        <v>1</v>
      </c>
      <c r="K2539">
        <v>0</v>
      </c>
      <c r="L2539">
        <v>0</v>
      </c>
      <c r="M2539">
        <v>0</v>
      </c>
      <c r="N2539">
        <v>1</v>
      </c>
      <c r="O2539">
        <v>1</v>
      </c>
      <c r="P2539">
        <v>348</v>
      </c>
      <c r="Q2539">
        <v>27</v>
      </c>
      <c r="R2539">
        <v>3</v>
      </c>
      <c r="S2539" t="s">
        <v>1478</v>
      </c>
      <c r="T2539">
        <v>1</v>
      </c>
      <c r="U2539">
        <v>0.10941449</v>
      </c>
      <c r="V2539">
        <v>75</v>
      </c>
    </row>
    <row r="2540" spans="1:22">
      <c r="A2540">
        <v>128539</v>
      </c>
      <c r="B2540" t="s">
        <v>3646</v>
      </c>
      <c r="C2540">
        <v>-2.9999999999999997E-8</v>
      </c>
      <c r="D2540">
        <v>3.20142E-2</v>
      </c>
      <c r="E2540">
        <v>682</v>
      </c>
      <c r="F2540">
        <v>2</v>
      </c>
      <c r="G2540">
        <v>0</v>
      </c>
      <c r="H2540">
        <v>7</v>
      </c>
      <c r="I2540">
        <v>97291</v>
      </c>
      <c r="J2540">
        <v>1</v>
      </c>
      <c r="K2540">
        <v>0</v>
      </c>
      <c r="L2540">
        <v>0</v>
      </c>
      <c r="M2540">
        <v>0</v>
      </c>
      <c r="N2540">
        <v>1</v>
      </c>
      <c r="O2540">
        <v>1</v>
      </c>
      <c r="P2540">
        <v>348</v>
      </c>
      <c r="Q2540">
        <v>27</v>
      </c>
      <c r="R2540">
        <v>3</v>
      </c>
      <c r="S2540" t="s">
        <v>1478</v>
      </c>
      <c r="T2540">
        <v>1</v>
      </c>
      <c r="U2540">
        <v>3.2014229999999998E-2</v>
      </c>
      <c r="V2540">
        <v>22</v>
      </c>
    </row>
    <row r="2541" spans="1:22">
      <c r="A2541">
        <v>129684</v>
      </c>
      <c r="B2541" t="s">
        <v>3647</v>
      </c>
      <c r="C2541">
        <v>-2.9999999999999997E-8</v>
      </c>
      <c r="D2541">
        <v>5.7352229999999997E-2</v>
      </c>
      <c r="E2541">
        <v>682</v>
      </c>
      <c r="F2541">
        <v>0</v>
      </c>
      <c r="G2541">
        <v>0</v>
      </c>
      <c r="H2541">
        <v>7</v>
      </c>
      <c r="I2541">
        <v>97291</v>
      </c>
      <c r="J2541">
        <v>1</v>
      </c>
      <c r="K2541">
        <v>0</v>
      </c>
      <c r="L2541">
        <v>0</v>
      </c>
      <c r="M2541">
        <v>0</v>
      </c>
      <c r="N2541">
        <v>1</v>
      </c>
      <c r="O2541">
        <v>1</v>
      </c>
      <c r="P2541">
        <v>348</v>
      </c>
      <c r="Q2541">
        <v>27</v>
      </c>
      <c r="R2541">
        <v>3</v>
      </c>
      <c r="S2541" t="s">
        <v>1478</v>
      </c>
      <c r="T2541">
        <v>1</v>
      </c>
      <c r="U2541">
        <v>5.7352260000000002E-2</v>
      </c>
      <c r="V2541">
        <v>39</v>
      </c>
    </row>
    <row r="2542" spans="1:22">
      <c r="A2542">
        <v>129973</v>
      </c>
      <c r="B2542" t="s">
        <v>3648</v>
      </c>
      <c r="C2542">
        <v>-2.9999999999999997E-8</v>
      </c>
      <c r="D2542">
        <v>2.084252E-2</v>
      </c>
      <c r="E2542">
        <v>682</v>
      </c>
      <c r="F2542">
        <v>0</v>
      </c>
      <c r="G2542">
        <v>0</v>
      </c>
      <c r="H2542">
        <v>7</v>
      </c>
      <c r="I2542">
        <v>97291</v>
      </c>
      <c r="J2542">
        <v>1</v>
      </c>
      <c r="K2542">
        <v>0</v>
      </c>
      <c r="L2542">
        <v>0</v>
      </c>
      <c r="M2542">
        <v>0</v>
      </c>
      <c r="N2542">
        <v>1</v>
      </c>
      <c r="O2542">
        <v>1</v>
      </c>
      <c r="P2542">
        <v>348</v>
      </c>
      <c r="Q2542">
        <v>27</v>
      </c>
      <c r="R2542">
        <v>3</v>
      </c>
      <c r="S2542" t="s">
        <v>1478</v>
      </c>
      <c r="T2542">
        <v>1</v>
      </c>
      <c r="U2542">
        <v>2.0842550000000001E-2</v>
      </c>
      <c r="V2542">
        <v>14</v>
      </c>
    </row>
    <row r="2543" spans="1:22">
      <c r="A2543">
        <v>129974</v>
      </c>
      <c r="B2543" t="s">
        <v>3648</v>
      </c>
      <c r="C2543">
        <v>2.084252E-2</v>
      </c>
      <c r="D2543">
        <v>3.7369850000000003E-2</v>
      </c>
      <c r="E2543">
        <v>682</v>
      </c>
      <c r="F2543">
        <v>0</v>
      </c>
      <c r="G2543">
        <v>0</v>
      </c>
      <c r="H2543">
        <v>7</v>
      </c>
      <c r="I2543">
        <v>97291</v>
      </c>
      <c r="J2543">
        <v>1</v>
      </c>
      <c r="K2543">
        <v>0</v>
      </c>
      <c r="L2543">
        <v>0</v>
      </c>
      <c r="M2543">
        <v>0</v>
      </c>
      <c r="N2543">
        <v>1</v>
      </c>
      <c r="O2543">
        <v>1</v>
      </c>
      <c r="P2543">
        <v>348</v>
      </c>
      <c r="Q2543">
        <v>27</v>
      </c>
      <c r="R2543">
        <v>3</v>
      </c>
      <c r="S2543" t="s">
        <v>1478</v>
      </c>
      <c r="T2543">
        <v>1</v>
      </c>
      <c r="U2543">
        <v>1.652733E-2</v>
      </c>
      <c r="V2543">
        <v>11</v>
      </c>
    </row>
    <row r="2544" spans="1:22">
      <c r="A2544">
        <v>129975</v>
      </c>
      <c r="B2544" t="s">
        <v>3648</v>
      </c>
      <c r="C2544">
        <v>3.7369850000000003E-2</v>
      </c>
      <c r="D2544">
        <v>3.9959340000000003E-2</v>
      </c>
      <c r="E2544">
        <v>682</v>
      </c>
      <c r="F2544">
        <v>1</v>
      </c>
      <c r="G2544">
        <v>0</v>
      </c>
      <c r="H2544">
        <v>7</v>
      </c>
      <c r="I2544">
        <v>97291</v>
      </c>
      <c r="J2544">
        <v>1</v>
      </c>
      <c r="K2544">
        <v>0</v>
      </c>
      <c r="L2544">
        <v>0</v>
      </c>
      <c r="M2544">
        <v>0</v>
      </c>
      <c r="N2544">
        <v>1</v>
      </c>
      <c r="O2544">
        <v>1</v>
      </c>
      <c r="P2544">
        <v>348</v>
      </c>
      <c r="Q2544">
        <v>27</v>
      </c>
      <c r="R2544">
        <v>3</v>
      </c>
      <c r="S2544" t="s">
        <v>1478</v>
      </c>
      <c r="T2544">
        <v>1</v>
      </c>
      <c r="U2544">
        <v>2.5894899999999998E-3</v>
      </c>
      <c r="V2544">
        <v>2</v>
      </c>
    </row>
    <row r="2545" spans="1:22">
      <c r="A2545">
        <v>129976</v>
      </c>
      <c r="B2545" t="s">
        <v>3648</v>
      </c>
      <c r="C2545">
        <v>3.9959340000000003E-2</v>
      </c>
      <c r="D2545">
        <v>4.7284920000000001E-2</v>
      </c>
      <c r="E2545">
        <v>682</v>
      </c>
      <c r="F2545">
        <v>0</v>
      </c>
      <c r="G2545">
        <v>0</v>
      </c>
      <c r="H2545">
        <v>7</v>
      </c>
      <c r="I2545">
        <v>97291</v>
      </c>
      <c r="J2545">
        <v>1</v>
      </c>
      <c r="K2545">
        <v>0</v>
      </c>
      <c r="L2545">
        <v>0</v>
      </c>
      <c r="M2545">
        <v>0</v>
      </c>
      <c r="N2545">
        <v>1</v>
      </c>
      <c r="O2545">
        <v>1</v>
      </c>
      <c r="P2545">
        <v>348</v>
      </c>
      <c r="Q2545">
        <v>27</v>
      </c>
      <c r="R2545">
        <v>3</v>
      </c>
      <c r="S2545" t="s">
        <v>1478</v>
      </c>
      <c r="T2545">
        <v>1</v>
      </c>
      <c r="U2545">
        <v>7.3255799999999999E-3</v>
      </c>
      <c r="V2545">
        <v>5</v>
      </c>
    </row>
    <row r="2546" spans="1:22">
      <c r="A2546">
        <v>129977</v>
      </c>
      <c r="B2546" t="s">
        <v>3648</v>
      </c>
      <c r="C2546">
        <v>4.7284920000000001E-2</v>
      </c>
      <c r="D2546">
        <v>7.8376409999999994E-2</v>
      </c>
      <c r="E2546">
        <v>682</v>
      </c>
      <c r="F2546">
        <v>0</v>
      </c>
      <c r="G2546">
        <v>0</v>
      </c>
      <c r="H2546">
        <v>7</v>
      </c>
      <c r="I2546">
        <v>97291</v>
      </c>
      <c r="J2546">
        <v>1</v>
      </c>
      <c r="K2546">
        <v>0</v>
      </c>
      <c r="L2546">
        <v>0</v>
      </c>
      <c r="M2546">
        <v>0</v>
      </c>
      <c r="N2546">
        <v>1</v>
      </c>
      <c r="O2546">
        <v>1</v>
      </c>
      <c r="P2546">
        <v>348</v>
      </c>
      <c r="Q2546">
        <v>27</v>
      </c>
      <c r="R2546">
        <v>3</v>
      </c>
      <c r="S2546" t="s">
        <v>1478</v>
      </c>
      <c r="T2546">
        <v>1</v>
      </c>
      <c r="U2546">
        <v>3.1091489999999999E-2</v>
      </c>
      <c r="V2546">
        <v>21</v>
      </c>
    </row>
    <row r="2547" spans="1:22">
      <c r="A2547">
        <v>129984</v>
      </c>
      <c r="B2547" t="s">
        <v>3649</v>
      </c>
      <c r="C2547">
        <v>-2.9999999999999997E-8</v>
      </c>
      <c r="D2547">
        <v>4.2364350000000002E-2</v>
      </c>
      <c r="E2547">
        <v>682</v>
      </c>
      <c r="F2547">
        <v>0</v>
      </c>
      <c r="G2547">
        <v>0</v>
      </c>
      <c r="H2547">
        <v>7</v>
      </c>
      <c r="I2547">
        <v>97291</v>
      </c>
      <c r="J2547">
        <v>1</v>
      </c>
      <c r="K2547">
        <v>0</v>
      </c>
      <c r="L2547">
        <v>0</v>
      </c>
      <c r="M2547">
        <v>0</v>
      </c>
      <c r="N2547">
        <v>1</v>
      </c>
      <c r="O2547">
        <v>1</v>
      </c>
      <c r="P2547">
        <v>348</v>
      </c>
      <c r="Q2547">
        <v>27</v>
      </c>
      <c r="R2547">
        <v>3</v>
      </c>
      <c r="S2547" t="s">
        <v>1478</v>
      </c>
      <c r="T2547">
        <v>1</v>
      </c>
      <c r="U2547">
        <v>4.236438E-2</v>
      </c>
      <c r="V2547">
        <v>29</v>
      </c>
    </row>
    <row r="2548" spans="1:22">
      <c r="A2548">
        <v>129987</v>
      </c>
      <c r="B2548" t="s">
        <v>3650</v>
      </c>
      <c r="C2548">
        <v>-2.9999999999999997E-8</v>
      </c>
      <c r="D2548">
        <v>4.6229770000000003E-2</v>
      </c>
      <c r="E2548">
        <v>682</v>
      </c>
      <c r="F2548">
        <v>0</v>
      </c>
      <c r="G2548">
        <v>0</v>
      </c>
      <c r="H2548">
        <v>7</v>
      </c>
      <c r="I2548">
        <v>97291</v>
      </c>
      <c r="J2548">
        <v>1</v>
      </c>
      <c r="K2548">
        <v>0</v>
      </c>
      <c r="L2548">
        <v>0</v>
      </c>
      <c r="M2548">
        <v>0</v>
      </c>
      <c r="N2548">
        <v>1</v>
      </c>
      <c r="O2548">
        <v>1</v>
      </c>
      <c r="P2548">
        <v>348</v>
      </c>
      <c r="Q2548">
        <v>27</v>
      </c>
      <c r="R2548">
        <v>3</v>
      </c>
      <c r="S2548" t="s">
        <v>1478</v>
      </c>
      <c r="T2548">
        <v>1</v>
      </c>
      <c r="U2548">
        <v>4.6229800000000001E-2</v>
      </c>
      <c r="V2548">
        <v>32</v>
      </c>
    </row>
    <row r="2549" spans="1:22">
      <c r="A2549">
        <v>129988</v>
      </c>
      <c r="B2549" t="s">
        <v>3651</v>
      </c>
      <c r="C2549">
        <v>-2.9999999999999997E-8</v>
      </c>
      <c r="D2549">
        <v>3.6055770000000001E-2</v>
      </c>
      <c r="E2549">
        <v>682</v>
      </c>
      <c r="F2549">
        <v>2</v>
      </c>
      <c r="G2549">
        <v>0</v>
      </c>
      <c r="H2549">
        <v>7</v>
      </c>
      <c r="I2549">
        <v>97291</v>
      </c>
      <c r="J2549">
        <v>1</v>
      </c>
      <c r="K2549">
        <v>0</v>
      </c>
      <c r="L2549">
        <v>0</v>
      </c>
      <c r="M2549">
        <v>0</v>
      </c>
      <c r="N2549">
        <v>1</v>
      </c>
      <c r="O2549">
        <v>1</v>
      </c>
      <c r="P2549">
        <v>348</v>
      </c>
      <c r="Q2549">
        <v>27</v>
      </c>
      <c r="R2549">
        <v>3</v>
      </c>
      <c r="S2549" t="s">
        <v>1478</v>
      </c>
      <c r="T2549">
        <v>1</v>
      </c>
      <c r="U2549">
        <v>3.6055799999999999E-2</v>
      </c>
      <c r="V2549">
        <v>25</v>
      </c>
    </row>
    <row r="2550" spans="1:22">
      <c r="A2550">
        <v>129989</v>
      </c>
      <c r="B2550" t="s">
        <v>3652</v>
      </c>
      <c r="C2550">
        <v>-2.9999999999999997E-8</v>
      </c>
      <c r="D2550">
        <v>2.884254E-2</v>
      </c>
      <c r="E2550">
        <v>682</v>
      </c>
      <c r="F2550">
        <v>2</v>
      </c>
      <c r="G2550">
        <v>0</v>
      </c>
      <c r="H2550">
        <v>7</v>
      </c>
      <c r="I2550">
        <v>97291</v>
      </c>
      <c r="J2550">
        <v>1</v>
      </c>
      <c r="K2550">
        <v>0</v>
      </c>
      <c r="L2550">
        <v>0</v>
      </c>
      <c r="M2550">
        <v>0</v>
      </c>
      <c r="N2550">
        <v>1</v>
      </c>
      <c r="O2550">
        <v>1</v>
      </c>
      <c r="P2550">
        <v>348</v>
      </c>
      <c r="Q2550">
        <v>27</v>
      </c>
      <c r="R2550">
        <v>3</v>
      </c>
      <c r="S2550" t="s">
        <v>1478</v>
      </c>
      <c r="T2550">
        <v>1</v>
      </c>
      <c r="U2550">
        <v>2.8842570000000001E-2</v>
      </c>
      <c r="V2550">
        <v>20</v>
      </c>
    </row>
    <row r="2551" spans="1:22">
      <c r="A2551">
        <v>129990</v>
      </c>
      <c r="B2551" t="s">
        <v>3653</v>
      </c>
      <c r="C2551">
        <v>-2.9999999999999997E-8</v>
      </c>
      <c r="D2551">
        <v>1.046732E-2</v>
      </c>
      <c r="E2551">
        <v>682</v>
      </c>
      <c r="F2551">
        <v>2</v>
      </c>
      <c r="G2551">
        <v>0</v>
      </c>
      <c r="H2551">
        <v>7</v>
      </c>
      <c r="I2551">
        <v>97291</v>
      </c>
      <c r="J2551">
        <v>1</v>
      </c>
      <c r="K2551">
        <v>0</v>
      </c>
      <c r="L2551">
        <v>0</v>
      </c>
      <c r="M2551">
        <v>0</v>
      </c>
      <c r="N2551">
        <v>1</v>
      </c>
      <c r="O2551">
        <v>1</v>
      </c>
      <c r="P2551">
        <v>348</v>
      </c>
      <c r="Q2551">
        <v>27</v>
      </c>
      <c r="R2551">
        <v>3</v>
      </c>
      <c r="S2551" t="s">
        <v>1478</v>
      </c>
      <c r="T2551">
        <v>1</v>
      </c>
      <c r="U2551">
        <v>1.046735E-2</v>
      </c>
      <c r="V2551">
        <v>7</v>
      </c>
    </row>
    <row r="2552" spans="1:22">
      <c r="A2552">
        <v>129992</v>
      </c>
      <c r="B2552" t="s">
        <v>3654</v>
      </c>
      <c r="C2552">
        <v>-2.9999999999999997E-8</v>
      </c>
      <c r="D2552">
        <v>4.5158030000000002E-2</v>
      </c>
      <c r="E2552">
        <v>682</v>
      </c>
      <c r="F2552">
        <v>2</v>
      </c>
      <c r="G2552">
        <v>0</v>
      </c>
      <c r="H2552">
        <v>7</v>
      </c>
      <c r="I2552">
        <v>97291</v>
      </c>
      <c r="J2552">
        <v>1</v>
      </c>
      <c r="K2552">
        <v>0</v>
      </c>
      <c r="L2552">
        <v>0</v>
      </c>
      <c r="M2552">
        <v>0</v>
      </c>
      <c r="N2552">
        <v>1</v>
      </c>
      <c r="O2552">
        <v>1</v>
      </c>
      <c r="P2552">
        <v>348</v>
      </c>
      <c r="Q2552">
        <v>27</v>
      </c>
      <c r="R2552">
        <v>3</v>
      </c>
      <c r="S2552" t="s">
        <v>1478</v>
      </c>
      <c r="T2552">
        <v>1</v>
      </c>
      <c r="U2552">
        <v>4.515806E-2</v>
      </c>
      <c r="V2552">
        <v>31</v>
      </c>
    </row>
    <row r="2553" spans="1:22">
      <c r="A2553">
        <v>129993</v>
      </c>
      <c r="B2553" t="s">
        <v>3655</v>
      </c>
      <c r="C2553">
        <v>-2.9999999999999997E-8</v>
      </c>
      <c r="D2553">
        <v>2.465289E-2</v>
      </c>
      <c r="E2553">
        <v>682</v>
      </c>
      <c r="F2553">
        <v>2</v>
      </c>
      <c r="G2553">
        <v>0</v>
      </c>
      <c r="H2553">
        <v>7</v>
      </c>
      <c r="I2553">
        <v>97291</v>
      </c>
      <c r="J2553">
        <v>1</v>
      </c>
      <c r="K2553">
        <v>0</v>
      </c>
      <c r="L2553">
        <v>0</v>
      </c>
      <c r="M2553">
        <v>0</v>
      </c>
      <c r="N2553">
        <v>1</v>
      </c>
      <c r="O2553">
        <v>1</v>
      </c>
      <c r="P2553">
        <v>348</v>
      </c>
      <c r="Q2553">
        <v>27</v>
      </c>
      <c r="R2553">
        <v>3</v>
      </c>
      <c r="S2553" t="s">
        <v>1478</v>
      </c>
      <c r="T2553">
        <v>1</v>
      </c>
      <c r="U2553">
        <v>2.4652919999999998E-2</v>
      </c>
      <c r="V2553">
        <v>17</v>
      </c>
    </row>
    <row r="2554" spans="1:22">
      <c r="A2554">
        <v>129994</v>
      </c>
      <c r="B2554" t="s">
        <v>3656</v>
      </c>
      <c r="C2554">
        <v>-2.9999999999999997E-8</v>
      </c>
      <c r="D2554">
        <v>3.000506E-2</v>
      </c>
      <c r="E2554">
        <v>682</v>
      </c>
      <c r="F2554">
        <v>2</v>
      </c>
      <c r="G2554">
        <v>0</v>
      </c>
      <c r="H2554">
        <v>7</v>
      </c>
      <c r="I2554">
        <v>97291</v>
      </c>
      <c r="J2554">
        <v>1</v>
      </c>
      <c r="K2554">
        <v>0</v>
      </c>
      <c r="L2554">
        <v>0</v>
      </c>
      <c r="M2554">
        <v>0</v>
      </c>
      <c r="N2554">
        <v>1</v>
      </c>
      <c r="O2554">
        <v>1</v>
      </c>
      <c r="P2554">
        <v>348</v>
      </c>
      <c r="Q2554">
        <v>27</v>
      </c>
      <c r="R2554">
        <v>3</v>
      </c>
      <c r="S2554" t="s">
        <v>1478</v>
      </c>
      <c r="T2554">
        <v>1</v>
      </c>
      <c r="U2554">
        <v>3.0005090000000002E-2</v>
      </c>
      <c r="V2554">
        <v>20</v>
      </c>
    </row>
    <row r="2555" spans="1:22">
      <c r="A2555">
        <v>129998</v>
      </c>
      <c r="B2555" t="s">
        <v>3657</v>
      </c>
      <c r="C2555">
        <v>-2.9999999999999997E-8</v>
      </c>
      <c r="D2555">
        <v>3.4423179999999998E-2</v>
      </c>
      <c r="E2555">
        <v>682</v>
      </c>
      <c r="F2555">
        <v>2</v>
      </c>
      <c r="G2555">
        <v>0</v>
      </c>
      <c r="H2555">
        <v>7</v>
      </c>
      <c r="I2555">
        <v>97291</v>
      </c>
      <c r="J2555">
        <v>1</v>
      </c>
      <c r="K2555">
        <v>0</v>
      </c>
      <c r="L2555">
        <v>0</v>
      </c>
      <c r="M2555">
        <v>0</v>
      </c>
      <c r="N2555">
        <v>1</v>
      </c>
      <c r="O2555">
        <v>1</v>
      </c>
      <c r="P2555">
        <v>348</v>
      </c>
      <c r="Q2555">
        <v>27</v>
      </c>
      <c r="R2555">
        <v>3</v>
      </c>
      <c r="S2555" t="s">
        <v>1478</v>
      </c>
      <c r="T2555">
        <v>1</v>
      </c>
      <c r="U2555">
        <v>3.4423210000000003E-2</v>
      </c>
      <c r="V2555">
        <v>23</v>
      </c>
    </row>
    <row r="2556" spans="1:22">
      <c r="A2556">
        <v>129999</v>
      </c>
      <c r="B2556" t="s">
        <v>3658</v>
      </c>
      <c r="C2556">
        <v>-2.9999999999999997E-8</v>
      </c>
      <c r="D2556">
        <v>2.508138E-2</v>
      </c>
      <c r="E2556">
        <v>682</v>
      </c>
      <c r="F2556">
        <v>2</v>
      </c>
      <c r="G2556">
        <v>0</v>
      </c>
      <c r="H2556">
        <v>7</v>
      </c>
      <c r="I2556">
        <v>97291</v>
      </c>
      <c r="J2556">
        <v>1</v>
      </c>
      <c r="K2556">
        <v>0</v>
      </c>
      <c r="L2556">
        <v>0</v>
      </c>
      <c r="M2556">
        <v>0</v>
      </c>
      <c r="N2556">
        <v>1</v>
      </c>
      <c r="O2556">
        <v>1</v>
      </c>
      <c r="P2556">
        <v>348</v>
      </c>
      <c r="Q2556">
        <v>27</v>
      </c>
      <c r="R2556">
        <v>3</v>
      </c>
      <c r="S2556" t="s">
        <v>1478</v>
      </c>
      <c r="T2556">
        <v>1</v>
      </c>
      <c r="U2556">
        <v>2.5081409999999998E-2</v>
      </c>
      <c r="V2556">
        <v>17</v>
      </c>
    </row>
    <row r="2557" spans="1:22">
      <c r="A2557">
        <v>130000</v>
      </c>
      <c r="B2557" t="s">
        <v>3658</v>
      </c>
      <c r="C2557">
        <v>2.508138E-2</v>
      </c>
      <c r="D2557">
        <v>3.5970830000000002E-2</v>
      </c>
      <c r="E2557">
        <v>682</v>
      </c>
      <c r="F2557">
        <v>2</v>
      </c>
      <c r="G2557">
        <v>0</v>
      </c>
      <c r="H2557">
        <v>7</v>
      </c>
      <c r="I2557">
        <v>97291</v>
      </c>
      <c r="J2557">
        <v>1</v>
      </c>
      <c r="K2557">
        <v>0</v>
      </c>
      <c r="L2557">
        <v>0</v>
      </c>
      <c r="M2557">
        <v>0</v>
      </c>
      <c r="N2557">
        <v>1</v>
      </c>
      <c r="O2557">
        <v>1</v>
      </c>
      <c r="P2557">
        <v>348</v>
      </c>
      <c r="Q2557">
        <v>27</v>
      </c>
      <c r="R2557">
        <v>3</v>
      </c>
      <c r="S2557" t="s">
        <v>1478</v>
      </c>
      <c r="T2557">
        <v>1</v>
      </c>
      <c r="U2557">
        <v>1.088945E-2</v>
      </c>
      <c r="V2557">
        <v>7</v>
      </c>
    </row>
    <row r="2558" spans="1:22">
      <c r="A2558">
        <v>130001</v>
      </c>
      <c r="B2558" t="s">
        <v>3659</v>
      </c>
      <c r="C2558">
        <v>-2.9999999999999997E-8</v>
      </c>
      <c r="D2558">
        <v>0.10955296</v>
      </c>
      <c r="E2558">
        <v>682</v>
      </c>
      <c r="F2558">
        <v>2</v>
      </c>
      <c r="G2558">
        <v>0</v>
      </c>
      <c r="H2558">
        <v>7</v>
      </c>
      <c r="I2558">
        <v>97291</v>
      </c>
      <c r="J2558">
        <v>1</v>
      </c>
      <c r="K2558">
        <v>0</v>
      </c>
      <c r="L2558">
        <v>0</v>
      </c>
      <c r="M2558">
        <v>0</v>
      </c>
      <c r="N2558">
        <v>1</v>
      </c>
      <c r="O2558">
        <v>1</v>
      </c>
      <c r="P2558">
        <v>348</v>
      </c>
      <c r="Q2558">
        <v>27</v>
      </c>
      <c r="R2558">
        <v>3</v>
      </c>
      <c r="S2558" t="s">
        <v>1478</v>
      </c>
      <c r="T2558">
        <v>1</v>
      </c>
      <c r="U2558">
        <v>0.10955299</v>
      </c>
      <c r="V2558">
        <v>75</v>
      </c>
    </row>
    <row r="2559" spans="1:22">
      <c r="A2559">
        <v>130002</v>
      </c>
      <c r="B2559" t="s">
        <v>3659</v>
      </c>
      <c r="C2559">
        <v>0.10955296</v>
      </c>
      <c r="D2559">
        <v>0.15516480999999999</v>
      </c>
      <c r="E2559">
        <v>682</v>
      </c>
      <c r="F2559">
        <v>0</v>
      </c>
      <c r="G2559">
        <v>0</v>
      </c>
      <c r="H2559">
        <v>7</v>
      </c>
      <c r="I2559">
        <v>97291</v>
      </c>
      <c r="J2559">
        <v>1</v>
      </c>
      <c r="K2559">
        <v>0</v>
      </c>
      <c r="L2559">
        <v>0</v>
      </c>
      <c r="M2559">
        <v>0</v>
      </c>
      <c r="N2559">
        <v>1</v>
      </c>
      <c r="O2559">
        <v>1</v>
      </c>
      <c r="P2559">
        <v>348</v>
      </c>
      <c r="Q2559">
        <v>27</v>
      </c>
      <c r="R2559">
        <v>3</v>
      </c>
      <c r="S2559" t="s">
        <v>1478</v>
      </c>
      <c r="T2559">
        <v>1</v>
      </c>
      <c r="U2559">
        <v>4.5611850000000002E-2</v>
      </c>
      <c r="V2559">
        <v>31</v>
      </c>
    </row>
    <row r="2560" spans="1:22">
      <c r="A2560">
        <v>130004</v>
      </c>
      <c r="B2560" t="s">
        <v>3660</v>
      </c>
      <c r="C2560">
        <v>-2.9999999999999997E-8</v>
      </c>
      <c r="D2560">
        <v>4.5504629999999997E-2</v>
      </c>
      <c r="E2560">
        <v>682</v>
      </c>
      <c r="F2560">
        <v>2</v>
      </c>
      <c r="G2560">
        <v>0</v>
      </c>
      <c r="H2560">
        <v>7</v>
      </c>
      <c r="I2560">
        <v>97291</v>
      </c>
      <c r="J2560">
        <v>1</v>
      </c>
      <c r="K2560">
        <v>0</v>
      </c>
      <c r="L2560">
        <v>0</v>
      </c>
      <c r="M2560">
        <v>0</v>
      </c>
      <c r="N2560">
        <v>1</v>
      </c>
      <c r="O2560">
        <v>1</v>
      </c>
      <c r="P2560">
        <v>348</v>
      </c>
      <c r="Q2560">
        <v>27</v>
      </c>
      <c r="R2560">
        <v>3</v>
      </c>
      <c r="S2560" t="s">
        <v>1478</v>
      </c>
      <c r="T2560">
        <v>1</v>
      </c>
      <c r="U2560">
        <v>4.5504660000000002E-2</v>
      </c>
      <c r="V2560">
        <v>31</v>
      </c>
    </row>
    <row r="2561" spans="1:22">
      <c r="A2561">
        <v>131687</v>
      </c>
      <c r="B2561" t="s">
        <v>3661</v>
      </c>
      <c r="C2561">
        <v>-2.9999999999999997E-8</v>
      </c>
      <c r="D2561">
        <v>2.8199999999999999E-2</v>
      </c>
      <c r="E2561">
        <v>12164</v>
      </c>
      <c r="F2561">
        <v>2</v>
      </c>
      <c r="G2561">
        <v>3</v>
      </c>
      <c r="H2561">
        <v>3</v>
      </c>
      <c r="I2561">
        <v>97291</v>
      </c>
      <c r="J2561">
        <v>1</v>
      </c>
      <c r="K2561">
        <v>14</v>
      </c>
      <c r="L2561">
        <v>2</v>
      </c>
      <c r="M2561">
        <v>0</v>
      </c>
      <c r="N2561">
        <v>1</v>
      </c>
      <c r="O2561">
        <v>1</v>
      </c>
      <c r="P2561">
        <v>348</v>
      </c>
      <c r="Q2561">
        <v>27</v>
      </c>
      <c r="R2561">
        <v>3</v>
      </c>
      <c r="S2561" t="s">
        <v>1478</v>
      </c>
      <c r="T2561">
        <v>1</v>
      </c>
      <c r="U2561">
        <v>2.8200030000000001E-2</v>
      </c>
      <c r="V2561">
        <v>343</v>
      </c>
    </row>
    <row r="2562" spans="1:22">
      <c r="A2562">
        <v>131688</v>
      </c>
      <c r="B2562" t="s">
        <v>3661</v>
      </c>
      <c r="C2562">
        <v>2.8199999999999999E-2</v>
      </c>
      <c r="D2562">
        <v>0.13500000000000001</v>
      </c>
      <c r="E2562">
        <v>12164</v>
      </c>
      <c r="F2562">
        <v>2</v>
      </c>
      <c r="G2562">
        <v>3</v>
      </c>
      <c r="H2562">
        <v>3</v>
      </c>
      <c r="I2562">
        <v>97291</v>
      </c>
      <c r="J2562">
        <v>1</v>
      </c>
      <c r="K2562">
        <v>14</v>
      </c>
      <c r="L2562">
        <v>2</v>
      </c>
      <c r="M2562">
        <v>0</v>
      </c>
      <c r="N2562">
        <v>1</v>
      </c>
      <c r="O2562">
        <v>1</v>
      </c>
      <c r="P2562">
        <v>348</v>
      </c>
      <c r="Q2562">
        <v>27</v>
      </c>
      <c r="R2562">
        <v>3</v>
      </c>
      <c r="S2562" t="s">
        <v>1478</v>
      </c>
      <c r="T2562">
        <v>1</v>
      </c>
      <c r="U2562">
        <v>0.10680000000000001</v>
      </c>
      <c r="V2562">
        <v>1299</v>
      </c>
    </row>
    <row r="2563" spans="1:22">
      <c r="A2563">
        <v>131689</v>
      </c>
      <c r="B2563" t="s">
        <v>3661</v>
      </c>
      <c r="C2563">
        <v>0.13500000000000001</v>
      </c>
      <c r="D2563">
        <v>0.17380000000000001</v>
      </c>
      <c r="E2563">
        <v>12164</v>
      </c>
      <c r="F2563">
        <v>2</v>
      </c>
      <c r="G2563">
        <v>3</v>
      </c>
      <c r="H2563">
        <v>3</v>
      </c>
      <c r="I2563">
        <v>97291</v>
      </c>
      <c r="J2563">
        <v>1</v>
      </c>
      <c r="K2563">
        <v>14</v>
      </c>
      <c r="L2563">
        <v>2</v>
      </c>
      <c r="M2563">
        <v>0</v>
      </c>
      <c r="N2563">
        <v>1</v>
      </c>
      <c r="O2563">
        <v>1</v>
      </c>
      <c r="P2563">
        <v>348</v>
      </c>
      <c r="Q2563">
        <v>27</v>
      </c>
      <c r="R2563">
        <v>3</v>
      </c>
      <c r="S2563" t="s">
        <v>1478</v>
      </c>
      <c r="T2563">
        <v>1</v>
      </c>
      <c r="U2563">
        <v>3.8800000000000001E-2</v>
      </c>
      <c r="V2563">
        <v>472</v>
      </c>
    </row>
    <row r="2564" spans="1:22">
      <c r="A2564">
        <v>131690</v>
      </c>
      <c r="B2564" t="s">
        <v>3661</v>
      </c>
      <c r="C2564">
        <v>0.17380000000000001</v>
      </c>
      <c r="D2564">
        <v>0.1968</v>
      </c>
      <c r="E2564">
        <v>12164</v>
      </c>
      <c r="F2564">
        <v>2</v>
      </c>
      <c r="G2564">
        <v>3</v>
      </c>
      <c r="H2564">
        <v>3</v>
      </c>
      <c r="I2564">
        <v>97291</v>
      </c>
      <c r="J2564">
        <v>1</v>
      </c>
      <c r="K2564">
        <v>14</v>
      </c>
      <c r="L2564">
        <v>2</v>
      </c>
      <c r="M2564">
        <v>0</v>
      </c>
      <c r="N2564">
        <v>1</v>
      </c>
      <c r="O2564">
        <v>1</v>
      </c>
      <c r="P2564">
        <v>348</v>
      </c>
      <c r="Q2564">
        <v>27</v>
      </c>
      <c r="R2564">
        <v>3</v>
      </c>
      <c r="S2564" t="s">
        <v>1478</v>
      </c>
      <c r="T2564">
        <v>1</v>
      </c>
      <c r="U2564">
        <v>2.3E-2</v>
      </c>
      <c r="V2564">
        <v>280</v>
      </c>
    </row>
    <row r="2565" spans="1:22">
      <c r="A2565">
        <v>131691</v>
      </c>
      <c r="B2565" t="s">
        <v>3661</v>
      </c>
      <c r="C2565">
        <v>0.1968</v>
      </c>
      <c r="D2565">
        <v>0.22800000000000001</v>
      </c>
      <c r="E2565">
        <v>12164</v>
      </c>
      <c r="F2565">
        <v>2</v>
      </c>
      <c r="G2565">
        <v>3</v>
      </c>
      <c r="H2565">
        <v>3</v>
      </c>
      <c r="I2565">
        <v>97291</v>
      </c>
      <c r="J2565">
        <v>1</v>
      </c>
      <c r="K2565">
        <v>14</v>
      </c>
      <c r="L2565">
        <v>2</v>
      </c>
      <c r="M2565">
        <v>0</v>
      </c>
      <c r="N2565">
        <v>1</v>
      </c>
      <c r="O2565">
        <v>1</v>
      </c>
      <c r="P2565">
        <v>348</v>
      </c>
      <c r="Q2565">
        <v>27</v>
      </c>
      <c r="R2565">
        <v>3</v>
      </c>
      <c r="S2565" t="s">
        <v>1478</v>
      </c>
      <c r="T2565">
        <v>1</v>
      </c>
      <c r="U2565">
        <v>3.1199999999999999E-2</v>
      </c>
      <c r="V2565">
        <v>380</v>
      </c>
    </row>
    <row r="2566" spans="1:22">
      <c r="A2566">
        <v>131692</v>
      </c>
      <c r="B2566" t="s">
        <v>3661</v>
      </c>
      <c r="C2566">
        <v>0.22800000000000001</v>
      </c>
      <c r="D2566">
        <v>0.2475</v>
      </c>
      <c r="E2566">
        <v>12164</v>
      </c>
      <c r="F2566">
        <v>2</v>
      </c>
      <c r="G2566">
        <v>3</v>
      </c>
      <c r="H2566">
        <v>3</v>
      </c>
      <c r="I2566">
        <v>97291</v>
      </c>
      <c r="J2566">
        <v>1</v>
      </c>
      <c r="K2566">
        <v>14</v>
      </c>
      <c r="L2566">
        <v>2</v>
      </c>
      <c r="M2566">
        <v>0</v>
      </c>
      <c r="N2566">
        <v>1</v>
      </c>
      <c r="O2566">
        <v>1</v>
      </c>
      <c r="P2566">
        <v>348</v>
      </c>
      <c r="Q2566">
        <v>27</v>
      </c>
      <c r="R2566">
        <v>3</v>
      </c>
      <c r="S2566" t="s">
        <v>1478</v>
      </c>
      <c r="T2566">
        <v>1</v>
      </c>
      <c r="U2566">
        <v>1.95E-2</v>
      </c>
      <c r="V2566">
        <v>237</v>
      </c>
    </row>
    <row r="2567" spans="1:22">
      <c r="A2567">
        <v>131693</v>
      </c>
      <c r="B2567" t="s">
        <v>3661</v>
      </c>
      <c r="C2567">
        <v>0.2475</v>
      </c>
      <c r="D2567">
        <v>0.27079999999999999</v>
      </c>
      <c r="E2567">
        <v>12164</v>
      </c>
      <c r="F2567">
        <v>2</v>
      </c>
      <c r="G2567">
        <v>3</v>
      </c>
      <c r="H2567">
        <v>3</v>
      </c>
      <c r="I2567">
        <v>97291</v>
      </c>
      <c r="J2567">
        <v>1</v>
      </c>
      <c r="K2567">
        <v>14</v>
      </c>
      <c r="L2567">
        <v>2</v>
      </c>
      <c r="M2567">
        <v>0</v>
      </c>
      <c r="N2567">
        <v>1</v>
      </c>
      <c r="O2567">
        <v>1</v>
      </c>
      <c r="P2567">
        <v>348</v>
      </c>
      <c r="Q2567">
        <v>27</v>
      </c>
      <c r="R2567">
        <v>3</v>
      </c>
      <c r="S2567" t="s">
        <v>1478</v>
      </c>
      <c r="T2567">
        <v>1</v>
      </c>
      <c r="U2567">
        <v>2.3300000000000001E-2</v>
      </c>
      <c r="V2567">
        <v>283</v>
      </c>
    </row>
    <row r="2568" spans="1:22">
      <c r="A2568">
        <v>131694</v>
      </c>
      <c r="B2568" t="s">
        <v>3661</v>
      </c>
      <c r="C2568">
        <v>0.27079999999999999</v>
      </c>
      <c r="D2568">
        <v>0.30509999999999998</v>
      </c>
      <c r="E2568">
        <v>12164</v>
      </c>
      <c r="F2568">
        <v>2</v>
      </c>
      <c r="G2568">
        <v>3</v>
      </c>
      <c r="H2568">
        <v>3</v>
      </c>
      <c r="I2568">
        <v>97291</v>
      </c>
      <c r="J2568">
        <v>1</v>
      </c>
      <c r="K2568">
        <v>14</v>
      </c>
      <c r="L2568">
        <v>2</v>
      </c>
      <c r="M2568">
        <v>0</v>
      </c>
      <c r="N2568">
        <v>1</v>
      </c>
      <c r="O2568">
        <v>1</v>
      </c>
      <c r="P2568">
        <v>348</v>
      </c>
      <c r="Q2568">
        <v>27</v>
      </c>
      <c r="R2568">
        <v>3</v>
      </c>
      <c r="S2568" t="s">
        <v>1478</v>
      </c>
      <c r="T2568">
        <v>1</v>
      </c>
      <c r="U2568">
        <v>3.4299999999999997E-2</v>
      </c>
      <c r="V2568">
        <v>417</v>
      </c>
    </row>
    <row r="2569" spans="1:22">
      <c r="A2569">
        <v>131695</v>
      </c>
      <c r="B2569" t="s">
        <v>3661</v>
      </c>
      <c r="C2569">
        <v>0.30509999999999998</v>
      </c>
      <c r="D2569">
        <v>0.37540000000000001</v>
      </c>
      <c r="E2569">
        <v>12164</v>
      </c>
      <c r="F2569">
        <v>2</v>
      </c>
      <c r="G2569">
        <v>3</v>
      </c>
      <c r="H2569">
        <v>3</v>
      </c>
      <c r="I2569">
        <v>97291</v>
      </c>
      <c r="J2569">
        <v>1</v>
      </c>
      <c r="K2569">
        <v>14</v>
      </c>
      <c r="L2569">
        <v>2</v>
      </c>
      <c r="M2569">
        <v>0</v>
      </c>
      <c r="N2569">
        <v>1</v>
      </c>
      <c r="O2569">
        <v>1</v>
      </c>
      <c r="P2569">
        <v>348</v>
      </c>
      <c r="Q2569">
        <v>27</v>
      </c>
      <c r="R2569">
        <v>3</v>
      </c>
      <c r="S2569" t="s">
        <v>1478</v>
      </c>
      <c r="T2569">
        <v>1</v>
      </c>
      <c r="U2569">
        <v>7.0300000000000001E-2</v>
      </c>
      <c r="V2569">
        <v>855</v>
      </c>
    </row>
    <row r="2570" spans="1:22">
      <c r="A2570">
        <v>131696</v>
      </c>
      <c r="B2570" t="s">
        <v>3661</v>
      </c>
      <c r="C2570">
        <v>0.37540000000000001</v>
      </c>
      <c r="D2570">
        <v>0.39369999999999999</v>
      </c>
      <c r="E2570">
        <v>12580</v>
      </c>
      <c r="F2570">
        <v>2</v>
      </c>
      <c r="G2570">
        <v>3</v>
      </c>
      <c r="H2570">
        <v>3</v>
      </c>
      <c r="I2570">
        <v>97291</v>
      </c>
      <c r="J2570">
        <v>1</v>
      </c>
      <c r="K2570">
        <v>14</v>
      </c>
      <c r="L2570">
        <v>2</v>
      </c>
      <c r="M2570">
        <v>0</v>
      </c>
      <c r="N2570">
        <v>1</v>
      </c>
      <c r="O2570">
        <v>1</v>
      </c>
      <c r="P2570">
        <v>348</v>
      </c>
      <c r="Q2570">
        <v>27</v>
      </c>
      <c r="R2570">
        <v>3</v>
      </c>
      <c r="S2570" t="s">
        <v>1478</v>
      </c>
      <c r="T2570">
        <v>1</v>
      </c>
      <c r="U2570">
        <v>1.83E-2</v>
      </c>
      <c r="V2570">
        <v>230</v>
      </c>
    </row>
    <row r="2571" spans="1:22">
      <c r="A2571">
        <v>131697</v>
      </c>
      <c r="B2571" t="s">
        <v>3661</v>
      </c>
      <c r="C2571">
        <v>0.39369999999999999</v>
      </c>
      <c r="D2571">
        <v>0.43409999999999999</v>
      </c>
      <c r="E2571">
        <v>12856</v>
      </c>
      <c r="F2571">
        <v>2</v>
      </c>
      <c r="G2571">
        <v>3</v>
      </c>
      <c r="H2571">
        <v>3</v>
      </c>
      <c r="I2571">
        <v>97291</v>
      </c>
      <c r="J2571">
        <v>1</v>
      </c>
      <c r="K2571">
        <v>14</v>
      </c>
      <c r="L2571">
        <v>2</v>
      </c>
      <c r="M2571">
        <v>0</v>
      </c>
      <c r="N2571">
        <v>1</v>
      </c>
      <c r="O2571">
        <v>1</v>
      </c>
      <c r="P2571">
        <v>348</v>
      </c>
      <c r="Q2571">
        <v>27</v>
      </c>
      <c r="R2571">
        <v>3</v>
      </c>
      <c r="S2571" t="s">
        <v>1478</v>
      </c>
      <c r="T2571">
        <v>1</v>
      </c>
      <c r="U2571">
        <v>4.0399999999999998E-2</v>
      </c>
      <c r="V2571">
        <v>519</v>
      </c>
    </row>
    <row r="2572" spans="1:22">
      <c r="A2572">
        <v>131698</v>
      </c>
      <c r="B2572" t="s">
        <v>3661</v>
      </c>
      <c r="C2572">
        <v>0.43409999999999999</v>
      </c>
      <c r="D2572">
        <v>0.47820000000000001</v>
      </c>
      <c r="E2572">
        <v>13252</v>
      </c>
      <c r="F2572">
        <v>2</v>
      </c>
      <c r="G2572">
        <v>3</v>
      </c>
      <c r="H2572">
        <v>3</v>
      </c>
      <c r="I2572">
        <v>97291</v>
      </c>
      <c r="J2572">
        <v>1</v>
      </c>
      <c r="K2572">
        <v>14</v>
      </c>
      <c r="L2572">
        <v>2</v>
      </c>
      <c r="M2572">
        <v>0</v>
      </c>
      <c r="N2572">
        <v>1</v>
      </c>
      <c r="O2572">
        <v>1</v>
      </c>
      <c r="P2572">
        <v>348</v>
      </c>
      <c r="Q2572">
        <v>27</v>
      </c>
      <c r="R2572">
        <v>3</v>
      </c>
      <c r="S2572" t="s">
        <v>1478</v>
      </c>
      <c r="T2572">
        <v>1</v>
      </c>
      <c r="U2572">
        <v>4.41E-2</v>
      </c>
      <c r="V2572">
        <v>584</v>
      </c>
    </row>
    <row r="2573" spans="1:22">
      <c r="A2573">
        <v>131699</v>
      </c>
      <c r="B2573" t="s">
        <v>3661</v>
      </c>
      <c r="C2573">
        <v>0.47820000000000001</v>
      </c>
      <c r="D2573">
        <v>0.5353</v>
      </c>
      <c r="E2573">
        <v>13727</v>
      </c>
      <c r="F2573">
        <v>2</v>
      </c>
      <c r="G2573">
        <v>3</v>
      </c>
      <c r="H2573">
        <v>3</v>
      </c>
      <c r="I2573">
        <v>97291</v>
      </c>
      <c r="J2573">
        <v>1</v>
      </c>
      <c r="K2573">
        <v>14</v>
      </c>
      <c r="L2573">
        <v>2</v>
      </c>
      <c r="M2573">
        <v>0</v>
      </c>
      <c r="N2573">
        <v>1</v>
      </c>
      <c r="O2573">
        <v>1</v>
      </c>
      <c r="P2573">
        <v>348</v>
      </c>
      <c r="Q2573">
        <v>27</v>
      </c>
      <c r="R2573">
        <v>3</v>
      </c>
      <c r="S2573" t="s">
        <v>1478</v>
      </c>
      <c r="T2573">
        <v>1</v>
      </c>
      <c r="U2573">
        <v>5.7099999999999998E-2</v>
      </c>
      <c r="V2573">
        <v>784</v>
      </c>
    </row>
    <row r="2574" spans="1:22">
      <c r="A2574">
        <v>131700</v>
      </c>
      <c r="B2574" t="s">
        <v>3661</v>
      </c>
      <c r="C2574">
        <v>0.5353</v>
      </c>
      <c r="D2574">
        <v>0.56989999999999996</v>
      </c>
      <c r="E2574">
        <v>14158</v>
      </c>
      <c r="F2574">
        <v>2</v>
      </c>
      <c r="G2574">
        <v>3</v>
      </c>
      <c r="H2574">
        <v>3</v>
      </c>
      <c r="I2574">
        <v>97291</v>
      </c>
      <c r="J2574">
        <v>1</v>
      </c>
      <c r="K2574">
        <v>14</v>
      </c>
      <c r="L2574">
        <v>2</v>
      </c>
      <c r="M2574">
        <v>0</v>
      </c>
      <c r="N2574">
        <v>1</v>
      </c>
      <c r="O2574">
        <v>1</v>
      </c>
      <c r="P2574">
        <v>348</v>
      </c>
      <c r="Q2574">
        <v>27</v>
      </c>
      <c r="R2574">
        <v>3</v>
      </c>
      <c r="S2574" t="s">
        <v>1478</v>
      </c>
      <c r="T2574">
        <v>1</v>
      </c>
      <c r="U2574">
        <v>3.4599999999999999E-2</v>
      </c>
      <c r="V2574">
        <v>490</v>
      </c>
    </row>
    <row r="2575" spans="1:22">
      <c r="A2575">
        <v>131701</v>
      </c>
      <c r="B2575" t="s">
        <v>3661</v>
      </c>
      <c r="C2575">
        <v>0.56989999999999996</v>
      </c>
      <c r="D2575">
        <v>0.62419999999999998</v>
      </c>
      <c r="E2575">
        <v>14575</v>
      </c>
      <c r="F2575">
        <v>2</v>
      </c>
      <c r="G2575">
        <v>3</v>
      </c>
      <c r="H2575">
        <v>3</v>
      </c>
      <c r="I2575">
        <v>97291</v>
      </c>
      <c r="J2575">
        <v>1</v>
      </c>
      <c r="K2575">
        <v>14</v>
      </c>
      <c r="L2575">
        <v>2</v>
      </c>
      <c r="M2575">
        <v>0</v>
      </c>
      <c r="N2575">
        <v>1</v>
      </c>
      <c r="O2575">
        <v>1</v>
      </c>
      <c r="P2575">
        <v>348</v>
      </c>
      <c r="Q2575">
        <v>27</v>
      </c>
      <c r="R2575">
        <v>3</v>
      </c>
      <c r="S2575" t="s">
        <v>1478</v>
      </c>
      <c r="T2575">
        <v>1</v>
      </c>
      <c r="U2575">
        <v>5.4300000000000001E-2</v>
      </c>
      <c r="V2575">
        <v>791</v>
      </c>
    </row>
    <row r="2576" spans="1:22">
      <c r="A2576">
        <v>131702</v>
      </c>
      <c r="B2576" t="s">
        <v>3661</v>
      </c>
      <c r="C2576">
        <v>0.62419999999999998</v>
      </c>
      <c r="D2576">
        <v>0.66469999999999996</v>
      </c>
      <c r="E2576">
        <v>15020</v>
      </c>
      <c r="F2576">
        <v>2</v>
      </c>
      <c r="G2576">
        <v>3</v>
      </c>
      <c r="H2576">
        <v>3</v>
      </c>
      <c r="I2576">
        <v>97291</v>
      </c>
      <c r="J2576">
        <v>1</v>
      </c>
      <c r="K2576">
        <v>14</v>
      </c>
      <c r="L2576">
        <v>2</v>
      </c>
      <c r="M2576">
        <v>0</v>
      </c>
      <c r="N2576">
        <v>1</v>
      </c>
      <c r="O2576">
        <v>1</v>
      </c>
      <c r="P2576">
        <v>348</v>
      </c>
      <c r="Q2576">
        <v>27</v>
      </c>
      <c r="R2576">
        <v>3</v>
      </c>
      <c r="S2576" t="s">
        <v>1478</v>
      </c>
      <c r="T2576">
        <v>1</v>
      </c>
      <c r="U2576">
        <v>4.0500000000000001E-2</v>
      </c>
      <c r="V2576">
        <v>608</v>
      </c>
    </row>
    <row r="2577" spans="1:22">
      <c r="A2577">
        <v>131703</v>
      </c>
      <c r="B2577" t="s">
        <v>3661</v>
      </c>
      <c r="C2577">
        <v>0.66469999999999996</v>
      </c>
      <c r="D2577">
        <v>0.71940000000000004</v>
      </c>
      <c r="E2577">
        <v>15467</v>
      </c>
      <c r="F2577">
        <v>2</v>
      </c>
      <c r="G2577">
        <v>3</v>
      </c>
      <c r="H2577">
        <v>3</v>
      </c>
      <c r="I2577">
        <v>97291</v>
      </c>
      <c r="J2577">
        <v>1</v>
      </c>
      <c r="K2577">
        <v>14</v>
      </c>
      <c r="L2577">
        <v>2</v>
      </c>
      <c r="M2577">
        <v>0</v>
      </c>
      <c r="N2577">
        <v>1</v>
      </c>
      <c r="O2577">
        <v>1</v>
      </c>
      <c r="P2577">
        <v>348</v>
      </c>
      <c r="Q2577">
        <v>27</v>
      </c>
      <c r="R2577">
        <v>3</v>
      </c>
      <c r="S2577" t="s">
        <v>1478</v>
      </c>
      <c r="T2577">
        <v>1</v>
      </c>
      <c r="U2577">
        <v>5.4699999999999999E-2</v>
      </c>
      <c r="V2577">
        <v>846</v>
      </c>
    </row>
    <row r="2578" spans="1:22">
      <c r="A2578">
        <v>131704</v>
      </c>
      <c r="B2578" t="s">
        <v>3661</v>
      </c>
      <c r="C2578">
        <v>0.71940000000000004</v>
      </c>
      <c r="D2578">
        <v>0.74250000000000005</v>
      </c>
      <c r="E2578">
        <v>15833</v>
      </c>
      <c r="F2578">
        <v>2</v>
      </c>
      <c r="G2578">
        <v>3</v>
      </c>
      <c r="H2578">
        <v>3</v>
      </c>
      <c r="I2578">
        <v>97291</v>
      </c>
      <c r="J2578">
        <v>1</v>
      </c>
      <c r="K2578">
        <v>14</v>
      </c>
      <c r="L2578">
        <v>2</v>
      </c>
      <c r="M2578">
        <v>0</v>
      </c>
      <c r="N2578">
        <v>1</v>
      </c>
      <c r="O2578">
        <v>1</v>
      </c>
      <c r="P2578">
        <v>348</v>
      </c>
      <c r="Q2578">
        <v>27</v>
      </c>
      <c r="R2578">
        <v>3</v>
      </c>
      <c r="S2578" t="s">
        <v>1478</v>
      </c>
      <c r="T2578">
        <v>1</v>
      </c>
      <c r="U2578">
        <v>2.3099999999999999E-2</v>
      </c>
      <c r="V2578">
        <v>366</v>
      </c>
    </row>
    <row r="2579" spans="1:22">
      <c r="A2579">
        <v>131705</v>
      </c>
      <c r="B2579" t="s">
        <v>3661</v>
      </c>
      <c r="C2579">
        <v>0.74250000000000005</v>
      </c>
      <c r="D2579">
        <v>0.77449999999999997</v>
      </c>
      <c r="E2579">
        <v>16091</v>
      </c>
      <c r="F2579">
        <v>2</v>
      </c>
      <c r="G2579">
        <v>3</v>
      </c>
      <c r="H2579">
        <v>3</v>
      </c>
      <c r="I2579">
        <v>97291</v>
      </c>
      <c r="J2579">
        <v>1</v>
      </c>
      <c r="K2579">
        <v>14</v>
      </c>
      <c r="L2579">
        <v>2</v>
      </c>
      <c r="M2579">
        <v>0</v>
      </c>
      <c r="N2579">
        <v>1</v>
      </c>
      <c r="O2579">
        <v>1</v>
      </c>
      <c r="P2579">
        <v>348</v>
      </c>
      <c r="Q2579">
        <v>27</v>
      </c>
      <c r="R2579">
        <v>3</v>
      </c>
      <c r="S2579" t="s">
        <v>1478</v>
      </c>
      <c r="T2579">
        <v>1</v>
      </c>
      <c r="U2579">
        <v>3.2000000000000001E-2</v>
      </c>
      <c r="V2579">
        <v>515</v>
      </c>
    </row>
    <row r="2580" spans="1:22">
      <c r="A2580">
        <v>131706</v>
      </c>
      <c r="B2580" t="s">
        <v>3661</v>
      </c>
      <c r="C2580">
        <v>0.77449999999999997</v>
      </c>
      <c r="D2580">
        <v>0.82589999999999997</v>
      </c>
      <c r="E2580">
        <v>16483</v>
      </c>
      <c r="F2580">
        <v>2</v>
      </c>
      <c r="G2580">
        <v>3</v>
      </c>
      <c r="H2580">
        <v>3</v>
      </c>
      <c r="I2580">
        <v>97291</v>
      </c>
      <c r="J2580">
        <v>1</v>
      </c>
      <c r="K2580">
        <v>14</v>
      </c>
      <c r="L2580">
        <v>2</v>
      </c>
      <c r="M2580">
        <v>0</v>
      </c>
      <c r="N2580">
        <v>1</v>
      </c>
      <c r="O2580">
        <v>1</v>
      </c>
      <c r="P2580">
        <v>348</v>
      </c>
      <c r="Q2580">
        <v>27</v>
      </c>
      <c r="R2580">
        <v>3</v>
      </c>
      <c r="S2580" t="s">
        <v>1478</v>
      </c>
      <c r="T2580">
        <v>1</v>
      </c>
      <c r="U2580">
        <v>5.1400000000000001E-2</v>
      </c>
      <c r="V2580">
        <v>847</v>
      </c>
    </row>
    <row r="2581" spans="1:22">
      <c r="A2581">
        <v>131707</v>
      </c>
      <c r="B2581" t="s">
        <v>3661</v>
      </c>
      <c r="C2581">
        <v>0.82589999999999997</v>
      </c>
      <c r="D2581">
        <v>0.89970000000000006</v>
      </c>
      <c r="E2581">
        <v>17071</v>
      </c>
      <c r="F2581">
        <v>2</v>
      </c>
      <c r="G2581">
        <v>3</v>
      </c>
      <c r="H2581">
        <v>3</v>
      </c>
      <c r="I2581">
        <v>97291</v>
      </c>
      <c r="J2581">
        <v>1</v>
      </c>
      <c r="K2581">
        <v>14</v>
      </c>
      <c r="L2581">
        <v>2</v>
      </c>
      <c r="M2581">
        <v>0</v>
      </c>
      <c r="N2581">
        <v>1</v>
      </c>
      <c r="O2581">
        <v>1</v>
      </c>
      <c r="P2581">
        <v>348</v>
      </c>
      <c r="Q2581">
        <v>27</v>
      </c>
      <c r="R2581">
        <v>3</v>
      </c>
      <c r="S2581" t="s">
        <v>1478</v>
      </c>
      <c r="T2581">
        <v>1</v>
      </c>
      <c r="U2581">
        <v>7.3800000000000004E-2</v>
      </c>
      <c r="V2581">
        <v>1260</v>
      </c>
    </row>
    <row r="2582" spans="1:22">
      <c r="A2582">
        <v>131708</v>
      </c>
      <c r="B2582" t="s">
        <v>3661</v>
      </c>
      <c r="C2582">
        <v>0.89970000000000006</v>
      </c>
      <c r="D2582">
        <v>0.9325</v>
      </c>
      <c r="E2582">
        <v>17571</v>
      </c>
      <c r="F2582">
        <v>2</v>
      </c>
      <c r="G2582">
        <v>3</v>
      </c>
      <c r="H2582">
        <v>3</v>
      </c>
      <c r="I2582">
        <v>97291</v>
      </c>
      <c r="J2582">
        <v>1</v>
      </c>
      <c r="K2582">
        <v>14</v>
      </c>
      <c r="L2582">
        <v>2</v>
      </c>
      <c r="M2582">
        <v>0</v>
      </c>
      <c r="N2582">
        <v>1</v>
      </c>
      <c r="O2582">
        <v>1</v>
      </c>
      <c r="P2582">
        <v>348</v>
      </c>
      <c r="Q2582">
        <v>27</v>
      </c>
      <c r="R2582">
        <v>3</v>
      </c>
      <c r="S2582" t="s">
        <v>1478</v>
      </c>
      <c r="T2582">
        <v>1</v>
      </c>
      <c r="U2582">
        <v>3.2800000000000003E-2</v>
      </c>
      <c r="V2582">
        <v>576</v>
      </c>
    </row>
    <row r="2583" spans="1:22">
      <c r="A2583">
        <v>131709</v>
      </c>
      <c r="B2583" t="s">
        <v>3661</v>
      </c>
      <c r="C2583">
        <v>0.9325</v>
      </c>
      <c r="D2583">
        <v>0.95930000000000004</v>
      </c>
      <c r="E2583">
        <v>17851</v>
      </c>
      <c r="F2583">
        <v>2</v>
      </c>
      <c r="G2583">
        <v>3</v>
      </c>
      <c r="H2583">
        <v>3</v>
      </c>
      <c r="I2583">
        <v>97291</v>
      </c>
      <c r="J2583">
        <v>1</v>
      </c>
      <c r="K2583">
        <v>14</v>
      </c>
      <c r="L2583">
        <v>2</v>
      </c>
      <c r="M2583">
        <v>0</v>
      </c>
      <c r="N2583">
        <v>1</v>
      </c>
      <c r="O2583">
        <v>1</v>
      </c>
      <c r="P2583">
        <v>348</v>
      </c>
      <c r="Q2583">
        <v>27</v>
      </c>
      <c r="R2583">
        <v>3</v>
      </c>
      <c r="S2583" t="s">
        <v>1478</v>
      </c>
      <c r="T2583">
        <v>1</v>
      </c>
      <c r="U2583">
        <v>2.6800000000000001E-2</v>
      </c>
      <c r="V2583">
        <v>478</v>
      </c>
    </row>
    <row r="2584" spans="1:22">
      <c r="A2584">
        <v>131710</v>
      </c>
      <c r="B2584" t="s">
        <v>3661</v>
      </c>
      <c r="C2584">
        <v>0.95930000000000004</v>
      </c>
      <c r="D2584">
        <v>1.0012000000000001</v>
      </c>
      <c r="E2584">
        <v>18173</v>
      </c>
      <c r="F2584">
        <v>2</v>
      </c>
      <c r="G2584">
        <v>3</v>
      </c>
      <c r="H2584">
        <v>3</v>
      </c>
      <c r="I2584">
        <v>97291</v>
      </c>
      <c r="J2584">
        <v>1</v>
      </c>
      <c r="K2584">
        <v>14</v>
      </c>
      <c r="L2584">
        <v>2</v>
      </c>
      <c r="M2584">
        <v>0</v>
      </c>
      <c r="N2584">
        <v>1</v>
      </c>
      <c r="O2584">
        <v>1</v>
      </c>
      <c r="P2584">
        <v>348</v>
      </c>
      <c r="Q2584">
        <v>27</v>
      </c>
      <c r="R2584">
        <v>3</v>
      </c>
      <c r="S2584" t="s">
        <v>1478</v>
      </c>
      <c r="T2584">
        <v>1</v>
      </c>
      <c r="U2584">
        <v>4.19E-2</v>
      </c>
      <c r="V2584">
        <v>761</v>
      </c>
    </row>
    <row r="2585" spans="1:22">
      <c r="A2585">
        <v>131711</v>
      </c>
      <c r="B2585" t="s">
        <v>3661</v>
      </c>
      <c r="C2585">
        <v>1.0012000000000001</v>
      </c>
      <c r="D2585">
        <v>1.0246</v>
      </c>
      <c r="E2585">
        <v>18480</v>
      </c>
      <c r="F2585">
        <v>2</v>
      </c>
      <c r="G2585">
        <v>3</v>
      </c>
      <c r="H2585">
        <v>3</v>
      </c>
      <c r="I2585">
        <v>97291</v>
      </c>
      <c r="J2585">
        <v>1</v>
      </c>
      <c r="K2585">
        <v>14</v>
      </c>
      <c r="L2585">
        <v>2</v>
      </c>
      <c r="M2585">
        <v>0</v>
      </c>
      <c r="N2585">
        <v>1</v>
      </c>
      <c r="O2585">
        <v>1</v>
      </c>
      <c r="P2585">
        <v>348</v>
      </c>
      <c r="Q2585">
        <v>27</v>
      </c>
      <c r="R2585">
        <v>3</v>
      </c>
      <c r="S2585" t="s">
        <v>1478</v>
      </c>
      <c r="T2585">
        <v>1</v>
      </c>
      <c r="U2585">
        <v>2.3400000000000001E-2</v>
      </c>
      <c r="V2585">
        <v>432</v>
      </c>
    </row>
    <row r="2586" spans="1:22">
      <c r="A2586">
        <v>131712</v>
      </c>
      <c r="B2586" t="s">
        <v>3661</v>
      </c>
      <c r="C2586">
        <v>1.0246</v>
      </c>
      <c r="D2586">
        <v>1.0679000000000001</v>
      </c>
      <c r="E2586">
        <v>18793</v>
      </c>
      <c r="F2586">
        <v>2</v>
      </c>
      <c r="G2586">
        <v>3</v>
      </c>
      <c r="H2586">
        <v>3</v>
      </c>
      <c r="I2586">
        <v>97291</v>
      </c>
      <c r="J2586">
        <v>1</v>
      </c>
      <c r="K2586">
        <v>14</v>
      </c>
      <c r="L2586">
        <v>2</v>
      </c>
      <c r="M2586">
        <v>0</v>
      </c>
      <c r="N2586">
        <v>1</v>
      </c>
      <c r="O2586">
        <v>1</v>
      </c>
      <c r="P2586">
        <v>348</v>
      </c>
      <c r="Q2586">
        <v>27</v>
      </c>
      <c r="R2586">
        <v>3</v>
      </c>
      <c r="S2586" t="s">
        <v>1478</v>
      </c>
      <c r="T2586">
        <v>1</v>
      </c>
      <c r="U2586">
        <v>4.3299999999999998E-2</v>
      </c>
      <c r="V2586">
        <v>814</v>
      </c>
    </row>
    <row r="2587" spans="1:22">
      <c r="A2587">
        <v>131713</v>
      </c>
      <c r="B2587" t="s">
        <v>3661</v>
      </c>
      <c r="C2587">
        <v>1.0679000000000001</v>
      </c>
      <c r="D2587">
        <v>1.1049</v>
      </c>
      <c r="E2587">
        <v>19170</v>
      </c>
      <c r="F2587">
        <v>2</v>
      </c>
      <c r="G2587">
        <v>3</v>
      </c>
      <c r="H2587">
        <v>3</v>
      </c>
      <c r="I2587">
        <v>97291</v>
      </c>
      <c r="J2587">
        <v>1</v>
      </c>
      <c r="K2587">
        <v>14</v>
      </c>
      <c r="L2587">
        <v>2</v>
      </c>
      <c r="M2587">
        <v>0</v>
      </c>
      <c r="N2587">
        <v>1</v>
      </c>
      <c r="O2587">
        <v>1</v>
      </c>
      <c r="P2587">
        <v>348</v>
      </c>
      <c r="Q2587">
        <v>27</v>
      </c>
      <c r="R2587">
        <v>3</v>
      </c>
      <c r="S2587" t="s">
        <v>1478</v>
      </c>
      <c r="T2587">
        <v>1</v>
      </c>
      <c r="U2587">
        <v>3.6999999999999998E-2</v>
      </c>
      <c r="V2587">
        <v>709</v>
      </c>
    </row>
    <row r="2588" spans="1:22">
      <c r="A2588">
        <v>131714</v>
      </c>
      <c r="B2588" t="s">
        <v>3661</v>
      </c>
      <c r="C2588">
        <v>1.1049</v>
      </c>
      <c r="D2588">
        <v>1.1287</v>
      </c>
      <c r="E2588">
        <v>19456</v>
      </c>
      <c r="F2588">
        <v>2</v>
      </c>
      <c r="G2588">
        <v>3</v>
      </c>
      <c r="H2588">
        <v>3</v>
      </c>
      <c r="I2588">
        <v>97291</v>
      </c>
      <c r="J2588">
        <v>1</v>
      </c>
      <c r="K2588">
        <v>14</v>
      </c>
      <c r="L2588">
        <v>2</v>
      </c>
      <c r="M2588">
        <v>0</v>
      </c>
      <c r="N2588">
        <v>1</v>
      </c>
      <c r="O2588">
        <v>1</v>
      </c>
      <c r="P2588">
        <v>348</v>
      </c>
      <c r="Q2588">
        <v>27</v>
      </c>
      <c r="R2588">
        <v>3</v>
      </c>
      <c r="S2588" t="s">
        <v>1478</v>
      </c>
      <c r="T2588">
        <v>1</v>
      </c>
      <c r="U2588">
        <v>2.3800000000000002E-2</v>
      </c>
      <c r="V2588">
        <v>463</v>
      </c>
    </row>
    <row r="2589" spans="1:22">
      <c r="A2589">
        <v>131715</v>
      </c>
      <c r="B2589" t="s">
        <v>3661</v>
      </c>
      <c r="C2589">
        <v>1.1287</v>
      </c>
      <c r="D2589">
        <v>1.1654</v>
      </c>
      <c r="E2589">
        <v>19740</v>
      </c>
      <c r="F2589">
        <v>2</v>
      </c>
      <c r="G2589">
        <v>3</v>
      </c>
      <c r="H2589">
        <v>3</v>
      </c>
      <c r="I2589">
        <v>97291</v>
      </c>
      <c r="J2589">
        <v>1</v>
      </c>
      <c r="K2589">
        <v>14</v>
      </c>
      <c r="L2589">
        <v>2</v>
      </c>
      <c r="M2589">
        <v>0</v>
      </c>
      <c r="N2589">
        <v>1</v>
      </c>
      <c r="O2589">
        <v>1</v>
      </c>
      <c r="P2589">
        <v>348</v>
      </c>
      <c r="Q2589">
        <v>27</v>
      </c>
      <c r="R2589">
        <v>3</v>
      </c>
      <c r="S2589" t="s">
        <v>1478</v>
      </c>
      <c r="T2589">
        <v>1</v>
      </c>
      <c r="U2589">
        <v>3.6700000000000003E-2</v>
      </c>
      <c r="V2589">
        <v>724</v>
      </c>
    </row>
    <row r="2590" spans="1:22">
      <c r="A2590">
        <v>131716</v>
      </c>
      <c r="B2590" t="s">
        <v>3661</v>
      </c>
      <c r="C2590">
        <v>1.1654</v>
      </c>
      <c r="D2590">
        <v>1.1952</v>
      </c>
      <c r="E2590">
        <v>20052</v>
      </c>
      <c r="F2590">
        <v>2</v>
      </c>
      <c r="G2590">
        <v>3</v>
      </c>
      <c r="H2590">
        <v>3</v>
      </c>
      <c r="I2590">
        <v>97291</v>
      </c>
      <c r="J2590">
        <v>1</v>
      </c>
      <c r="K2590">
        <v>14</v>
      </c>
      <c r="L2590">
        <v>2</v>
      </c>
      <c r="M2590">
        <v>0</v>
      </c>
      <c r="N2590">
        <v>1</v>
      </c>
      <c r="O2590">
        <v>1</v>
      </c>
      <c r="P2590">
        <v>348</v>
      </c>
      <c r="Q2590">
        <v>27</v>
      </c>
      <c r="R2590">
        <v>3</v>
      </c>
      <c r="S2590" t="s">
        <v>1478</v>
      </c>
      <c r="T2590">
        <v>1</v>
      </c>
      <c r="U2590">
        <v>2.98E-2</v>
      </c>
      <c r="V2590">
        <v>598</v>
      </c>
    </row>
    <row r="2591" spans="1:22">
      <c r="A2591">
        <v>131717</v>
      </c>
      <c r="B2591" t="s">
        <v>3661</v>
      </c>
      <c r="C2591">
        <v>1.1952</v>
      </c>
      <c r="D2591">
        <v>1.2451000000000001</v>
      </c>
      <c r="E2591">
        <v>20426</v>
      </c>
      <c r="F2591">
        <v>2</v>
      </c>
      <c r="G2591">
        <v>3</v>
      </c>
      <c r="H2591">
        <v>3</v>
      </c>
      <c r="I2591">
        <v>97291</v>
      </c>
      <c r="J2591">
        <v>1</v>
      </c>
      <c r="K2591">
        <v>14</v>
      </c>
      <c r="L2591">
        <v>2</v>
      </c>
      <c r="M2591">
        <v>0</v>
      </c>
      <c r="N2591">
        <v>1</v>
      </c>
      <c r="O2591">
        <v>1</v>
      </c>
      <c r="P2591">
        <v>348</v>
      </c>
      <c r="Q2591">
        <v>27</v>
      </c>
      <c r="R2591">
        <v>3</v>
      </c>
      <c r="S2591" t="s">
        <v>1478</v>
      </c>
      <c r="T2591">
        <v>1</v>
      </c>
      <c r="U2591">
        <v>4.99E-2</v>
      </c>
      <c r="V2591">
        <v>1019</v>
      </c>
    </row>
    <row r="2592" spans="1:22">
      <c r="A2592">
        <v>131718</v>
      </c>
      <c r="B2592" t="s">
        <v>3661</v>
      </c>
      <c r="C2592">
        <v>1.2451000000000001</v>
      </c>
      <c r="D2592">
        <v>1.2563</v>
      </c>
      <c r="E2592">
        <v>20713</v>
      </c>
      <c r="F2592">
        <v>2</v>
      </c>
      <c r="G2592">
        <v>3</v>
      </c>
      <c r="H2592">
        <v>3</v>
      </c>
      <c r="I2592">
        <v>97291</v>
      </c>
      <c r="J2592">
        <v>1</v>
      </c>
      <c r="K2592">
        <v>14</v>
      </c>
      <c r="L2592">
        <v>2</v>
      </c>
      <c r="M2592">
        <v>0</v>
      </c>
      <c r="N2592">
        <v>1</v>
      </c>
      <c r="O2592">
        <v>1</v>
      </c>
      <c r="P2592">
        <v>348</v>
      </c>
      <c r="Q2592">
        <v>27</v>
      </c>
      <c r="R2592">
        <v>3</v>
      </c>
      <c r="S2592" t="s">
        <v>1478</v>
      </c>
      <c r="T2592">
        <v>1</v>
      </c>
      <c r="U2592">
        <v>1.12E-2</v>
      </c>
      <c r="V2592">
        <v>232</v>
      </c>
    </row>
    <row r="2593" spans="1:22">
      <c r="A2593">
        <v>131719</v>
      </c>
      <c r="B2593" t="s">
        <v>3661</v>
      </c>
      <c r="C2593">
        <v>1.2563</v>
      </c>
      <c r="D2593">
        <v>1.3471</v>
      </c>
      <c r="E2593">
        <v>21192</v>
      </c>
      <c r="F2593">
        <v>2</v>
      </c>
      <c r="G2593">
        <v>3</v>
      </c>
      <c r="H2593">
        <v>3</v>
      </c>
      <c r="I2593">
        <v>97291</v>
      </c>
      <c r="J2593">
        <v>1</v>
      </c>
      <c r="K2593">
        <v>14</v>
      </c>
      <c r="L2593">
        <v>2</v>
      </c>
      <c r="M2593">
        <v>0</v>
      </c>
      <c r="N2593">
        <v>1</v>
      </c>
      <c r="O2593">
        <v>1</v>
      </c>
      <c r="P2593">
        <v>348</v>
      </c>
      <c r="Q2593">
        <v>27</v>
      </c>
      <c r="R2593">
        <v>3</v>
      </c>
      <c r="S2593" t="s">
        <v>1478</v>
      </c>
      <c r="T2593">
        <v>1</v>
      </c>
      <c r="U2593">
        <v>9.0800000000000006E-2</v>
      </c>
      <c r="V2593">
        <v>1924</v>
      </c>
    </row>
    <row r="2594" spans="1:22">
      <c r="A2594">
        <v>131720</v>
      </c>
      <c r="B2594" t="s">
        <v>3661</v>
      </c>
      <c r="C2594">
        <v>1.3471</v>
      </c>
      <c r="D2594">
        <v>1.3689</v>
      </c>
      <c r="E2594">
        <v>21720</v>
      </c>
      <c r="F2594">
        <v>2</v>
      </c>
      <c r="G2594">
        <v>3</v>
      </c>
      <c r="H2594">
        <v>3</v>
      </c>
      <c r="I2594">
        <v>97291</v>
      </c>
      <c r="J2594">
        <v>1</v>
      </c>
      <c r="K2594">
        <v>14</v>
      </c>
      <c r="L2594">
        <v>2</v>
      </c>
      <c r="M2594">
        <v>0</v>
      </c>
      <c r="N2594">
        <v>1</v>
      </c>
      <c r="O2594">
        <v>1</v>
      </c>
      <c r="P2594">
        <v>348</v>
      </c>
      <c r="Q2594">
        <v>27</v>
      </c>
      <c r="R2594">
        <v>3</v>
      </c>
      <c r="S2594" t="s">
        <v>1478</v>
      </c>
      <c r="T2594">
        <v>1</v>
      </c>
      <c r="U2594">
        <v>2.18E-2</v>
      </c>
      <c r="V2594">
        <v>473</v>
      </c>
    </row>
    <row r="2595" spans="1:22">
      <c r="A2595">
        <v>131721</v>
      </c>
      <c r="B2595" t="s">
        <v>3661</v>
      </c>
      <c r="C2595">
        <v>1.3689</v>
      </c>
      <c r="D2595">
        <v>1.4018999999999999</v>
      </c>
      <c r="E2595">
        <v>21978</v>
      </c>
      <c r="F2595">
        <v>2</v>
      </c>
      <c r="G2595">
        <v>3</v>
      </c>
      <c r="H2595">
        <v>3</v>
      </c>
      <c r="I2595">
        <v>97291</v>
      </c>
      <c r="J2595">
        <v>1</v>
      </c>
      <c r="K2595">
        <v>14</v>
      </c>
      <c r="L2595">
        <v>2</v>
      </c>
      <c r="M2595">
        <v>0</v>
      </c>
      <c r="N2595">
        <v>1</v>
      </c>
      <c r="O2595">
        <v>1</v>
      </c>
      <c r="P2595">
        <v>348</v>
      </c>
      <c r="Q2595">
        <v>27</v>
      </c>
      <c r="R2595">
        <v>3</v>
      </c>
      <c r="S2595" t="s">
        <v>1478</v>
      </c>
      <c r="T2595">
        <v>1</v>
      </c>
      <c r="U2595">
        <v>3.3000000000000002E-2</v>
      </c>
      <c r="V2595">
        <v>725</v>
      </c>
    </row>
    <row r="2596" spans="1:22">
      <c r="A2596">
        <v>131722</v>
      </c>
      <c r="B2596" t="s">
        <v>3661</v>
      </c>
      <c r="C2596">
        <v>1.4018999999999999</v>
      </c>
      <c r="D2596">
        <v>1.4349000000000001</v>
      </c>
      <c r="E2596">
        <v>22287</v>
      </c>
      <c r="F2596">
        <v>2</v>
      </c>
      <c r="G2596">
        <v>3</v>
      </c>
      <c r="H2596">
        <v>3</v>
      </c>
      <c r="I2596">
        <v>97291</v>
      </c>
      <c r="J2596">
        <v>1</v>
      </c>
      <c r="K2596">
        <v>14</v>
      </c>
      <c r="L2596">
        <v>2</v>
      </c>
      <c r="M2596">
        <v>0</v>
      </c>
      <c r="N2596">
        <v>1</v>
      </c>
      <c r="O2596">
        <v>1</v>
      </c>
      <c r="P2596">
        <v>348</v>
      </c>
      <c r="Q2596">
        <v>27</v>
      </c>
      <c r="R2596">
        <v>3</v>
      </c>
      <c r="S2596" t="s">
        <v>1478</v>
      </c>
      <c r="T2596">
        <v>1</v>
      </c>
      <c r="U2596">
        <v>3.3000000000000002E-2</v>
      </c>
      <c r="V2596">
        <v>735</v>
      </c>
    </row>
    <row r="2597" spans="1:22">
      <c r="A2597">
        <v>131723</v>
      </c>
      <c r="B2597" t="s">
        <v>3661</v>
      </c>
      <c r="C2597">
        <v>1.4349000000000001</v>
      </c>
      <c r="D2597">
        <v>1.4679</v>
      </c>
      <c r="E2597">
        <v>22597</v>
      </c>
      <c r="F2597">
        <v>2</v>
      </c>
      <c r="G2597">
        <v>3</v>
      </c>
      <c r="H2597">
        <v>3</v>
      </c>
      <c r="I2597">
        <v>97291</v>
      </c>
      <c r="J2597">
        <v>1</v>
      </c>
      <c r="K2597">
        <v>14</v>
      </c>
      <c r="L2597">
        <v>2</v>
      </c>
      <c r="M2597">
        <v>0</v>
      </c>
      <c r="N2597">
        <v>1</v>
      </c>
      <c r="O2597">
        <v>1</v>
      </c>
      <c r="P2597">
        <v>348</v>
      </c>
      <c r="Q2597">
        <v>27</v>
      </c>
      <c r="R2597">
        <v>3</v>
      </c>
      <c r="S2597" t="s">
        <v>1478</v>
      </c>
      <c r="T2597">
        <v>1</v>
      </c>
      <c r="U2597">
        <v>3.3000000000000002E-2</v>
      </c>
      <c r="V2597">
        <v>746</v>
      </c>
    </row>
    <row r="2598" spans="1:22">
      <c r="A2598">
        <v>131724</v>
      </c>
      <c r="B2598" t="s">
        <v>3661</v>
      </c>
      <c r="C2598">
        <v>1.4679</v>
      </c>
      <c r="D2598">
        <v>1.4817</v>
      </c>
      <c r="E2598">
        <v>22817</v>
      </c>
      <c r="F2598">
        <v>2</v>
      </c>
      <c r="G2598">
        <v>3</v>
      </c>
      <c r="H2598">
        <v>3</v>
      </c>
      <c r="I2598">
        <v>97291</v>
      </c>
      <c r="J2598">
        <v>1</v>
      </c>
      <c r="K2598">
        <v>14</v>
      </c>
      <c r="L2598">
        <v>2</v>
      </c>
      <c r="M2598">
        <v>0</v>
      </c>
      <c r="N2598">
        <v>1</v>
      </c>
      <c r="O2598">
        <v>1</v>
      </c>
      <c r="P2598">
        <v>348</v>
      </c>
      <c r="Q2598">
        <v>27</v>
      </c>
      <c r="R2598">
        <v>3</v>
      </c>
      <c r="S2598" t="s">
        <v>1478</v>
      </c>
      <c r="T2598">
        <v>1</v>
      </c>
      <c r="U2598">
        <v>1.38E-2</v>
      </c>
      <c r="V2598">
        <v>315</v>
      </c>
    </row>
    <row r="2599" spans="1:22">
      <c r="A2599">
        <v>131725</v>
      </c>
      <c r="B2599" t="s">
        <v>3661</v>
      </c>
      <c r="C2599">
        <v>1.4817</v>
      </c>
      <c r="D2599">
        <v>1.5385</v>
      </c>
      <c r="E2599">
        <v>23149</v>
      </c>
      <c r="F2599">
        <v>2</v>
      </c>
      <c r="G2599">
        <v>3</v>
      </c>
      <c r="H2599">
        <v>3</v>
      </c>
      <c r="I2599">
        <v>97291</v>
      </c>
      <c r="J2599">
        <v>1</v>
      </c>
      <c r="K2599">
        <v>14</v>
      </c>
      <c r="L2599">
        <v>2</v>
      </c>
      <c r="M2599">
        <v>0</v>
      </c>
      <c r="N2599">
        <v>1</v>
      </c>
      <c r="O2599">
        <v>1</v>
      </c>
      <c r="P2599">
        <v>348</v>
      </c>
      <c r="Q2599">
        <v>27</v>
      </c>
      <c r="R2599">
        <v>3</v>
      </c>
      <c r="S2599" t="s">
        <v>1478</v>
      </c>
      <c r="T2599">
        <v>1</v>
      </c>
      <c r="U2599">
        <v>5.6800000000000003E-2</v>
      </c>
      <c r="V2599">
        <v>1315</v>
      </c>
    </row>
    <row r="2600" spans="1:22">
      <c r="A2600">
        <v>131726</v>
      </c>
      <c r="B2600" t="s">
        <v>3661</v>
      </c>
      <c r="C2600">
        <v>1.5385</v>
      </c>
      <c r="D2600">
        <v>1.5813999999999999</v>
      </c>
      <c r="E2600">
        <v>23617</v>
      </c>
      <c r="F2600">
        <v>2</v>
      </c>
      <c r="G2600">
        <v>3</v>
      </c>
      <c r="H2600">
        <v>3</v>
      </c>
      <c r="I2600">
        <v>97291</v>
      </c>
      <c r="J2600">
        <v>1</v>
      </c>
      <c r="K2600">
        <v>14</v>
      </c>
      <c r="L2600">
        <v>2</v>
      </c>
      <c r="M2600">
        <v>0</v>
      </c>
      <c r="N2600">
        <v>1</v>
      </c>
      <c r="O2600">
        <v>1</v>
      </c>
      <c r="P2600">
        <v>348</v>
      </c>
      <c r="Q2600">
        <v>27</v>
      </c>
      <c r="R2600">
        <v>3</v>
      </c>
      <c r="S2600" t="s">
        <v>1478</v>
      </c>
      <c r="T2600">
        <v>1</v>
      </c>
      <c r="U2600">
        <v>4.2900000000000001E-2</v>
      </c>
      <c r="V2600">
        <v>1013</v>
      </c>
    </row>
    <row r="2601" spans="1:22">
      <c r="A2601">
        <v>131727</v>
      </c>
      <c r="B2601" t="s">
        <v>3661</v>
      </c>
      <c r="C2601">
        <v>1.5813999999999999</v>
      </c>
      <c r="D2601">
        <v>1.609</v>
      </c>
      <c r="E2601">
        <v>23948</v>
      </c>
      <c r="F2601">
        <v>2</v>
      </c>
      <c r="G2601">
        <v>3</v>
      </c>
      <c r="H2601">
        <v>3</v>
      </c>
      <c r="I2601">
        <v>97291</v>
      </c>
      <c r="J2601">
        <v>1</v>
      </c>
      <c r="K2601">
        <v>14</v>
      </c>
      <c r="L2601">
        <v>2</v>
      </c>
      <c r="M2601">
        <v>0</v>
      </c>
      <c r="N2601">
        <v>1</v>
      </c>
      <c r="O2601">
        <v>1</v>
      </c>
      <c r="P2601">
        <v>348</v>
      </c>
      <c r="Q2601">
        <v>27</v>
      </c>
      <c r="R2601">
        <v>3</v>
      </c>
      <c r="S2601" t="s">
        <v>1478</v>
      </c>
      <c r="T2601">
        <v>1</v>
      </c>
      <c r="U2601">
        <v>2.76E-2</v>
      </c>
      <c r="V2601">
        <v>661</v>
      </c>
    </row>
    <row r="2602" spans="1:22">
      <c r="A2602">
        <v>131728</v>
      </c>
      <c r="B2602" t="s">
        <v>3661</v>
      </c>
      <c r="C2602">
        <v>1.609</v>
      </c>
      <c r="D2602">
        <v>1.6583000000000001</v>
      </c>
      <c r="E2602">
        <v>24309</v>
      </c>
      <c r="F2602">
        <v>2</v>
      </c>
      <c r="G2602">
        <v>3</v>
      </c>
      <c r="H2602">
        <v>3</v>
      </c>
      <c r="I2602">
        <v>97291</v>
      </c>
      <c r="J2602">
        <v>1</v>
      </c>
      <c r="K2602">
        <v>14</v>
      </c>
      <c r="L2602">
        <v>2</v>
      </c>
      <c r="M2602">
        <v>0</v>
      </c>
      <c r="N2602">
        <v>1</v>
      </c>
      <c r="O2602">
        <v>1</v>
      </c>
      <c r="P2602">
        <v>348</v>
      </c>
      <c r="Q2602">
        <v>27</v>
      </c>
      <c r="R2602">
        <v>3</v>
      </c>
      <c r="S2602" t="s">
        <v>1478</v>
      </c>
      <c r="T2602">
        <v>1</v>
      </c>
      <c r="U2602">
        <v>4.9299999999999997E-2</v>
      </c>
      <c r="V2602">
        <v>1198</v>
      </c>
    </row>
    <row r="2603" spans="1:22">
      <c r="A2603">
        <v>131729</v>
      </c>
      <c r="B2603" t="s">
        <v>3661</v>
      </c>
      <c r="C2603">
        <v>1.6583000000000001</v>
      </c>
      <c r="D2603">
        <v>1.7644</v>
      </c>
      <c r="E2603">
        <v>25038</v>
      </c>
      <c r="F2603">
        <v>2</v>
      </c>
      <c r="G2603">
        <v>3</v>
      </c>
      <c r="H2603">
        <v>3</v>
      </c>
      <c r="I2603">
        <v>97291</v>
      </c>
      <c r="J2603">
        <v>1</v>
      </c>
      <c r="K2603">
        <v>14</v>
      </c>
      <c r="L2603">
        <v>2</v>
      </c>
      <c r="M2603">
        <v>0</v>
      </c>
      <c r="N2603">
        <v>1</v>
      </c>
      <c r="O2603">
        <v>1</v>
      </c>
      <c r="P2603">
        <v>348</v>
      </c>
      <c r="Q2603">
        <v>27</v>
      </c>
      <c r="R2603">
        <v>3</v>
      </c>
      <c r="S2603" t="s">
        <v>1478</v>
      </c>
      <c r="T2603">
        <v>1</v>
      </c>
      <c r="U2603">
        <v>0.1061</v>
      </c>
      <c r="V2603">
        <v>2657</v>
      </c>
    </row>
    <row r="2604" spans="1:22">
      <c r="A2604">
        <v>131730</v>
      </c>
      <c r="B2604" t="s">
        <v>3661</v>
      </c>
      <c r="C2604">
        <v>1.7644</v>
      </c>
      <c r="D2604">
        <v>1.8120000000000001</v>
      </c>
      <c r="E2604">
        <v>25760</v>
      </c>
      <c r="F2604">
        <v>2</v>
      </c>
      <c r="G2604">
        <v>3</v>
      </c>
      <c r="H2604">
        <v>3</v>
      </c>
      <c r="I2604">
        <v>97291</v>
      </c>
      <c r="J2604">
        <v>1</v>
      </c>
      <c r="K2604">
        <v>14</v>
      </c>
      <c r="L2604">
        <v>2</v>
      </c>
      <c r="M2604">
        <v>0</v>
      </c>
      <c r="N2604">
        <v>1</v>
      </c>
      <c r="O2604">
        <v>1</v>
      </c>
      <c r="P2604">
        <v>348</v>
      </c>
      <c r="Q2604">
        <v>27</v>
      </c>
      <c r="R2604">
        <v>3</v>
      </c>
      <c r="S2604" t="s">
        <v>1478</v>
      </c>
      <c r="T2604">
        <v>1</v>
      </c>
      <c r="U2604">
        <v>4.7600000000000003E-2</v>
      </c>
      <c r="V2604">
        <v>1226</v>
      </c>
    </row>
    <row r="2605" spans="1:22">
      <c r="A2605">
        <v>131731</v>
      </c>
      <c r="B2605" t="s">
        <v>3661</v>
      </c>
      <c r="C2605">
        <v>1.8120000000000001</v>
      </c>
      <c r="D2605">
        <v>1.8567</v>
      </c>
      <c r="E2605">
        <v>26193</v>
      </c>
      <c r="F2605">
        <v>2</v>
      </c>
      <c r="G2605">
        <v>3</v>
      </c>
      <c r="H2605">
        <v>3</v>
      </c>
      <c r="I2605">
        <v>97291</v>
      </c>
      <c r="J2605">
        <v>1</v>
      </c>
      <c r="K2605">
        <v>14</v>
      </c>
      <c r="L2605">
        <v>2</v>
      </c>
      <c r="M2605">
        <v>0</v>
      </c>
      <c r="N2605">
        <v>1</v>
      </c>
      <c r="O2605">
        <v>1</v>
      </c>
      <c r="P2605">
        <v>348</v>
      </c>
      <c r="Q2605">
        <v>27</v>
      </c>
      <c r="R2605">
        <v>3</v>
      </c>
      <c r="S2605" t="s">
        <v>1478</v>
      </c>
      <c r="T2605">
        <v>1</v>
      </c>
      <c r="U2605">
        <v>4.4699999999999997E-2</v>
      </c>
      <c r="V2605">
        <v>1171</v>
      </c>
    </row>
    <row r="2606" spans="1:22">
      <c r="A2606">
        <v>131732</v>
      </c>
      <c r="B2606" t="s">
        <v>3661</v>
      </c>
      <c r="C2606">
        <v>1.8567</v>
      </c>
      <c r="D2606">
        <v>1.9029</v>
      </c>
      <c r="E2606">
        <v>26620</v>
      </c>
      <c r="F2606">
        <v>2</v>
      </c>
      <c r="G2606">
        <v>3</v>
      </c>
      <c r="H2606">
        <v>3</v>
      </c>
      <c r="I2606">
        <v>97291</v>
      </c>
      <c r="J2606">
        <v>1</v>
      </c>
      <c r="K2606">
        <v>14</v>
      </c>
      <c r="L2606">
        <v>2</v>
      </c>
      <c r="M2606">
        <v>0</v>
      </c>
      <c r="N2606">
        <v>1</v>
      </c>
      <c r="O2606">
        <v>1</v>
      </c>
      <c r="P2606">
        <v>348</v>
      </c>
      <c r="Q2606">
        <v>27</v>
      </c>
      <c r="R2606">
        <v>3</v>
      </c>
      <c r="S2606" t="s">
        <v>1478</v>
      </c>
      <c r="T2606">
        <v>1</v>
      </c>
      <c r="U2606">
        <v>4.6199999999999998E-2</v>
      </c>
      <c r="V2606">
        <v>1230</v>
      </c>
    </row>
    <row r="2607" spans="1:22">
      <c r="A2607">
        <v>131733</v>
      </c>
      <c r="B2607" t="s">
        <v>3661</v>
      </c>
      <c r="C2607">
        <v>1.9029</v>
      </c>
      <c r="D2607">
        <v>1.9596</v>
      </c>
      <c r="E2607">
        <v>27103</v>
      </c>
      <c r="F2607">
        <v>2</v>
      </c>
      <c r="G2607">
        <v>3</v>
      </c>
      <c r="H2607">
        <v>3</v>
      </c>
      <c r="I2607">
        <v>97291</v>
      </c>
      <c r="J2607">
        <v>1</v>
      </c>
      <c r="K2607">
        <v>14</v>
      </c>
      <c r="L2607">
        <v>2</v>
      </c>
      <c r="M2607">
        <v>0</v>
      </c>
      <c r="N2607">
        <v>1</v>
      </c>
      <c r="O2607">
        <v>1</v>
      </c>
      <c r="P2607">
        <v>348</v>
      </c>
      <c r="Q2607">
        <v>27</v>
      </c>
      <c r="R2607">
        <v>3</v>
      </c>
      <c r="S2607" t="s">
        <v>1478</v>
      </c>
      <c r="T2607">
        <v>1</v>
      </c>
      <c r="U2607">
        <v>5.67E-2</v>
      </c>
      <c r="V2607">
        <v>1537</v>
      </c>
    </row>
    <row r="2608" spans="1:22">
      <c r="A2608">
        <v>131734</v>
      </c>
      <c r="B2608" t="s">
        <v>3661</v>
      </c>
      <c r="C2608">
        <v>1.9596</v>
      </c>
      <c r="D2608">
        <v>2.0238</v>
      </c>
      <c r="E2608">
        <v>26940</v>
      </c>
      <c r="F2608">
        <v>2</v>
      </c>
      <c r="G2608">
        <v>3</v>
      </c>
      <c r="H2608">
        <v>3</v>
      </c>
      <c r="I2608">
        <v>97291</v>
      </c>
      <c r="J2608">
        <v>1</v>
      </c>
      <c r="K2608">
        <v>14</v>
      </c>
      <c r="L2608">
        <v>2</v>
      </c>
      <c r="M2608">
        <v>0</v>
      </c>
      <c r="N2608">
        <v>1</v>
      </c>
      <c r="O2608">
        <v>1</v>
      </c>
      <c r="P2608">
        <v>348</v>
      </c>
      <c r="Q2608">
        <v>27</v>
      </c>
      <c r="R2608">
        <v>3</v>
      </c>
      <c r="S2608" t="s">
        <v>1478</v>
      </c>
      <c r="T2608">
        <v>1</v>
      </c>
      <c r="U2608">
        <v>6.4199999999999993E-2</v>
      </c>
      <c r="V2608">
        <v>1730</v>
      </c>
    </row>
    <row r="2609" spans="1:22">
      <c r="A2609">
        <v>131735</v>
      </c>
      <c r="B2609" t="s">
        <v>3661</v>
      </c>
      <c r="C2609">
        <v>2.0238</v>
      </c>
      <c r="D2609">
        <v>2.1204000000000001</v>
      </c>
      <c r="E2609">
        <v>26724</v>
      </c>
      <c r="F2609">
        <v>2</v>
      </c>
      <c r="G2609">
        <v>3</v>
      </c>
      <c r="H2609">
        <v>3</v>
      </c>
      <c r="I2609">
        <v>97291</v>
      </c>
      <c r="J2609">
        <v>1</v>
      </c>
      <c r="K2609">
        <v>14</v>
      </c>
      <c r="L2609">
        <v>2</v>
      </c>
      <c r="M2609">
        <v>0</v>
      </c>
      <c r="N2609">
        <v>1</v>
      </c>
      <c r="O2609">
        <v>1</v>
      </c>
      <c r="P2609">
        <v>348</v>
      </c>
      <c r="Q2609">
        <v>27</v>
      </c>
      <c r="R2609">
        <v>3</v>
      </c>
      <c r="S2609" t="s">
        <v>1478</v>
      </c>
      <c r="T2609">
        <v>1</v>
      </c>
      <c r="U2609">
        <v>9.6600000000000005E-2</v>
      </c>
      <c r="V2609">
        <v>2582</v>
      </c>
    </row>
    <row r="2610" spans="1:22">
      <c r="A2610">
        <v>131736</v>
      </c>
      <c r="B2610" t="s">
        <v>3661</v>
      </c>
      <c r="C2610">
        <v>2.1204000000000001</v>
      </c>
      <c r="D2610">
        <v>2.1343000000000001</v>
      </c>
      <c r="E2610">
        <v>26575</v>
      </c>
      <c r="F2610">
        <v>2</v>
      </c>
      <c r="G2610">
        <v>3</v>
      </c>
      <c r="H2610">
        <v>3</v>
      </c>
      <c r="I2610">
        <v>97291</v>
      </c>
      <c r="J2610">
        <v>1</v>
      </c>
      <c r="K2610">
        <v>14</v>
      </c>
      <c r="L2610">
        <v>2</v>
      </c>
      <c r="M2610">
        <v>0</v>
      </c>
      <c r="N2610">
        <v>1</v>
      </c>
      <c r="O2610">
        <v>1</v>
      </c>
      <c r="P2610">
        <v>348</v>
      </c>
      <c r="Q2610">
        <v>27</v>
      </c>
      <c r="R2610">
        <v>3</v>
      </c>
      <c r="S2610" t="s">
        <v>1478</v>
      </c>
      <c r="T2610">
        <v>1</v>
      </c>
      <c r="U2610">
        <v>1.3899999999999999E-2</v>
      </c>
      <c r="V2610">
        <v>369</v>
      </c>
    </row>
    <row r="2611" spans="1:22">
      <c r="A2611">
        <v>131737</v>
      </c>
      <c r="B2611" t="s">
        <v>3661</v>
      </c>
      <c r="C2611">
        <v>2.1343000000000001</v>
      </c>
      <c r="D2611">
        <v>2.1865000000000001</v>
      </c>
      <c r="E2611">
        <v>26486</v>
      </c>
      <c r="F2611">
        <v>2</v>
      </c>
      <c r="G2611">
        <v>3</v>
      </c>
      <c r="H2611">
        <v>3</v>
      </c>
      <c r="I2611">
        <v>97291</v>
      </c>
      <c r="J2611">
        <v>1</v>
      </c>
      <c r="K2611">
        <v>14</v>
      </c>
      <c r="L2611">
        <v>2</v>
      </c>
      <c r="M2611">
        <v>0</v>
      </c>
      <c r="N2611">
        <v>1</v>
      </c>
      <c r="O2611">
        <v>1</v>
      </c>
      <c r="P2611">
        <v>348</v>
      </c>
      <c r="Q2611">
        <v>27</v>
      </c>
      <c r="R2611">
        <v>3</v>
      </c>
      <c r="S2611" t="s">
        <v>1478</v>
      </c>
      <c r="T2611">
        <v>1</v>
      </c>
      <c r="U2611">
        <v>5.2200000000000003E-2</v>
      </c>
      <c r="V2611">
        <v>1383</v>
      </c>
    </row>
    <row r="2612" spans="1:22">
      <c r="A2612">
        <v>131738</v>
      </c>
      <c r="B2612" t="s">
        <v>3661</v>
      </c>
      <c r="C2612">
        <v>2.1865000000000001</v>
      </c>
      <c r="D2612">
        <v>2.2065999999999999</v>
      </c>
      <c r="E2612">
        <v>26389</v>
      </c>
      <c r="F2612">
        <v>2</v>
      </c>
      <c r="G2612">
        <v>3</v>
      </c>
      <c r="H2612">
        <v>3</v>
      </c>
      <c r="I2612">
        <v>97291</v>
      </c>
      <c r="J2612">
        <v>1</v>
      </c>
      <c r="K2612">
        <v>14</v>
      </c>
      <c r="L2612">
        <v>2</v>
      </c>
      <c r="M2612">
        <v>0</v>
      </c>
      <c r="N2612">
        <v>1</v>
      </c>
      <c r="O2612">
        <v>1</v>
      </c>
      <c r="P2612">
        <v>348</v>
      </c>
      <c r="Q2612">
        <v>27</v>
      </c>
      <c r="R2612">
        <v>3</v>
      </c>
      <c r="S2612" t="s">
        <v>1478</v>
      </c>
      <c r="T2612">
        <v>1</v>
      </c>
      <c r="U2612">
        <v>2.01E-2</v>
      </c>
      <c r="V2612">
        <v>530</v>
      </c>
    </row>
    <row r="2613" spans="1:22">
      <c r="A2613">
        <v>131739</v>
      </c>
      <c r="B2613" t="s">
        <v>3661</v>
      </c>
      <c r="C2613">
        <v>2.2065999999999999</v>
      </c>
      <c r="D2613">
        <v>2.27</v>
      </c>
      <c r="E2613">
        <v>26276</v>
      </c>
      <c r="F2613">
        <v>2</v>
      </c>
      <c r="G2613">
        <v>3</v>
      </c>
      <c r="H2613">
        <v>3</v>
      </c>
      <c r="I2613">
        <v>97291</v>
      </c>
      <c r="J2613">
        <v>1</v>
      </c>
      <c r="K2613">
        <v>14</v>
      </c>
      <c r="L2613">
        <v>2</v>
      </c>
      <c r="M2613">
        <v>0</v>
      </c>
      <c r="N2613">
        <v>1</v>
      </c>
      <c r="O2613">
        <v>1</v>
      </c>
      <c r="P2613">
        <v>348</v>
      </c>
      <c r="Q2613">
        <v>27</v>
      </c>
      <c r="R2613">
        <v>3</v>
      </c>
      <c r="S2613" t="s">
        <v>1478</v>
      </c>
      <c r="T2613">
        <v>1</v>
      </c>
      <c r="U2613">
        <v>6.3399999999999998E-2</v>
      </c>
      <c r="V2613">
        <v>1666</v>
      </c>
    </row>
    <row r="2614" spans="1:22">
      <c r="A2614">
        <v>131740</v>
      </c>
      <c r="B2614" t="s">
        <v>3661</v>
      </c>
      <c r="C2614">
        <v>2.27</v>
      </c>
      <c r="D2614">
        <v>2.3159999999999998</v>
      </c>
      <c r="E2614">
        <v>26129</v>
      </c>
      <c r="F2614">
        <v>2</v>
      </c>
      <c r="G2614">
        <v>3</v>
      </c>
      <c r="H2614">
        <v>3</v>
      </c>
      <c r="I2614">
        <v>97291</v>
      </c>
      <c r="J2614">
        <v>1</v>
      </c>
      <c r="K2614">
        <v>14</v>
      </c>
      <c r="L2614">
        <v>2</v>
      </c>
      <c r="M2614">
        <v>0</v>
      </c>
      <c r="N2614">
        <v>1</v>
      </c>
      <c r="O2614">
        <v>1</v>
      </c>
      <c r="P2614">
        <v>348</v>
      </c>
      <c r="Q2614">
        <v>27</v>
      </c>
      <c r="R2614">
        <v>3</v>
      </c>
      <c r="S2614" t="s">
        <v>1478</v>
      </c>
      <c r="T2614">
        <v>1</v>
      </c>
      <c r="U2614">
        <v>4.5999999999999999E-2</v>
      </c>
      <c r="V2614">
        <v>1202</v>
      </c>
    </row>
    <row r="2615" spans="1:22">
      <c r="A2615">
        <v>131741</v>
      </c>
      <c r="B2615" t="s">
        <v>3661</v>
      </c>
      <c r="C2615">
        <v>2.3159999999999998</v>
      </c>
      <c r="D2615">
        <v>2.3471000000000002</v>
      </c>
      <c r="E2615">
        <v>26025</v>
      </c>
      <c r="F2615">
        <v>2</v>
      </c>
      <c r="G2615">
        <v>3</v>
      </c>
      <c r="H2615">
        <v>3</v>
      </c>
      <c r="I2615">
        <v>97291</v>
      </c>
      <c r="J2615">
        <v>1</v>
      </c>
      <c r="K2615">
        <v>14</v>
      </c>
      <c r="L2615">
        <v>2</v>
      </c>
      <c r="M2615">
        <v>0</v>
      </c>
      <c r="N2615">
        <v>1</v>
      </c>
      <c r="O2615">
        <v>1</v>
      </c>
      <c r="P2615">
        <v>348</v>
      </c>
      <c r="Q2615">
        <v>27</v>
      </c>
      <c r="R2615">
        <v>3</v>
      </c>
      <c r="S2615" t="s">
        <v>1478</v>
      </c>
      <c r="T2615">
        <v>1</v>
      </c>
      <c r="U2615">
        <v>3.1099999999999999E-2</v>
      </c>
      <c r="V2615">
        <v>809</v>
      </c>
    </row>
    <row r="2616" spans="1:22">
      <c r="A2616">
        <v>131742</v>
      </c>
      <c r="B2616" t="s">
        <v>3661</v>
      </c>
      <c r="C2616">
        <v>2.3471000000000002</v>
      </c>
      <c r="D2616">
        <v>2.3778000000000001</v>
      </c>
      <c r="E2616">
        <v>25942</v>
      </c>
      <c r="F2616">
        <v>2</v>
      </c>
      <c r="G2616">
        <v>3</v>
      </c>
      <c r="H2616">
        <v>3</v>
      </c>
      <c r="I2616">
        <v>97291</v>
      </c>
      <c r="J2616">
        <v>1</v>
      </c>
      <c r="K2616">
        <v>14</v>
      </c>
      <c r="L2616">
        <v>2</v>
      </c>
      <c r="M2616">
        <v>0</v>
      </c>
      <c r="N2616">
        <v>1</v>
      </c>
      <c r="O2616">
        <v>1</v>
      </c>
      <c r="P2616">
        <v>348</v>
      </c>
      <c r="Q2616">
        <v>27</v>
      </c>
      <c r="R2616">
        <v>3</v>
      </c>
      <c r="S2616" t="s">
        <v>1478</v>
      </c>
      <c r="T2616">
        <v>1</v>
      </c>
      <c r="U2616">
        <v>3.0700000000000002E-2</v>
      </c>
      <c r="V2616">
        <v>796</v>
      </c>
    </row>
    <row r="2617" spans="1:22">
      <c r="A2617">
        <v>131743</v>
      </c>
      <c r="B2617" t="s">
        <v>3661</v>
      </c>
      <c r="C2617">
        <v>2.3778000000000001</v>
      </c>
      <c r="D2617">
        <v>2.4365999999999999</v>
      </c>
      <c r="E2617">
        <v>25822</v>
      </c>
      <c r="F2617">
        <v>2</v>
      </c>
      <c r="G2617">
        <v>3</v>
      </c>
      <c r="H2617">
        <v>3</v>
      </c>
      <c r="I2617">
        <v>97291</v>
      </c>
      <c r="J2617">
        <v>1</v>
      </c>
      <c r="K2617">
        <v>14</v>
      </c>
      <c r="L2617">
        <v>2</v>
      </c>
      <c r="M2617">
        <v>0</v>
      </c>
      <c r="N2617">
        <v>1</v>
      </c>
      <c r="O2617">
        <v>1</v>
      </c>
      <c r="P2617">
        <v>348</v>
      </c>
      <c r="Q2617">
        <v>27</v>
      </c>
      <c r="R2617">
        <v>3</v>
      </c>
      <c r="S2617" t="s">
        <v>1478</v>
      </c>
      <c r="T2617">
        <v>1</v>
      </c>
      <c r="U2617">
        <v>5.8799999999999998E-2</v>
      </c>
      <c r="V2617">
        <v>1518</v>
      </c>
    </row>
    <row r="2618" spans="1:22">
      <c r="A2618">
        <v>131744</v>
      </c>
      <c r="B2618" t="s">
        <v>3661</v>
      </c>
      <c r="C2618">
        <v>2.4365999999999999</v>
      </c>
      <c r="D2618">
        <v>2.4687999999999999</v>
      </c>
      <c r="E2618">
        <v>25699</v>
      </c>
      <c r="F2618">
        <v>2</v>
      </c>
      <c r="G2618">
        <v>3</v>
      </c>
      <c r="H2618">
        <v>3</v>
      </c>
      <c r="I2618">
        <v>97291</v>
      </c>
      <c r="J2618">
        <v>1</v>
      </c>
      <c r="K2618">
        <v>14</v>
      </c>
      <c r="L2618">
        <v>2</v>
      </c>
      <c r="M2618">
        <v>0</v>
      </c>
      <c r="N2618">
        <v>1</v>
      </c>
      <c r="O2618">
        <v>1</v>
      </c>
      <c r="P2618">
        <v>348</v>
      </c>
      <c r="Q2618">
        <v>27</v>
      </c>
      <c r="R2618">
        <v>3</v>
      </c>
      <c r="S2618" t="s">
        <v>1478</v>
      </c>
      <c r="T2618">
        <v>1</v>
      </c>
      <c r="U2618">
        <v>3.2199999999999999E-2</v>
      </c>
      <c r="V2618">
        <v>828</v>
      </c>
    </row>
    <row r="2619" spans="1:22">
      <c r="A2619">
        <v>131745</v>
      </c>
      <c r="B2619" t="s">
        <v>3661</v>
      </c>
      <c r="C2619">
        <v>2.4687999999999999</v>
      </c>
      <c r="D2619">
        <v>2.5268999999999999</v>
      </c>
      <c r="E2619">
        <v>25578</v>
      </c>
      <c r="F2619">
        <v>2</v>
      </c>
      <c r="G2619">
        <v>3</v>
      </c>
      <c r="H2619">
        <v>3</v>
      </c>
      <c r="I2619">
        <v>97291</v>
      </c>
      <c r="J2619">
        <v>1</v>
      </c>
      <c r="K2619">
        <v>14</v>
      </c>
      <c r="L2619">
        <v>2</v>
      </c>
      <c r="M2619">
        <v>0</v>
      </c>
      <c r="N2619">
        <v>1</v>
      </c>
      <c r="O2619">
        <v>1</v>
      </c>
      <c r="P2619">
        <v>348</v>
      </c>
      <c r="Q2619">
        <v>27</v>
      </c>
      <c r="R2619">
        <v>3</v>
      </c>
      <c r="S2619" t="s">
        <v>1478</v>
      </c>
      <c r="T2619">
        <v>1</v>
      </c>
      <c r="U2619">
        <v>5.8099999999999999E-2</v>
      </c>
      <c r="V2619">
        <v>1486</v>
      </c>
    </row>
    <row r="2620" spans="1:22">
      <c r="A2620">
        <v>131746</v>
      </c>
      <c r="B2620" t="s">
        <v>3661</v>
      </c>
      <c r="C2620">
        <v>2.5268999999999999</v>
      </c>
      <c r="D2620">
        <v>2.6219999999999999</v>
      </c>
      <c r="E2620">
        <v>25372</v>
      </c>
      <c r="F2620">
        <v>2</v>
      </c>
      <c r="G2620">
        <v>3</v>
      </c>
      <c r="H2620">
        <v>3</v>
      </c>
      <c r="I2620">
        <v>97291</v>
      </c>
      <c r="J2620">
        <v>1</v>
      </c>
      <c r="K2620">
        <v>14</v>
      </c>
      <c r="L2620">
        <v>2</v>
      </c>
      <c r="M2620">
        <v>0</v>
      </c>
      <c r="N2620">
        <v>1</v>
      </c>
      <c r="O2620">
        <v>1</v>
      </c>
      <c r="P2620">
        <v>348</v>
      </c>
      <c r="Q2620">
        <v>27</v>
      </c>
      <c r="R2620">
        <v>3</v>
      </c>
      <c r="S2620" t="s">
        <v>1478</v>
      </c>
      <c r="T2620">
        <v>1</v>
      </c>
      <c r="U2620">
        <v>9.5100000000000004E-2</v>
      </c>
      <c r="V2620">
        <v>2413</v>
      </c>
    </row>
    <row r="2621" spans="1:22">
      <c r="A2621">
        <v>131747</v>
      </c>
      <c r="B2621" t="s">
        <v>3661</v>
      </c>
      <c r="C2621">
        <v>2.6219999999999999</v>
      </c>
      <c r="D2621">
        <v>2.6661999999999999</v>
      </c>
      <c r="E2621">
        <v>25372</v>
      </c>
      <c r="F2621">
        <v>2</v>
      </c>
      <c r="G2621">
        <v>3</v>
      </c>
      <c r="H2621">
        <v>3</v>
      </c>
      <c r="I2621">
        <v>97291</v>
      </c>
      <c r="J2621">
        <v>1</v>
      </c>
      <c r="K2621">
        <v>14</v>
      </c>
      <c r="L2621">
        <v>2</v>
      </c>
      <c r="M2621">
        <v>0</v>
      </c>
      <c r="N2621">
        <v>1</v>
      </c>
      <c r="O2621">
        <v>1</v>
      </c>
      <c r="P2621">
        <v>348</v>
      </c>
      <c r="Q2621">
        <v>27</v>
      </c>
      <c r="R2621">
        <v>3</v>
      </c>
      <c r="S2621" t="s">
        <v>1478</v>
      </c>
      <c r="T2621">
        <v>1</v>
      </c>
      <c r="U2621">
        <v>4.4200000000000003E-2</v>
      </c>
      <c r="V2621">
        <v>1121</v>
      </c>
    </row>
    <row r="2622" spans="1:22">
      <c r="A2622">
        <v>131748</v>
      </c>
      <c r="B2622" t="s">
        <v>3661</v>
      </c>
      <c r="C2622">
        <v>2.6661999999999999</v>
      </c>
      <c r="D2622">
        <v>2.6743999999999999</v>
      </c>
      <c r="E2622">
        <v>25114</v>
      </c>
      <c r="F2622">
        <v>2</v>
      </c>
      <c r="G2622">
        <v>3</v>
      </c>
      <c r="H2622">
        <v>3</v>
      </c>
      <c r="I2622">
        <v>97291</v>
      </c>
      <c r="J2622">
        <v>1</v>
      </c>
      <c r="K2622">
        <v>14</v>
      </c>
      <c r="L2622">
        <v>2</v>
      </c>
      <c r="M2622">
        <v>0</v>
      </c>
      <c r="N2622">
        <v>1</v>
      </c>
      <c r="O2622">
        <v>1</v>
      </c>
      <c r="P2622">
        <v>348</v>
      </c>
      <c r="Q2622">
        <v>27</v>
      </c>
      <c r="R2622">
        <v>3</v>
      </c>
      <c r="S2622" t="s">
        <v>1478</v>
      </c>
      <c r="T2622">
        <v>1</v>
      </c>
      <c r="U2622">
        <v>8.2000000000000007E-3</v>
      </c>
      <c r="V2622">
        <v>206</v>
      </c>
    </row>
    <row r="2623" spans="1:22">
      <c r="A2623">
        <v>131749</v>
      </c>
      <c r="B2623" t="s">
        <v>3661</v>
      </c>
      <c r="C2623">
        <v>2.6743999999999999</v>
      </c>
      <c r="D2623">
        <v>2.8041</v>
      </c>
      <c r="E2623">
        <v>24928</v>
      </c>
      <c r="F2623">
        <v>2</v>
      </c>
      <c r="G2623">
        <v>3</v>
      </c>
      <c r="H2623">
        <v>3</v>
      </c>
      <c r="I2623">
        <v>97291</v>
      </c>
      <c r="J2623">
        <v>1</v>
      </c>
      <c r="K2623">
        <v>14</v>
      </c>
      <c r="L2623">
        <v>2</v>
      </c>
      <c r="M2623">
        <v>0</v>
      </c>
      <c r="N2623">
        <v>1</v>
      </c>
      <c r="O2623">
        <v>1</v>
      </c>
      <c r="P2623">
        <v>348</v>
      </c>
      <c r="Q2623">
        <v>27</v>
      </c>
      <c r="R2623">
        <v>3</v>
      </c>
      <c r="S2623" t="s">
        <v>1478</v>
      </c>
      <c r="T2623">
        <v>1</v>
      </c>
      <c r="U2623">
        <v>0.12970000000000001</v>
      </c>
      <c r="V2623">
        <v>3233</v>
      </c>
    </row>
    <row r="2624" spans="1:22">
      <c r="A2624">
        <v>131750</v>
      </c>
      <c r="B2624" t="s">
        <v>3661</v>
      </c>
      <c r="C2624">
        <v>2.8041</v>
      </c>
      <c r="D2624">
        <v>2.8815573200000002</v>
      </c>
      <c r="E2624">
        <v>24624</v>
      </c>
      <c r="F2624">
        <v>2</v>
      </c>
      <c r="G2624">
        <v>3</v>
      </c>
      <c r="H2624">
        <v>3</v>
      </c>
      <c r="I2624">
        <v>97291</v>
      </c>
      <c r="J2624">
        <v>1</v>
      </c>
      <c r="K2624">
        <v>14</v>
      </c>
      <c r="L2624">
        <v>2</v>
      </c>
      <c r="M2624">
        <v>0</v>
      </c>
      <c r="N2624">
        <v>1</v>
      </c>
      <c r="O2624">
        <v>1</v>
      </c>
      <c r="P2624">
        <v>348</v>
      </c>
      <c r="Q2624">
        <v>27</v>
      </c>
      <c r="R2624">
        <v>3</v>
      </c>
      <c r="S2624" t="s">
        <v>1478</v>
      </c>
      <c r="T2624">
        <v>1</v>
      </c>
      <c r="U2624">
        <v>7.7457319999999996E-2</v>
      </c>
      <c r="V2624">
        <v>1907</v>
      </c>
    </row>
    <row r="2625" spans="1:22">
      <c r="A2625">
        <v>131751</v>
      </c>
      <c r="B2625" t="s">
        <v>3661</v>
      </c>
      <c r="C2625">
        <v>2.8815573200000002</v>
      </c>
      <c r="D2625">
        <v>2.9001999999999999</v>
      </c>
      <c r="E2625">
        <v>24624</v>
      </c>
      <c r="F2625">
        <v>2</v>
      </c>
      <c r="G2625">
        <v>3</v>
      </c>
      <c r="H2625">
        <v>3</v>
      </c>
      <c r="I2625">
        <v>97291</v>
      </c>
      <c r="J2625">
        <v>1</v>
      </c>
      <c r="K2625">
        <v>14</v>
      </c>
      <c r="L2625">
        <v>2</v>
      </c>
      <c r="M2625">
        <v>0</v>
      </c>
      <c r="N2625">
        <v>1</v>
      </c>
      <c r="O2625">
        <v>1</v>
      </c>
      <c r="P2625">
        <v>348</v>
      </c>
      <c r="Q2625">
        <v>27</v>
      </c>
      <c r="R2625">
        <v>3</v>
      </c>
      <c r="S2625" t="s">
        <v>1478</v>
      </c>
      <c r="T2625">
        <v>1</v>
      </c>
      <c r="U2625">
        <v>1.8642679999999998E-2</v>
      </c>
      <c r="V2625">
        <v>459</v>
      </c>
    </row>
    <row r="2626" spans="1:22">
      <c r="A2626">
        <v>131752</v>
      </c>
      <c r="B2626" t="s">
        <v>3661</v>
      </c>
      <c r="C2626">
        <v>2.9001999999999999</v>
      </c>
      <c r="D2626">
        <v>2.9113000000000002</v>
      </c>
      <c r="E2626">
        <v>24480</v>
      </c>
      <c r="F2626">
        <v>2</v>
      </c>
      <c r="G2626">
        <v>3</v>
      </c>
      <c r="H2626">
        <v>3</v>
      </c>
      <c r="I2626">
        <v>97291</v>
      </c>
      <c r="J2626">
        <v>1</v>
      </c>
      <c r="K2626">
        <v>14</v>
      </c>
      <c r="L2626">
        <v>2</v>
      </c>
      <c r="M2626">
        <v>0</v>
      </c>
      <c r="N2626">
        <v>1</v>
      </c>
      <c r="O2626">
        <v>1</v>
      </c>
      <c r="P2626">
        <v>348</v>
      </c>
      <c r="Q2626">
        <v>27</v>
      </c>
      <c r="R2626">
        <v>3</v>
      </c>
      <c r="S2626" t="s">
        <v>1478</v>
      </c>
      <c r="T2626">
        <v>1</v>
      </c>
      <c r="U2626">
        <v>1.11E-2</v>
      </c>
      <c r="V2626">
        <v>272</v>
      </c>
    </row>
    <row r="2627" spans="1:22">
      <c r="A2627">
        <v>131753</v>
      </c>
      <c r="B2627" t="s">
        <v>3661</v>
      </c>
      <c r="C2627">
        <v>2.9113000000000002</v>
      </c>
      <c r="D2627">
        <v>2.9689000000000001</v>
      </c>
      <c r="E2627">
        <v>24387</v>
      </c>
      <c r="F2627">
        <v>2</v>
      </c>
      <c r="G2627">
        <v>3</v>
      </c>
      <c r="H2627">
        <v>3</v>
      </c>
      <c r="I2627">
        <v>97291</v>
      </c>
      <c r="J2627">
        <v>1</v>
      </c>
      <c r="K2627">
        <v>14</v>
      </c>
      <c r="L2627">
        <v>2</v>
      </c>
      <c r="M2627">
        <v>0</v>
      </c>
      <c r="N2627">
        <v>1</v>
      </c>
      <c r="O2627">
        <v>1</v>
      </c>
      <c r="P2627">
        <v>348</v>
      </c>
      <c r="Q2627">
        <v>27</v>
      </c>
      <c r="R2627">
        <v>3</v>
      </c>
      <c r="S2627" t="s">
        <v>1478</v>
      </c>
      <c r="T2627">
        <v>1</v>
      </c>
      <c r="U2627">
        <v>5.7599999999999998E-2</v>
      </c>
      <c r="V2627">
        <v>1405</v>
      </c>
    </row>
    <row r="2628" spans="1:22">
      <c r="A2628">
        <v>131754</v>
      </c>
      <c r="B2628" t="s">
        <v>3661</v>
      </c>
      <c r="C2628">
        <v>2.9689000000000001</v>
      </c>
      <c r="D2628">
        <v>2.9980000000000002</v>
      </c>
      <c r="E2628">
        <v>24271</v>
      </c>
      <c r="F2628">
        <v>2</v>
      </c>
      <c r="G2628">
        <v>3</v>
      </c>
      <c r="H2628">
        <v>3</v>
      </c>
      <c r="I2628">
        <v>97291</v>
      </c>
      <c r="J2628">
        <v>1</v>
      </c>
      <c r="K2628">
        <v>14</v>
      </c>
      <c r="L2628">
        <v>2</v>
      </c>
      <c r="M2628">
        <v>0</v>
      </c>
      <c r="N2628">
        <v>1</v>
      </c>
      <c r="O2628">
        <v>1</v>
      </c>
      <c r="P2628">
        <v>348</v>
      </c>
      <c r="Q2628">
        <v>27</v>
      </c>
      <c r="R2628">
        <v>3</v>
      </c>
      <c r="S2628" t="s">
        <v>1478</v>
      </c>
      <c r="T2628">
        <v>1</v>
      </c>
      <c r="U2628">
        <v>2.9100000000000001E-2</v>
      </c>
      <c r="V2628">
        <v>706</v>
      </c>
    </row>
    <row r="2629" spans="1:22">
      <c r="A2629">
        <v>131755</v>
      </c>
      <c r="B2629" t="s">
        <v>3661</v>
      </c>
      <c r="C2629">
        <v>2.9980000000000002</v>
      </c>
      <c r="D2629">
        <v>3.1206999999999998</v>
      </c>
      <c r="E2629">
        <v>24066</v>
      </c>
      <c r="F2629">
        <v>2</v>
      </c>
      <c r="G2629">
        <v>3</v>
      </c>
      <c r="H2629">
        <v>3</v>
      </c>
      <c r="I2629">
        <v>97291</v>
      </c>
      <c r="J2629">
        <v>1</v>
      </c>
      <c r="K2629">
        <v>14</v>
      </c>
      <c r="L2629">
        <v>2</v>
      </c>
      <c r="M2629">
        <v>0</v>
      </c>
      <c r="N2629">
        <v>1</v>
      </c>
      <c r="O2629">
        <v>1</v>
      </c>
      <c r="P2629">
        <v>348</v>
      </c>
      <c r="Q2629">
        <v>27</v>
      </c>
      <c r="R2629">
        <v>3</v>
      </c>
      <c r="S2629" t="s">
        <v>1478</v>
      </c>
      <c r="T2629">
        <v>1</v>
      </c>
      <c r="U2629">
        <v>0.1227</v>
      </c>
      <c r="V2629">
        <v>2953</v>
      </c>
    </row>
    <row r="2630" spans="1:22">
      <c r="A2630">
        <v>131756</v>
      </c>
      <c r="B2630" t="s">
        <v>3661</v>
      </c>
      <c r="C2630">
        <v>3.1206999999999998</v>
      </c>
      <c r="D2630">
        <v>3.1294</v>
      </c>
      <c r="E2630">
        <v>23889</v>
      </c>
      <c r="F2630">
        <v>2</v>
      </c>
      <c r="G2630">
        <v>3</v>
      </c>
      <c r="H2630">
        <v>3</v>
      </c>
      <c r="I2630">
        <v>97291</v>
      </c>
      <c r="J2630">
        <v>1</v>
      </c>
      <c r="K2630">
        <v>14</v>
      </c>
      <c r="L2630">
        <v>2</v>
      </c>
      <c r="M2630">
        <v>0</v>
      </c>
      <c r="N2630">
        <v>1</v>
      </c>
      <c r="O2630">
        <v>1</v>
      </c>
      <c r="P2630">
        <v>348</v>
      </c>
      <c r="Q2630">
        <v>27</v>
      </c>
      <c r="R2630">
        <v>3</v>
      </c>
      <c r="S2630" t="s">
        <v>1478</v>
      </c>
      <c r="T2630">
        <v>1</v>
      </c>
      <c r="U2630">
        <v>8.6999999999999994E-3</v>
      </c>
      <c r="V2630">
        <v>208</v>
      </c>
    </row>
    <row r="2631" spans="1:22">
      <c r="A2631">
        <v>131757</v>
      </c>
      <c r="B2631" t="s">
        <v>3661</v>
      </c>
      <c r="C2631">
        <v>3.1294</v>
      </c>
      <c r="D2631">
        <v>3.1753</v>
      </c>
      <c r="E2631">
        <v>23816</v>
      </c>
      <c r="F2631">
        <v>2</v>
      </c>
      <c r="G2631">
        <v>3</v>
      </c>
      <c r="H2631">
        <v>3</v>
      </c>
      <c r="I2631">
        <v>97291</v>
      </c>
      <c r="J2631">
        <v>1</v>
      </c>
      <c r="K2631">
        <v>14</v>
      </c>
      <c r="L2631">
        <v>2</v>
      </c>
      <c r="M2631">
        <v>0</v>
      </c>
      <c r="N2631">
        <v>1</v>
      </c>
      <c r="O2631">
        <v>1</v>
      </c>
      <c r="P2631">
        <v>348</v>
      </c>
      <c r="Q2631">
        <v>27</v>
      </c>
      <c r="R2631">
        <v>3</v>
      </c>
      <c r="S2631" t="s">
        <v>1478</v>
      </c>
      <c r="T2631">
        <v>1</v>
      </c>
      <c r="U2631">
        <v>4.5900000000000003E-2</v>
      </c>
      <c r="V2631">
        <v>1093</v>
      </c>
    </row>
    <row r="2632" spans="1:22">
      <c r="A2632">
        <v>131758</v>
      </c>
      <c r="B2632" t="s">
        <v>3661</v>
      </c>
      <c r="C2632">
        <v>3.1753</v>
      </c>
      <c r="D2632">
        <v>3.2014999999999998</v>
      </c>
      <c r="E2632">
        <v>23719</v>
      </c>
      <c r="F2632">
        <v>2</v>
      </c>
      <c r="G2632">
        <v>3</v>
      </c>
      <c r="H2632">
        <v>3</v>
      </c>
      <c r="I2632">
        <v>97291</v>
      </c>
      <c r="J2632">
        <v>1</v>
      </c>
      <c r="K2632">
        <v>14</v>
      </c>
      <c r="L2632">
        <v>2</v>
      </c>
      <c r="M2632">
        <v>0</v>
      </c>
      <c r="N2632">
        <v>1</v>
      </c>
      <c r="O2632">
        <v>1</v>
      </c>
      <c r="P2632">
        <v>348</v>
      </c>
      <c r="Q2632">
        <v>27</v>
      </c>
      <c r="R2632">
        <v>3</v>
      </c>
      <c r="S2632" t="s">
        <v>1478</v>
      </c>
      <c r="T2632">
        <v>1</v>
      </c>
      <c r="U2632">
        <v>2.6200000000000001E-2</v>
      </c>
      <c r="V2632">
        <v>621</v>
      </c>
    </row>
    <row r="2633" spans="1:22">
      <c r="A2633">
        <v>131759</v>
      </c>
      <c r="B2633" t="s">
        <v>3661</v>
      </c>
      <c r="C2633">
        <v>3.2014999999999998</v>
      </c>
      <c r="D2633">
        <v>3.2248999999999999</v>
      </c>
      <c r="E2633">
        <v>23652</v>
      </c>
      <c r="F2633">
        <v>2</v>
      </c>
      <c r="G2633">
        <v>3</v>
      </c>
      <c r="H2633">
        <v>3</v>
      </c>
      <c r="I2633">
        <v>97291</v>
      </c>
      <c r="J2633">
        <v>1</v>
      </c>
      <c r="K2633">
        <v>14</v>
      </c>
      <c r="L2633">
        <v>2</v>
      </c>
      <c r="M2633">
        <v>0</v>
      </c>
      <c r="N2633">
        <v>1</v>
      </c>
      <c r="O2633">
        <v>1</v>
      </c>
      <c r="P2633">
        <v>348</v>
      </c>
      <c r="Q2633">
        <v>27</v>
      </c>
      <c r="R2633">
        <v>3</v>
      </c>
      <c r="S2633" t="s">
        <v>1478</v>
      </c>
      <c r="T2633">
        <v>1</v>
      </c>
      <c r="U2633">
        <v>2.3400000000000001E-2</v>
      </c>
      <c r="V2633">
        <v>553</v>
      </c>
    </row>
    <row r="2634" spans="1:22">
      <c r="A2634">
        <v>131760</v>
      </c>
      <c r="B2634" t="s">
        <v>3661</v>
      </c>
      <c r="C2634">
        <v>3.2248999999999999</v>
      </c>
      <c r="D2634">
        <v>3.2324000000000002</v>
      </c>
      <c r="E2634">
        <v>23611</v>
      </c>
      <c r="F2634">
        <v>2</v>
      </c>
      <c r="G2634">
        <v>3</v>
      </c>
      <c r="H2634">
        <v>3</v>
      </c>
      <c r="I2634">
        <v>97291</v>
      </c>
      <c r="J2634">
        <v>1</v>
      </c>
      <c r="K2634">
        <v>14</v>
      </c>
      <c r="L2634">
        <v>2</v>
      </c>
      <c r="M2634">
        <v>0</v>
      </c>
      <c r="N2634">
        <v>1</v>
      </c>
      <c r="O2634">
        <v>1</v>
      </c>
      <c r="P2634">
        <v>348</v>
      </c>
      <c r="Q2634">
        <v>27</v>
      </c>
      <c r="R2634">
        <v>3</v>
      </c>
      <c r="S2634" t="s">
        <v>1478</v>
      </c>
      <c r="T2634">
        <v>1</v>
      </c>
      <c r="U2634">
        <v>7.4999999999999997E-3</v>
      </c>
      <c r="V2634">
        <v>177</v>
      </c>
    </row>
    <row r="2635" spans="1:22">
      <c r="A2635">
        <v>131761</v>
      </c>
      <c r="B2635" t="s">
        <v>3661</v>
      </c>
      <c r="C2635">
        <v>3.2324000000000002</v>
      </c>
      <c r="D2635">
        <v>3.2572000000000001</v>
      </c>
      <c r="E2635">
        <v>23567</v>
      </c>
      <c r="F2635">
        <v>2</v>
      </c>
      <c r="G2635">
        <v>3</v>
      </c>
      <c r="H2635">
        <v>3</v>
      </c>
      <c r="I2635">
        <v>97291</v>
      </c>
      <c r="J2635">
        <v>1</v>
      </c>
      <c r="K2635">
        <v>14</v>
      </c>
      <c r="L2635">
        <v>2</v>
      </c>
      <c r="M2635">
        <v>0</v>
      </c>
      <c r="N2635">
        <v>1</v>
      </c>
      <c r="O2635">
        <v>1</v>
      </c>
      <c r="P2635">
        <v>348</v>
      </c>
      <c r="Q2635">
        <v>27</v>
      </c>
      <c r="R2635">
        <v>3</v>
      </c>
      <c r="S2635" t="s">
        <v>1478</v>
      </c>
      <c r="T2635">
        <v>1</v>
      </c>
      <c r="U2635">
        <v>2.4799999999999999E-2</v>
      </c>
      <c r="V2635">
        <v>584</v>
      </c>
    </row>
    <row r="2636" spans="1:22">
      <c r="A2636">
        <v>131762</v>
      </c>
      <c r="B2636" t="s">
        <v>3661</v>
      </c>
      <c r="C2636">
        <v>3.2572000000000001</v>
      </c>
      <c r="D2636">
        <v>3.2999000000000001</v>
      </c>
      <c r="E2636">
        <v>23476</v>
      </c>
      <c r="F2636">
        <v>2</v>
      </c>
      <c r="G2636">
        <v>3</v>
      </c>
      <c r="H2636">
        <v>3</v>
      </c>
      <c r="I2636">
        <v>97291</v>
      </c>
      <c r="J2636">
        <v>1</v>
      </c>
      <c r="K2636">
        <v>14</v>
      </c>
      <c r="L2636">
        <v>2</v>
      </c>
      <c r="M2636">
        <v>0</v>
      </c>
      <c r="N2636">
        <v>1</v>
      </c>
      <c r="O2636">
        <v>1</v>
      </c>
      <c r="P2636">
        <v>348</v>
      </c>
      <c r="Q2636">
        <v>27</v>
      </c>
      <c r="R2636">
        <v>3</v>
      </c>
      <c r="S2636" t="s">
        <v>1478</v>
      </c>
      <c r="T2636">
        <v>1</v>
      </c>
      <c r="U2636">
        <v>4.2700000000000002E-2</v>
      </c>
      <c r="V2636">
        <v>1002</v>
      </c>
    </row>
    <row r="2637" spans="1:22">
      <c r="A2637">
        <v>131763</v>
      </c>
      <c r="B2637" t="s">
        <v>3661</v>
      </c>
      <c r="C2637">
        <v>3.2999000000000001</v>
      </c>
      <c r="D2637">
        <v>3.3523000000000001</v>
      </c>
      <c r="E2637">
        <v>23348</v>
      </c>
      <c r="F2637">
        <v>2</v>
      </c>
      <c r="G2637">
        <v>3</v>
      </c>
      <c r="H2637">
        <v>3</v>
      </c>
      <c r="I2637">
        <v>97291</v>
      </c>
      <c r="J2637">
        <v>1</v>
      </c>
      <c r="K2637">
        <v>14</v>
      </c>
      <c r="L2637">
        <v>2</v>
      </c>
      <c r="M2637">
        <v>0</v>
      </c>
      <c r="N2637">
        <v>1</v>
      </c>
      <c r="O2637">
        <v>1</v>
      </c>
      <c r="P2637">
        <v>348</v>
      </c>
      <c r="Q2637">
        <v>27</v>
      </c>
      <c r="R2637">
        <v>3</v>
      </c>
      <c r="S2637" t="s">
        <v>1478</v>
      </c>
      <c r="T2637">
        <v>1</v>
      </c>
      <c r="U2637">
        <v>5.2400000000000002E-2</v>
      </c>
      <c r="V2637">
        <v>1223</v>
      </c>
    </row>
    <row r="2638" spans="1:22">
      <c r="A2638">
        <v>131764</v>
      </c>
      <c r="B2638" t="s">
        <v>3661</v>
      </c>
      <c r="C2638">
        <v>3.3523000000000001</v>
      </c>
      <c r="D2638">
        <v>3.3925000000000001</v>
      </c>
      <c r="E2638">
        <v>23224</v>
      </c>
      <c r="F2638">
        <v>2</v>
      </c>
      <c r="G2638">
        <v>3</v>
      </c>
      <c r="H2638">
        <v>3</v>
      </c>
      <c r="I2638">
        <v>97291</v>
      </c>
      <c r="J2638">
        <v>1</v>
      </c>
      <c r="K2638">
        <v>14</v>
      </c>
      <c r="L2638">
        <v>2</v>
      </c>
      <c r="M2638">
        <v>0</v>
      </c>
      <c r="N2638">
        <v>1</v>
      </c>
      <c r="O2638">
        <v>1</v>
      </c>
      <c r="P2638">
        <v>348</v>
      </c>
      <c r="Q2638">
        <v>27</v>
      </c>
      <c r="R2638">
        <v>3</v>
      </c>
      <c r="S2638" t="s">
        <v>1478</v>
      </c>
      <c r="T2638">
        <v>1</v>
      </c>
      <c r="U2638">
        <v>4.02E-2</v>
      </c>
      <c r="V2638">
        <v>934</v>
      </c>
    </row>
    <row r="2639" spans="1:22">
      <c r="A2639">
        <v>131765</v>
      </c>
      <c r="B2639" t="s">
        <v>3661</v>
      </c>
      <c r="C2639">
        <v>3.3925000000000001</v>
      </c>
      <c r="D2639">
        <v>3.4245999999999999</v>
      </c>
      <c r="E2639">
        <v>23126</v>
      </c>
      <c r="F2639">
        <v>2</v>
      </c>
      <c r="G2639">
        <v>3</v>
      </c>
      <c r="H2639">
        <v>3</v>
      </c>
      <c r="I2639">
        <v>97291</v>
      </c>
      <c r="J2639">
        <v>1</v>
      </c>
      <c r="K2639">
        <v>14</v>
      </c>
      <c r="L2639">
        <v>2</v>
      </c>
      <c r="M2639">
        <v>0</v>
      </c>
      <c r="N2639">
        <v>1</v>
      </c>
      <c r="O2639">
        <v>1</v>
      </c>
      <c r="P2639">
        <v>348</v>
      </c>
      <c r="Q2639">
        <v>27</v>
      </c>
      <c r="R2639">
        <v>3</v>
      </c>
      <c r="S2639" t="s">
        <v>1478</v>
      </c>
      <c r="T2639">
        <v>1</v>
      </c>
      <c r="U2639">
        <v>3.2099999999999997E-2</v>
      </c>
      <c r="V2639">
        <v>742</v>
      </c>
    </row>
    <row r="2640" spans="1:22">
      <c r="A2640">
        <v>131766</v>
      </c>
      <c r="B2640" t="s">
        <v>3661</v>
      </c>
      <c r="C2640">
        <v>3.4245999999999999</v>
      </c>
      <c r="D2640">
        <v>3.5051173000000002</v>
      </c>
      <c r="E2640">
        <v>22975</v>
      </c>
      <c r="F2640">
        <v>2</v>
      </c>
      <c r="G2640">
        <v>3</v>
      </c>
      <c r="H2640">
        <v>3</v>
      </c>
      <c r="I2640">
        <v>97291</v>
      </c>
      <c r="J2640">
        <v>1</v>
      </c>
      <c r="K2640">
        <v>14</v>
      </c>
      <c r="L2640">
        <v>2</v>
      </c>
      <c r="M2640">
        <v>0</v>
      </c>
      <c r="N2640">
        <v>1</v>
      </c>
      <c r="O2640">
        <v>1</v>
      </c>
      <c r="P2640">
        <v>348</v>
      </c>
      <c r="Q2640">
        <v>27</v>
      </c>
      <c r="R2640">
        <v>3</v>
      </c>
      <c r="S2640" t="s">
        <v>1478</v>
      </c>
      <c r="T2640">
        <v>1</v>
      </c>
      <c r="U2640">
        <v>8.05173E-2</v>
      </c>
      <c r="V2640">
        <v>1850</v>
      </c>
    </row>
    <row r="2641" spans="1:22">
      <c r="A2641">
        <v>131767</v>
      </c>
      <c r="B2641" t="s">
        <v>3661</v>
      </c>
      <c r="C2641">
        <v>3.5051173000000002</v>
      </c>
      <c r="D2641">
        <v>3.5457999999999998</v>
      </c>
      <c r="E2641">
        <v>22812</v>
      </c>
      <c r="F2641">
        <v>2</v>
      </c>
      <c r="G2641">
        <v>3</v>
      </c>
      <c r="H2641">
        <v>3</v>
      </c>
      <c r="I2641">
        <v>97291</v>
      </c>
      <c r="J2641">
        <v>1</v>
      </c>
      <c r="K2641">
        <v>14</v>
      </c>
      <c r="L2641">
        <v>2</v>
      </c>
      <c r="M2641">
        <v>0</v>
      </c>
      <c r="N2641">
        <v>1</v>
      </c>
      <c r="O2641">
        <v>1</v>
      </c>
      <c r="P2641">
        <v>348</v>
      </c>
      <c r="Q2641">
        <v>27</v>
      </c>
      <c r="R2641">
        <v>3</v>
      </c>
      <c r="S2641" t="s">
        <v>1478</v>
      </c>
      <c r="T2641">
        <v>1</v>
      </c>
      <c r="U2641">
        <v>4.0682700000000002E-2</v>
      </c>
      <c r="V2641">
        <v>928</v>
      </c>
    </row>
    <row r="2642" spans="1:22">
      <c r="A2642">
        <v>131768</v>
      </c>
      <c r="B2642" t="s">
        <v>3661</v>
      </c>
      <c r="C2642">
        <v>3.5457999999999998</v>
      </c>
      <c r="D2642">
        <v>3.6034999999999999</v>
      </c>
      <c r="E2642">
        <v>22679</v>
      </c>
      <c r="F2642">
        <v>2</v>
      </c>
      <c r="G2642">
        <v>3</v>
      </c>
      <c r="H2642">
        <v>3</v>
      </c>
      <c r="I2642">
        <v>97291</v>
      </c>
      <c r="J2642">
        <v>1</v>
      </c>
      <c r="K2642">
        <v>14</v>
      </c>
      <c r="L2642">
        <v>2</v>
      </c>
      <c r="M2642">
        <v>0</v>
      </c>
      <c r="N2642">
        <v>1</v>
      </c>
      <c r="O2642">
        <v>1</v>
      </c>
      <c r="P2642">
        <v>348</v>
      </c>
      <c r="Q2642">
        <v>27</v>
      </c>
      <c r="R2642">
        <v>3</v>
      </c>
      <c r="S2642" t="s">
        <v>1478</v>
      </c>
      <c r="T2642">
        <v>1</v>
      </c>
      <c r="U2642">
        <v>5.7700000000000001E-2</v>
      </c>
      <c r="V2642">
        <v>1309</v>
      </c>
    </row>
    <row r="2643" spans="1:22">
      <c r="A2643">
        <v>131769</v>
      </c>
      <c r="B2643" t="s">
        <v>3661</v>
      </c>
      <c r="C2643">
        <v>3.6034999999999999</v>
      </c>
      <c r="D2643">
        <v>3.6313</v>
      </c>
      <c r="E2643">
        <v>22564</v>
      </c>
      <c r="F2643">
        <v>2</v>
      </c>
      <c r="G2643">
        <v>3</v>
      </c>
      <c r="H2643">
        <v>3</v>
      </c>
      <c r="I2643">
        <v>97291</v>
      </c>
      <c r="J2643">
        <v>1</v>
      </c>
      <c r="K2643">
        <v>14</v>
      </c>
      <c r="L2643">
        <v>2</v>
      </c>
      <c r="M2643">
        <v>0</v>
      </c>
      <c r="N2643">
        <v>1</v>
      </c>
      <c r="O2643">
        <v>1</v>
      </c>
      <c r="P2643">
        <v>348</v>
      </c>
      <c r="Q2643">
        <v>27</v>
      </c>
      <c r="R2643">
        <v>3</v>
      </c>
      <c r="S2643" t="s">
        <v>1478</v>
      </c>
      <c r="T2643">
        <v>1</v>
      </c>
      <c r="U2643">
        <v>2.7799999999999998E-2</v>
      </c>
      <c r="V2643">
        <v>627</v>
      </c>
    </row>
    <row r="2644" spans="1:22">
      <c r="A2644">
        <v>131770</v>
      </c>
      <c r="B2644" t="s">
        <v>3661</v>
      </c>
      <c r="C2644">
        <v>3.6313</v>
      </c>
      <c r="D2644">
        <v>3.7353000000000001</v>
      </c>
      <c r="E2644">
        <v>22387</v>
      </c>
      <c r="F2644">
        <v>2</v>
      </c>
      <c r="G2644">
        <v>3</v>
      </c>
      <c r="H2644">
        <v>3</v>
      </c>
      <c r="I2644">
        <v>97291</v>
      </c>
      <c r="J2644">
        <v>1</v>
      </c>
      <c r="K2644">
        <v>14</v>
      </c>
      <c r="L2644">
        <v>2</v>
      </c>
      <c r="M2644">
        <v>0</v>
      </c>
      <c r="N2644">
        <v>1</v>
      </c>
      <c r="O2644">
        <v>1</v>
      </c>
      <c r="P2644">
        <v>348</v>
      </c>
      <c r="Q2644">
        <v>27</v>
      </c>
      <c r="R2644">
        <v>3</v>
      </c>
      <c r="S2644" t="s">
        <v>1478</v>
      </c>
      <c r="T2644">
        <v>1</v>
      </c>
      <c r="U2644">
        <v>0.104</v>
      </c>
      <c r="V2644">
        <v>2328</v>
      </c>
    </row>
    <row r="2645" spans="1:22">
      <c r="A2645">
        <v>131771</v>
      </c>
      <c r="B2645" t="s">
        <v>3661</v>
      </c>
      <c r="C2645">
        <v>3.7353000000000001</v>
      </c>
      <c r="D2645">
        <v>3.8206000000000002</v>
      </c>
      <c r="E2645">
        <v>22132</v>
      </c>
      <c r="F2645">
        <v>2</v>
      </c>
      <c r="G2645">
        <v>3</v>
      </c>
      <c r="H2645">
        <v>3</v>
      </c>
      <c r="I2645">
        <v>97291</v>
      </c>
      <c r="J2645">
        <v>1</v>
      </c>
      <c r="K2645">
        <v>14</v>
      </c>
      <c r="L2645">
        <v>2</v>
      </c>
      <c r="M2645">
        <v>0</v>
      </c>
      <c r="N2645">
        <v>1</v>
      </c>
      <c r="O2645">
        <v>1</v>
      </c>
      <c r="P2645">
        <v>348</v>
      </c>
      <c r="Q2645">
        <v>27</v>
      </c>
      <c r="R2645">
        <v>3</v>
      </c>
      <c r="S2645" t="s">
        <v>1478</v>
      </c>
      <c r="T2645">
        <v>1</v>
      </c>
      <c r="U2645">
        <v>8.5300000000000001E-2</v>
      </c>
      <c r="V2645">
        <v>1888</v>
      </c>
    </row>
    <row r="2646" spans="1:22">
      <c r="A2646">
        <v>131772</v>
      </c>
      <c r="B2646" t="s">
        <v>3661</v>
      </c>
      <c r="C2646">
        <v>3.8206000000000002</v>
      </c>
      <c r="D2646">
        <v>3.8755999999999999</v>
      </c>
      <c r="E2646">
        <v>21943</v>
      </c>
      <c r="F2646">
        <v>2</v>
      </c>
      <c r="G2646">
        <v>3</v>
      </c>
      <c r="H2646">
        <v>3</v>
      </c>
      <c r="I2646">
        <v>97291</v>
      </c>
      <c r="J2646">
        <v>1</v>
      </c>
      <c r="K2646">
        <v>14</v>
      </c>
      <c r="L2646">
        <v>2</v>
      </c>
      <c r="M2646">
        <v>0</v>
      </c>
      <c r="N2646">
        <v>1</v>
      </c>
      <c r="O2646">
        <v>1</v>
      </c>
      <c r="P2646">
        <v>348</v>
      </c>
      <c r="Q2646">
        <v>27</v>
      </c>
      <c r="R2646">
        <v>3</v>
      </c>
      <c r="S2646" t="s">
        <v>1478</v>
      </c>
      <c r="T2646">
        <v>1</v>
      </c>
      <c r="U2646">
        <v>5.5E-2</v>
      </c>
      <c r="V2646">
        <v>1207</v>
      </c>
    </row>
    <row r="2647" spans="1:22">
      <c r="A2647">
        <v>131773</v>
      </c>
      <c r="B2647" t="s">
        <v>3661</v>
      </c>
      <c r="C2647">
        <v>3.8755999999999999</v>
      </c>
      <c r="D2647">
        <v>3.8875000000000002</v>
      </c>
      <c r="E2647">
        <v>21853</v>
      </c>
      <c r="F2647">
        <v>2</v>
      </c>
      <c r="G2647">
        <v>3</v>
      </c>
      <c r="H2647">
        <v>3</v>
      </c>
      <c r="I2647">
        <v>97291</v>
      </c>
      <c r="J2647">
        <v>1</v>
      </c>
      <c r="K2647">
        <v>14</v>
      </c>
      <c r="L2647">
        <v>2</v>
      </c>
      <c r="M2647">
        <v>0</v>
      </c>
      <c r="N2647">
        <v>1</v>
      </c>
      <c r="O2647">
        <v>1</v>
      </c>
      <c r="P2647">
        <v>348</v>
      </c>
      <c r="Q2647">
        <v>27</v>
      </c>
      <c r="R2647">
        <v>3</v>
      </c>
      <c r="S2647" t="s">
        <v>1478</v>
      </c>
      <c r="T2647">
        <v>1</v>
      </c>
      <c r="U2647">
        <v>1.1900000000000001E-2</v>
      </c>
      <c r="V2647">
        <v>260</v>
      </c>
    </row>
    <row r="2648" spans="1:22">
      <c r="A2648">
        <v>131774</v>
      </c>
      <c r="B2648" t="s">
        <v>3661</v>
      </c>
      <c r="C2648">
        <v>3.8875000000000002</v>
      </c>
      <c r="D2648">
        <v>3.9645999999999999</v>
      </c>
      <c r="E2648">
        <v>21733</v>
      </c>
      <c r="F2648">
        <v>2</v>
      </c>
      <c r="G2648">
        <v>3</v>
      </c>
      <c r="H2648">
        <v>3</v>
      </c>
      <c r="I2648">
        <v>97291</v>
      </c>
      <c r="J2648">
        <v>1</v>
      </c>
      <c r="K2648">
        <v>14</v>
      </c>
      <c r="L2648">
        <v>2</v>
      </c>
      <c r="M2648">
        <v>0</v>
      </c>
      <c r="N2648">
        <v>1</v>
      </c>
      <c r="O2648">
        <v>1</v>
      </c>
      <c r="P2648">
        <v>348</v>
      </c>
      <c r="Q2648">
        <v>27</v>
      </c>
      <c r="R2648">
        <v>3</v>
      </c>
      <c r="S2648" t="s">
        <v>1478</v>
      </c>
      <c r="T2648">
        <v>1</v>
      </c>
      <c r="U2648">
        <v>7.7100000000000002E-2</v>
      </c>
      <c r="V2648">
        <v>1676</v>
      </c>
    </row>
    <row r="2649" spans="1:22">
      <c r="A2649">
        <v>131775</v>
      </c>
      <c r="B2649" t="s">
        <v>3661</v>
      </c>
      <c r="C2649">
        <v>3.9645999999999999</v>
      </c>
      <c r="D2649">
        <v>4.0046999999999997</v>
      </c>
      <c r="E2649">
        <v>21576</v>
      </c>
      <c r="F2649">
        <v>2</v>
      </c>
      <c r="G2649">
        <v>3</v>
      </c>
      <c r="H2649">
        <v>3</v>
      </c>
      <c r="I2649">
        <v>97291</v>
      </c>
      <c r="J2649">
        <v>1</v>
      </c>
      <c r="K2649">
        <v>14</v>
      </c>
      <c r="L2649">
        <v>2</v>
      </c>
      <c r="M2649">
        <v>0</v>
      </c>
      <c r="N2649">
        <v>1</v>
      </c>
      <c r="O2649">
        <v>1</v>
      </c>
      <c r="P2649">
        <v>348</v>
      </c>
      <c r="Q2649">
        <v>27</v>
      </c>
      <c r="R2649">
        <v>3</v>
      </c>
      <c r="S2649" t="s">
        <v>1478</v>
      </c>
      <c r="T2649">
        <v>1</v>
      </c>
      <c r="U2649">
        <v>4.0099999999999997E-2</v>
      </c>
      <c r="V2649">
        <v>865</v>
      </c>
    </row>
    <row r="2650" spans="1:22">
      <c r="A2650">
        <v>131776</v>
      </c>
      <c r="B2650" t="s">
        <v>3661</v>
      </c>
      <c r="C2650">
        <v>4.0046999999999997</v>
      </c>
      <c r="D2650">
        <v>4.3282999999999996</v>
      </c>
      <c r="E2650">
        <v>21086</v>
      </c>
      <c r="F2650">
        <v>2</v>
      </c>
      <c r="G2650">
        <v>3</v>
      </c>
      <c r="H2650">
        <v>3</v>
      </c>
      <c r="I2650">
        <v>97291</v>
      </c>
      <c r="J2650">
        <v>1</v>
      </c>
      <c r="K2650">
        <v>14</v>
      </c>
      <c r="L2650">
        <v>2</v>
      </c>
      <c r="M2650">
        <v>0</v>
      </c>
      <c r="N2650">
        <v>1</v>
      </c>
      <c r="O2650">
        <v>1</v>
      </c>
      <c r="P2650">
        <v>348</v>
      </c>
      <c r="Q2650">
        <v>27</v>
      </c>
      <c r="R2650">
        <v>3</v>
      </c>
      <c r="S2650" t="s">
        <v>1478</v>
      </c>
      <c r="T2650">
        <v>1</v>
      </c>
      <c r="U2650">
        <v>0.3236</v>
      </c>
      <c r="V2650">
        <v>6823</v>
      </c>
    </row>
    <row r="2651" spans="1:22">
      <c r="A2651">
        <v>131777</v>
      </c>
      <c r="B2651" t="s">
        <v>3661</v>
      </c>
      <c r="C2651">
        <v>4.3282999999999996</v>
      </c>
      <c r="D2651">
        <v>4.3501000000000003</v>
      </c>
      <c r="E2651">
        <v>21086</v>
      </c>
      <c r="F2651">
        <v>2</v>
      </c>
      <c r="G2651">
        <v>3</v>
      </c>
      <c r="H2651">
        <v>3</v>
      </c>
      <c r="I2651">
        <v>97291</v>
      </c>
      <c r="J2651">
        <v>1</v>
      </c>
      <c r="K2651">
        <v>14</v>
      </c>
      <c r="L2651">
        <v>2</v>
      </c>
      <c r="M2651">
        <v>0</v>
      </c>
      <c r="N2651">
        <v>1</v>
      </c>
      <c r="O2651">
        <v>1</v>
      </c>
      <c r="P2651">
        <v>348</v>
      </c>
      <c r="Q2651">
        <v>27</v>
      </c>
      <c r="R2651">
        <v>3</v>
      </c>
      <c r="S2651" t="s">
        <v>1478</v>
      </c>
      <c r="T2651">
        <v>1</v>
      </c>
      <c r="U2651">
        <v>2.18E-2</v>
      </c>
      <c r="V2651">
        <v>460</v>
      </c>
    </row>
    <row r="2652" spans="1:22">
      <c r="A2652">
        <v>131778</v>
      </c>
      <c r="B2652" t="s">
        <v>3661</v>
      </c>
      <c r="C2652">
        <v>4.3501000000000003</v>
      </c>
      <c r="D2652">
        <v>4.3749000100000002</v>
      </c>
      <c r="E2652">
        <v>21086</v>
      </c>
      <c r="F2652">
        <v>2</v>
      </c>
      <c r="G2652">
        <v>3</v>
      </c>
      <c r="H2652">
        <v>3</v>
      </c>
      <c r="I2652">
        <v>97291</v>
      </c>
      <c r="J2652">
        <v>1</v>
      </c>
      <c r="K2652">
        <v>14</v>
      </c>
      <c r="L2652">
        <v>2</v>
      </c>
      <c r="M2652">
        <v>0</v>
      </c>
      <c r="N2652">
        <v>1</v>
      </c>
      <c r="O2652">
        <v>1</v>
      </c>
      <c r="P2652">
        <v>348</v>
      </c>
      <c r="Q2652">
        <v>27</v>
      </c>
      <c r="R2652">
        <v>3</v>
      </c>
      <c r="S2652" t="s">
        <v>1478</v>
      </c>
      <c r="T2652">
        <v>1</v>
      </c>
      <c r="U2652">
        <v>2.4800010000000001E-2</v>
      </c>
      <c r="V2652">
        <v>523</v>
      </c>
    </row>
    <row r="2653" spans="1:22">
      <c r="A2653">
        <v>131779</v>
      </c>
      <c r="B2653" t="s">
        <v>3662</v>
      </c>
      <c r="C2653">
        <v>-2.9999999999999997E-8</v>
      </c>
      <c r="D2653">
        <v>0.26233810000000002</v>
      </c>
      <c r="E2653">
        <v>8170</v>
      </c>
      <c r="F2653">
        <v>1</v>
      </c>
      <c r="G2653">
        <v>3</v>
      </c>
      <c r="H2653">
        <v>2</v>
      </c>
      <c r="I2653">
        <v>97291</v>
      </c>
      <c r="J2653">
        <v>1</v>
      </c>
      <c r="K2653">
        <v>14</v>
      </c>
      <c r="L2653">
        <v>2</v>
      </c>
      <c r="M2653">
        <v>1</v>
      </c>
      <c r="N2653">
        <v>1</v>
      </c>
      <c r="O2653">
        <v>1</v>
      </c>
      <c r="P2653">
        <v>348</v>
      </c>
      <c r="Q2653">
        <v>17</v>
      </c>
      <c r="R2653">
        <v>3</v>
      </c>
      <c r="S2653" t="s">
        <v>1478</v>
      </c>
      <c r="T2653">
        <v>1</v>
      </c>
      <c r="U2653">
        <v>0.26233813</v>
      </c>
      <c r="V2653">
        <v>2143</v>
      </c>
    </row>
    <row r="2654" spans="1:22">
      <c r="A2654">
        <v>131780</v>
      </c>
      <c r="B2654" t="s">
        <v>3662</v>
      </c>
      <c r="C2654">
        <v>0.26233810000000002</v>
      </c>
      <c r="D2654">
        <v>0.26237490000000002</v>
      </c>
      <c r="E2654">
        <v>8529</v>
      </c>
      <c r="F2654">
        <v>2</v>
      </c>
      <c r="G2654">
        <v>3</v>
      </c>
      <c r="H2654">
        <v>3</v>
      </c>
      <c r="I2654">
        <v>97291</v>
      </c>
      <c r="J2654">
        <v>1</v>
      </c>
      <c r="K2654">
        <v>14</v>
      </c>
      <c r="L2654">
        <v>2</v>
      </c>
      <c r="M2654">
        <v>0</v>
      </c>
      <c r="N2654">
        <v>1</v>
      </c>
      <c r="O2654">
        <v>1</v>
      </c>
      <c r="P2654">
        <v>348</v>
      </c>
      <c r="Q2654">
        <v>27</v>
      </c>
      <c r="R2654">
        <v>3</v>
      </c>
      <c r="S2654" t="s">
        <v>1478</v>
      </c>
      <c r="T2654">
        <v>1</v>
      </c>
      <c r="U2654">
        <v>3.68E-5</v>
      </c>
      <c r="V2654">
        <v>0</v>
      </c>
    </row>
    <row r="2655" spans="1:22">
      <c r="A2655">
        <v>131781</v>
      </c>
      <c r="B2655" t="s">
        <v>3662</v>
      </c>
      <c r="C2655">
        <v>0.26237490000000002</v>
      </c>
      <c r="D2655">
        <v>0.28669559999999999</v>
      </c>
      <c r="E2655">
        <v>8574</v>
      </c>
      <c r="F2655">
        <v>2</v>
      </c>
      <c r="G2655">
        <v>3</v>
      </c>
      <c r="H2655">
        <v>3</v>
      </c>
      <c r="I2655">
        <v>97291</v>
      </c>
      <c r="J2655">
        <v>1</v>
      </c>
      <c r="K2655">
        <v>14</v>
      </c>
      <c r="L2655">
        <v>2</v>
      </c>
      <c r="M2655">
        <v>0</v>
      </c>
      <c r="N2655">
        <v>1</v>
      </c>
      <c r="O2655">
        <v>1</v>
      </c>
      <c r="P2655">
        <v>348</v>
      </c>
      <c r="Q2655">
        <v>27</v>
      </c>
      <c r="R2655">
        <v>3</v>
      </c>
      <c r="S2655" t="s">
        <v>1478</v>
      </c>
      <c r="T2655">
        <v>1</v>
      </c>
      <c r="U2655">
        <v>2.4320700000000001E-2</v>
      </c>
      <c r="V2655">
        <v>209</v>
      </c>
    </row>
    <row r="2656" spans="1:22">
      <c r="A2656">
        <v>131782</v>
      </c>
      <c r="B2656" t="s">
        <v>3662</v>
      </c>
      <c r="C2656">
        <v>0.28669559999999999</v>
      </c>
      <c r="D2656">
        <v>0.37532179999999998</v>
      </c>
      <c r="E2656">
        <v>8592</v>
      </c>
      <c r="F2656">
        <v>2</v>
      </c>
      <c r="G2656">
        <v>3</v>
      </c>
      <c r="H2656">
        <v>3</v>
      </c>
      <c r="I2656">
        <v>97291</v>
      </c>
      <c r="J2656">
        <v>1</v>
      </c>
      <c r="K2656">
        <v>14</v>
      </c>
      <c r="L2656">
        <v>2</v>
      </c>
      <c r="M2656">
        <v>0</v>
      </c>
      <c r="N2656">
        <v>1</v>
      </c>
      <c r="O2656">
        <v>1</v>
      </c>
      <c r="P2656">
        <v>348</v>
      </c>
      <c r="Q2656">
        <v>27</v>
      </c>
      <c r="R2656">
        <v>3</v>
      </c>
      <c r="S2656" t="s">
        <v>1478</v>
      </c>
      <c r="T2656">
        <v>1</v>
      </c>
      <c r="U2656">
        <v>8.8626200000000002E-2</v>
      </c>
      <c r="V2656">
        <v>761</v>
      </c>
    </row>
    <row r="2657" spans="1:22">
      <c r="A2657">
        <v>131783</v>
      </c>
      <c r="B2657" t="s">
        <v>3662</v>
      </c>
      <c r="C2657">
        <v>0.37532179999999998</v>
      </c>
      <c r="D2657">
        <v>0.421593</v>
      </c>
      <c r="E2657">
        <v>8613</v>
      </c>
      <c r="F2657">
        <v>2</v>
      </c>
      <c r="G2657">
        <v>3</v>
      </c>
      <c r="H2657">
        <v>3</v>
      </c>
      <c r="I2657">
        <v>97291</v>
      </c>
      <c r="J2657">
        <v>1</v>
      </c>
      <c r="K2657">
        <v>14</v>
      </c>
      <c r="L2657">
        <v>2</v>
      </c>
      <c r="M2657">
        <v>0</v>
      </c>
      <c r="N2657">
        <v>1</v>
      </c>
      <c r="O2657">
        <v>1</v>
      </c>
      <c r="P2657">
        <v>348</v>
      </c>
      <c r="Q2657">
        <v>27</v>
      </c>
      <c r="R2657">
        <v>3</v>
      </c>
      <c r="S2657" t="s">
        <v>1478</v>
      </c>
      <c r="T2657">
        <v>1</v>
      </c>
      <c r="U2657">
        <v>4.6271199999999998E-2</v>
      </c>
      <c r="V2657">
        <v>399</v>
      </c>
    </row>
    <row r="2658" spans="1:22">
      <c r="A2658">
        <v>131784</v>
      </c>
      <c r="B2658" t="s">
        <v>3662</v>
      </c>
      <c r="C2658">
        <v>0.421593</v>
      </c>
      <c r="D2658">
        <v>0.46868860000000001</v>
      </c>
      <c r="E2658">
        <v>8628</v>
      </c>
      <c r="F2658">
        <v>2</v>
      </c>
      <c r="G2658">
        <v>3</v>
      </c>
      <c r="H2658">
        <v>3</v>
      </c>
      <c r="I2658">
        <v>97291</v>
      </c>
      <c r="J2658">
        <v>1</v>
      </c>
      <c r="K2658">
        <v>14</v>
      </c>
      <c r="L2658">
        <v>2</v>
      </c>
      <c r="M2658">
        <v>0</v>
      </c>
      <c r="N2658">
        <v>1</v>
      </c>
      <c r="O2658">
        <v>1</v>
      </c>
      <c r="P2658">
        <v>348</v>
      </c>
      <c r="Q2658">
        <v>27</v>
      </c>
      <c r="R2658">
        <v>3</v>
      </c>
      <c r="S2658" t="s">
        <v>1478</v>
      </c>
      <c r="T2658">
        <v>1</v>
      </c>
      <c r="U2658">
        <v>4.7095600000000001E-2</v>
      </c>
      <c r="V2658">
        <v>406</v>
      </c>
    </row>
    <row r="2659" spans="1:22">
      <c r="A2659">
        <v>131785</v>
      </c>
      <c r="B2659" t="s">
        <v>3662</v>
      </c>
      <c r="C2659">
        <v>0.46868860000000001</v>
      </c>
      <c r="D2659">
        <v>0.60812029999999995</v>
      </c>
      <c r="E2659">
        <v>8657</v>
      </c>
      <c r="F2659">
        <v>2</v>
      </c>
      <c r="G2659">
        <v>3</v>
      </c>
      <c r="H2659">
        <v>3</v>
      </c>
      <c r="I2659">
        <v>97291</v>
      </c>
      <c r="J2659">
        <v>1</v>
      </c>
      <c r="K2659">
        <v>14</v>
      </c>
      <c r="L2659">
        <v>2</v>
      </c>
      <c r="M2659">
        <v>0</v>
      </c>
      <c r="N2659">
        <v>1</v>
      </c>
      <c r="O2659">
        <v>1</v>
      </c>
      <c r="P2659">
        <v>348</v>
      </c>
      <c r="Q2659">
        <v>27</v>
      </c>
      <c r="R2659">
        <v>3</v>
      </c>
      <c r="S2659" t="s">
        <v>1478</v>
      </c>
      <c r="T2659">
        <v>1</v>
      </c>
      <c r="U2659">
        <v>0.13943169999999999</v>
      </c>
      <c r="V2659">
        <v>1207</v>
      </c>
    </row>
    <row r="2660" spans="1:22">
      <c r="A2660">
        <v>131786</v>
      </c>
      <c r="B2660" t="s">
        <v>3662</v>
      </c>
      <c r="C2660">
        <v>0.60812029999999995</v>
      </c>
      <c r="D2660">
        <v>0.65830750000000005</v>
      </c>
      <c r="E2660">
        <v>11177</v>
      </c>
      <c r="F2660">
        <v>2</v>
      </c>
      <c r="G2660">
        <v>3</v>
      </c>
      <c r="H2660">
        <v>3</v>
      </c>
      <c r="I2660">
        <v>97291</v>
      </c>
      <c r="J2660">
        <v>1</v>
      </c>
      <c r="K2660">
        <v>14</v>
      </c>
      <c r="L2660">
        <v>2</v>
      </c>
      <c r="M2660">
        <v>0</v>
      </c>
      <c r="N2660">
        <v>1</v>
      </c>
      <c r="O2660">
        <v>1</v>
      </c>
      <c r="P2660">
        <v>348</v>
      </c>
      <c r="Q2660">
        <v>27</v>
      </c>
      <c r="R2660">
        <v>3</v>
      </c>
      <c r="S2660" t="s">
        <v>1478</v>
      </c>
      <c r="T2660">
        <v>1</v>
      </c>
      <c r="U2660">
        <v>5.0187200000000001E-2</v>
      </c>
      <c r="V2660">
        <v>561</v>
      </c>
    </row>
    <row r="2661" spans="1:22">
      <c r="A2661">
        <v>131787</v>
      </c>
      <c r="B2661" t="s">
        <v>3662</v>
      </c>
      <c r="C2661">
        <v>0.65830750000000005</v>
      </c>
      <c r="D2661">
        <v>0.67479610000000001</v>
      </c>
      <c r="E2661">
        <v>12063</v>
      </c>
      <c r="F2661">
        <v>2</v>
      </c>
      <c r="G2661">
        <v>3</v>
      </c>
      <c r="H2661">
        <v>3</v>
      </c>
      <c r="I2661">
        <v>97291</v>
      </c>
      <c r="J2661">
        <v>1</v>
      </c>
      <c r="K2661">
        <v>14</v>
      </c>
      <c r="L2661">
        <v>2</v>
      </c>
      <c r="M2661">
        <v>0</v>
      </c>
      <c r="N2661">
        <v>1</v>
      </c>
      <c r="O2661">
        <v>1</v>
      </c>
      <c r="P2661">
        <v>348</v>
      </c>
      <c r="Q2661">
        <v>27</v>
      </c>
      <c r="R2661">
        <v>3</v>
      </c>
      <c r="S2661" t="s">
        <v>1478</v>
      </c>
      <c r="T2661">
        <v>1</v>
      </c>
      <c r="U2661">
        <v>1.6488599999999999E-2</v>
      </c>
      <c r="V2661">
        <v>199</v>
      </c>
    </row>
    <row r="2662" spans="1:22">
      <c r="A2662">
        <v>131788</v>
      </c>
      <c r="B2662" t="s">
        <v>3662</v>
      </c>
      <c r="C2662">
        <v>0.67479610000000001</v>
      </c>
      <c r="D2662">
        <v>0.71076189999999995</v>
      </c>
      <c r="E2662">
        <v>12760</v>
      </c>
      <c r="F2662">
        <v>2</v>
      </c>
      <c r="G2662">
        <v>3</v>
      </c>
      <c r="H2662">
        <v>3</v>
      </c>
      <c r="I2662">
        <v>97291</v>
      </c>
      <c r="J2662">
        <v>1</v>
      </c>
      <c r="K2662">
        <v>14</v>
      </c>
      <c r="L2662">
        <v>2</v>
      </c>
      <c r="M2662">
        <v>0</v>
      </c>
      <c r="N2662">
        <v>1</v>
      </c>
      <c r="O2662">
        <v>1</v>
      </c>
      <c r="P2662">
        <v>348</v>
      </c>
      <c r="Q2662">
        <v>27</v>
      </c>
      <c r="R2662">
        <v>3</v>
      </c>
      <c r="S2662" t="s">
        <v>1478</v>
      </c>
      <c r="T2662">
        <v>1</v>
      </c>
      <c r="U2662">
        <v>3.5965799999999999E-2</v>
      </c>
      <c r="V2662">
        <v>459</v>
      </c>
    </row>
    <row r="2663" spans="1:22">
      <c r="A2663">
        <v>131789</v>
      </c>
      <c r="B2663" t="s">
        <v>3662</v>
      </c>
      <c r="C2663">
        <v>0.71076189999999995</v>
      </c>
      <c r="D2663">
        <v>0.75260170000000004</v>
      </c>
      <c r="E2663">
        <v>13794</v>
      </c>
      <c r="F2663">
        <v>2</v>
      </c>
      <c r="G2663">
        <v>3</v>
      </c>
      <c r="H2663">
        <v>3</v>
      </c>
      <c r="I2663">
        <v>97291</v>
      </c>
      <c r="J2663">
        <v>1</v>
      </c>
      <c r="K2663">
        <v>14</v>
      </c>
      <c r="L2663">
        <v>2</v>
      </c>
      <c r="M2663">
        <v>0</v>
      </c>
      <c r="N2663">
        <v>1</v>
      </c>
      <c r="O2663">
        <v>1</v>
      </c>
      <c r="P2663">
        <v>348</v>
      </c>
      <c r="Q2663">
        <v>27</v>
      </c>
      <c r="R2663">
        <v>3</v>
      </c>
      <c r="S2663" t="s">
        <v>1478</v>
      </c>
      <c r="T2663">
        <v>1</v>
      </c>
      <c r="U2663">
        <v>4.1839800000000003E-2</v>
      </c>
      <c r="V2663">
        <v>577</v>
      </c>
    </row>
    <row r="2664" spans="1:22">
      <c r="A2664">
        <v>131790</v>
      </c>
      <c r="B2664" t="s">
        <v>3662</v>
      </c>
      <c r="C2664">
        <v>0.75260170000000004</v>
      </c>
      <c r="D2664">
        <v>0.84988450000000004</v>
      </c>
      <c r="E2664">
        <v>15643</v>
      </c>
      <c r="F2664">
        <v>2</v>
      </c>
      <c r="G2664">
        <v>3</v>
      </c>
      <c r="H2664">
        <v>3</v>
      </c>
      <c r="I2664">
        <v>97291</v>
      </c>
      <c r="J2664">
        <v>1</v>
      </c>
      <c r="K2664">
        <v>14</v>
      </c>
      <c r="L2664">
        <v>2</v>
      </c>
      <c r="M2664">
        <v>0</v>
      </c>
      <c r="N2664">
        <v>1</v>
      </c>
      <c r="O2664">
        <v>1</v>
      </c>
      <c r="P2664">
        <v>348</v>
      </c>
      <c r="Q2664">
        <v>27</v>
      </c>
      <c r="R2664">
        <v>3</v>
      </c>
      <c r="S2664" t="s">
        <v>1478</v>
      </c>
      <c r="T2664">
        <v>1</v>
      </c>
      <c r="U2664">
        <v>9.7282800000000003E-2</v>
      </c>
      <c r="V2664">
        <v>1522</v>
      </c>
    </row>
    <row r="2665" spans="1:22">
      <c r="A2665">
        <v>131791</v>
      </c>
      <c r="B2665" t="s">
        <v>3662</v>
      </c>
      <c r="C2665">
        <v>0.84988450000000004</v>
      </c>
      <c r="D2665">
        <v>0.87863650000000004</v>
      </c>
      <c r="E2665">
        <v>17318</v>
      </c>
      <c r="F2665">
        <v>2</v>
      </c>
      <c r="G2665">
        <v>3</v>
      </c>
      <c r="H2665">
        <v>3</v>
      </c>
      <c r="I2665">
        <v>97291</v>
      </c>
      <c r="J2665">
        <v>1</v>
      </c>
      <c r="K2665">
        <v>14</v>
      </c>
      <c r="L2665">
        <v>2</v>
      </c>
      <c r="M2665">
        <v>0</v>
      </c>
      <c r="N2665">
        <v>1</v>
      </c>
      <c r="O2665">
        <v>1</v>
      </c>
      <c r="P2665">
        <v>348</v>
      </c>
      <c r="Q2665">
        <v>27</v>
      </c>
      <c r="R2665">
        <v>3</v>
      </c>
      <c r="S2665" t="s">
        <v>1478</v>
      </c>
      <c r="T2665">
        <v>1</v>
      </c>
      <c r="U2665">
        <v>2.8752E-2</v>
      </c>
      <c r="V2665">
        <v>498</v>
      </c>
    </row>
    <row r="2666" spans="1:22">
      <c r="A2666">
        <v>131792</v>
      </c>
      <c r="B2666" t="s">
        <v>3662</v>
      </c>
      <c r="C2666">
        <v>0.87863650000000004</v>
      </c>
      <c r="D2666">
        <v>0.95159850000000001</v>
      </c>
      <c r="E2666">
        <v>18669</v>
      </c>
      <c r="F2666">
        <v>2</v>
      </c>
      <c r="G2666">
        <v>3</v>
      </c>
      <c r="H2666">
        <v>3</v>
      </c>
      <c r="I2666">
        <v>97291</v>
      </c>
      <c r="J2666">
        <v>1</v>
      </c>
      <c r="K2666">
        <v>14</v>
      </c>
      <c r="L2666">
        <v>2</v>
      </c>
      <c r="M2666">
        <v>0</v>
      </c>
      <c r="N2666">
        <v>1</v>
      </c>
      <c r="O2666">
        <v>1</v>
      </c>
      <c r="P2666">
        <v>348</v>
      </c>
      <c r="Q2666">
        <v>27</v>
      </c>
      <c r="R2666">
        <v>3</v>
      </c>
      <c r="S2666" t="s">
        <v>1478</v>
      </c>
      <c r="T2666">
        <v>1</v>
      </c>
      <c r="U2666">
        <v>7.2961999999999999E-2</v>
      </c>
      <c r="V2666">
        <v>1362</v>
      </c>
    </row>
    <row r="2667" spans="1:22">
      <c r="A2667">
        <v>131793</v>
      </c>
      <c r="B2667" t="s">
        <v>3662</v>
      </c>
      <c r="C2667">
        <v>0.95159850000000001</v>
      </c>
      <c r="D2667">
        <v>0.9708696</v>
      </c>
      <c r="E2667">
        <v>19895</v>
      </c>
      <c r="F2667">
        <v>2</v>
      </c>
      <c r="G2667">
        <v>3</v>
      </c>
      <c r="H2667">
        <v>3</v>
      </c>
      <c r="I2667">
        <v>97291</v>
      </c>
      <c r="J2667">
        <v>1</v>
      </c>
      <c r="K2667">
        <v>14</v>
      </c>
      <c r="L2667">
        <v>2</v>
      </c>
      <c r="M2667">
        <v>0</v>
      </c>
      <c r="N2667">
        <v>1</v>
      </c>
      <c r="O2667">
        <v>1</v>
      </c>
      <c r="P2667">
        <v>348</v>
      </c>
      <c r="Q2667">
        <v>27</v>
      </c>
      <c r="R2667">
        <v>3</v>
      </c>
      <c r="S2667" t="s">
        <v>1478</v>
      </c>
      <c r="T2667">
        <v>1</v>
      </c>
      <c r="U2667">
        <v>1.9271099999999999E-2</v>
      </c>
      <c r="V2667">
        <v>383</v>
      </c>
    </row>
    <row r="2668" spans="1:22">
      <c r="A2668">
        <v>131794</v>
      </c>
      <c r="B2668" t="s">
        <v>3662</v>
      </c>
      <c r="C2668">
        <v>0.9708696</v>
      </c>
      <c r="D2668">
        <v>0.97087559999999995</v>
      </c>
      <c r="E2668">
        <v>20000</v>
      </c>
      <c r="F2668">
        <v>2</v>
      </c>
      <c r="G2668">
        <v>3</v>
      </c>
      <c r="H2668">
        <v>3</v>
      </c>
      <c r="I2668">
        <v>97291</v>
      </c>
      <c r="J2668">
        <v>1</v>
      </c>
      <c r="K2668">
        <v>14</v>
      </c>
      <c r="L2668">
        <v>2</v>
      </c>
      <c r="M2668">
        <v>0</v>
      </c>
      <c r="N2668">
        <v>1</v>
      </c>
      <c r="O2668">
        <v>1</v>
      </c>
      <c r="P2668">
        <v>348</v>
      </c>
      <c r="Q2668">
        <v>27</v>
      </c>
      <c r="R2668">
        <v>3</v>
      </c>
      <c r="S2668" t="s">
        <v>1478</v>
      </c>
      <c r="T2668">
        <v>1</v>
      </c>
      <c r="U2668">
        <v>6.0000000000000002E-6</v>
      </c>
      <c r="V2668">
        <v>0</v>
      </c>
    </row>
    <row r="2669" spans="1:22">
      <c r="A2669">
        <v>131795</v>
      </c>
      <c r="B2669" t="s">
        <v>3662</v>
      </c>
      <c r="C2669">
        <v>0.97087559999999995</v>
      </c>
      <c r="D2669">
        <v>1.0197171</v>
      </c>
      <c r="E2669">
        <v>19895</v>
      </c>
      <c r="F2669">
        <v>2</v>
      </c>
      <c r="G2669">
        <v>3</v>
      </c>
      <c r="H2669">
        <v>3</v>
      </c>
      <c r="I2669">
        <v>97291</v>
      </c>
      <c r="J2669">
        <v>1</v>
      </c>
      <c r="K2669">
        <v>4</v>
      </c>
      <c r="L2669">
        <v>2</v>
      </c>
      <c r="M2669">
        <v>0</v>
      </c>
      <c r="N2669">
        <v>1</v>
      </c>
      <c r="O2669">
        <v>1</v>
      </c>
      <c r="P2669">
        <v>348</v>
      </c>
      <c r="Q2669">
        <v>27</v>
      </c>
      <c r="R2669">
        <v>3</v>
      </c>
      <c r="S2669" t="s">
        <v>1478</v>
      </c>
      <c r="T2669">
        <v>1</v>
      </c>
      <c r="U2669">
        <v>4.8841500000000003E-2</v>
      </c>
      <c r="V2669">
        <v>972</v>
      </c>
    </row>
    <row r="2670" spans="1:22">
      <c r="A2670">
        <v>131796</v>
      </c>
      <c r="B2670" t="s">
        <v>3662</v>
      </c>
      <c r="C2670">
        <v>1.0197171</v>
      </c>
      <c r="D2670">
        <v>1.0333201999999999</v>
      </c>
      <c r="E2670">
        <v>19895</v>
      </c>
      <c r="F2670">
        <v>2</v>
      </c>
      <c r="G2670">
        <v>3</v>
      </c>
      <c r="H2670">
        <v>3</v>
      </c>
      <c r="I2670">
        <v>97291</v>
      </c>
      <c r="J2670">
        <v>1</v>
      </c>
      <c r="K2670">
        <v>4</v>
      </c>
      <c r="L2670">
        <v>2</v>
      </c>
      <c r="M2670">
        <v>0</v>
      </c>
      <c r="N2670">
        <v>1</v>
      </c>
      <c r="O2670">
        <v>1</v>
      </c>
      <c r="P2670">
        <v>348</v>
      </c>
      <c r="Q2670">
        <v>27</v>
      </c>
      <c r="R2670">
        <v>3</v>
      </c>
      <c r="S2670" t="s">
        <v>1478</v>
      </c>
      <c r="T2670">
        <v>1</v>
      </c>
      <c r="U2670">
        <v>1.36031E-2</v>
      </c>
      <c r="V2670">
        <v>271</v>
      </c>
    </row>
    <row r="2671" spans="1:22">
      <c r="A2671">
        <v>131797</v>
      </c>
      <c r="B2671" t="s">
        <v>3662</v>
      </c>
      <c r="C2671">
        <v>1.0333201999999999</v>
      </c>
      <c r="D2671">
        <v>1.0846408999999999</v>
      </c>
      <c r="E2671">
        <v>19895</v>
      </c>
      <c r="F2671">
        <v>2</v>
      </c>
      <c r="G2671">
        <v>3</v>
      </c>
      <c r="H2671">
        <v>3</v>
      </c>
      <c r="I2671">
        <v>97291</v>
      </c>
      <c r="J2671">
        <v>1</v>
      </c>
      <c r="K2671">
        <v>4</v>
      </c>
      <c r="L2671">
        <v>2</v>
      </c>
      <c r="M2671">
        <v>0</v>
      </c>
      <c r="N2671">
        <v>1</v>
      </c>
      <c r="O2671">
        <v>1</v>
      </c>
      <c r="P2671">
        <v>348</v>
      </c>
      <c r="Q2671">
        <v>27</v>
      </c>
      <c r="R2671">
        <v>3</v>
      </c>
      <c r="S2671" t="s">
        <v>1478</v>
      </c>
      <c r="T2671">
        <v>1</v>
      </c>
      <c r="U2671">
        <v>5.1320699999999997E-2</v>
      </c>
      <c r="V2671">
        <v>1021</v>
      </c>
    </row>
    <row r="2672" spans="1:22">
      <c r="A2672">
        <v>131798</v>
      </c>
      <c r="B2672" t="s">
        <v>3662</v>
      </c>
      <c r="C2672">
        <v>1.0846408999999999</v>
      </c>
      <c r="D2672">
        <v>1.0846442999999999</v>
      </c>
      <c r="E2672">
        <v>19895</v>
      </c>
      <c r="F2672">
        <v>2</v>
      </c>
      <c r="G2672">
        <v>3</v>
      </c>
      <c r="H2672">
        <v>3</v>
      </c>
      <c r="I2672">
        <v>97291</v>
      </c>
      <c r="J2672">
        <v>1</v>
      </c>
      <c r="K2672">
        <v>4</v>
      </c>
      <c r="L2672">
        <v>2</v>
      </c>
      <c r="M2672">
        <v>0</v>
      </c>
      <c r="N2672">
        <v>1</v>
      </c>
      <c r="O2672">
        <v>1</v>
      </c>
      <c r="P2672">
        <v>348</v>
      </c>
      <c r="Q2672">
        <v>27</v>
      </c>
      <c r="R2672">
        <v>3</v>
      </c>
      <c r="S2672" t="s">
        <v>1478</v>
      </c>
      <c r="T2672">
        <v>1</v>
      </c>
      <c r="U2672">
        <v>3.4000000000000001E-6</v>
      </c>
      <c r="V2672">
        <v>0</v>
      </c>
    </row>
    <row r="2673" spans="1:22">
      <c r="A2673">
        <v>131799</v>
      </c>
      <c r="B2673" t="s">
        <v>3662</v>
      </c>
      <c r="C2673">
        <v>1.0846442999999999</v>
      </c>
      <c r="D2673">
        <v>1.3219738000000001</v>
      </c>
      <c r="E2673">
        <v>19895</v>
      </c>
      <c r="F2673">
        <v>2</v>
      </c>
      <c r="G2673">
        <v>3</v>
      </c>
      <c r="H2673">
        <v>3</v>
      </c>
      <c r="I2673">
        <v>97291</v>
      </c>
      <c r="J2673">
        <v>1</v>
      </c>
      <c r="K2673">
        <v>14</v>
      </c>
      <c r="L2673">
        <v>2</v>
      </c>
      <c r="M2673">
        <v>0</v>
      </c>
      <c r="N2673">
        <v>1</v>
      </c>
      <c r="O2673">
        <v>1</v>
      </c>
      <c r="P2673">
        <v>348</v>
      </c>
      <c r="Q2673">
        <v>27</v>
      </c>
      <c r="R2673">
        <v>3</v>
      </c>
      <c r="S2673" t="s">
        <v>1478</v>
      </c>
      <c r="T2673">
        <v>1</v>
      </c>
      <c r="U2673">
        <v>0.2373295</v>
      </c>
      <c r="V2673">
        <v>4722</v>
      </c>
    </row>
    <row r="2674" spans="1:22">
      <c r="A2674">
        <v>131800</v>
      </c>
      <c r="B2674" t="s">
        <v>3662</v>
      </c>
      <c r="C2674">
        <v>1.3219738000000001</v>
      </c>
      <c r="D2674">
        <v>1.46861928</v>
      </c>
      <c r="E2674">
        <v>19895</v>
      </c>
      <c r="F2674">
        <v>2</v>
      </c>
      <c r="G2674">
        <v>3</v>
      </c>
      <c r="H2674">
        <v>3</v>
      </c>
      <c r="I2674">
        <v>97291</v>
      </c>
      <c r="J2674">
        <v>1</v>
      </c>
      <c r="K2674">
        <v>14</v>
      </c>
      <c r="L2674">
        <v>2</v>
      </c>
      <c r="M2674">
        <v>0</v>
      </c>
      <c r="N2674">
        <v>1</v>
      </c>
      <c r="O2674">
        <v>1</v>
      </c>
      <c r="P2674">
        <v>348</v>
      </c>
      <c r="Q2674">
        <v>27</v>
      </c>
      <c r="R2674">
        <v>3</v>
      </c>
      <c r="S2674" t="s">
        <v>1478</v>
      </c>
      <c r="T2674">
        <v>1</v>
      </c>
      <c r="U2674">
        <v>0.14664547999999999</v>
      </c>
      <c r="V2674">
        <v>2918</v>
      </c>
    </row>
    <row r="2675" spans="1:22">
      <c r="A2675">
        <v>131801</v>
      </c>
      <c r="B2675" t="s">
        <v>3663</v>
      </c>
      <c r="C2675">
        <v>0.36952590000000002</v>
      </c>
      <c r="D2675">
        <v>0.4013718</v>
      </c>
      <c r="E2675">
        <v>17999</v>
      </c>
      <c r="F2675">
        <v>2</v>
      </c>
      <c r="G2675">
        <v>3</v>
      </c>
      <c r="H2675">
        <v>3</v>
      </c>
      <c r="I2675">
        <v>97291</v>
      </c>
      <c r="J2675">
        <v>1</v>
      </c>
      <c r="K2675">
        <v>4</v>
      </c>
      <c r="L2675">
        <v>2</v>
      </c>
      <c r="M2675">
        <v>0</v>
      </c>
      <c r="N2675">
        <v>1</v>
      </c>
      <c r="O2675">
        <v>1</v>
      </c>
      <c r="P2675">
        <v>348</v>
      </c>
      <c r="Q2675">
        <v>27</v>
      </c>
      <c r="R2675">
        <v>3</v>
      </c>
      <c r="S2675" t="s">
        <v>1478</v>
      </c>
      <c r="T2675">
        <v>1</v>
      </c>
      <c r="U2675">
        <v>3.1845900000000003E-2</v>
      </c>
      <c r="V2675">
        <v>573</v>
      </c>
    </row>
    <row r="2676" spans="1:22">
      <c r="A2676">
        <v>131802</v>
      </c>
      <c r="B2676" t="s">
        <v>3663</v>
      </c>
      <c r="C2676">
        <v>0.4013718</v>
      </c>
      <c r="D2676">
        <v>0.42483500000000002</v>
      </c>
      <c r="E2676">
        <v>17999</v>
      </c>
      <c r="F2676">
        <v>2</v>
      </c>
      <c r="G2676">
        <v>3</v>
      </c>
      <c r="H2676">
        <v>3</v>
      </c>
      <c r="I2676">
        <v>97291</v>
      </c>
      <c r="J2676">
        <v>1</v>
      </c>
      <c r="K2676">
        <v>4</v>
      </c>
      <c r="L2676">
        <v>2</v>
      </c>
      <c r="M2676">
        <v>0</v>
      </c>
      <c r="N2676">
        <v>1</v>
      </c>
      <c r="O2676">
        <v>1</v>
      </c>
      <c r="P2676">
        <v>348</v>
      </c>
      <c r="Q2676">
        <v>27</v>
      </c>
      <c r="R2676">
        <v>3</v>
      </c>
      <c r="S2676" t="s">
        <v>1478</v>
      </c>
      <c r="T2676">
        <v>1</v>
      </c>
      <c r="U2676">
        <v>2.34632E-2</v>
      </c>
      <c r="V2676">
        <v>422</v>
      </c>
    </row>
    <row r="2677" spans="1:22">
      <c r="A2677">
        <v>131803</v>
      </c>
      <c r="B2677" t="s">
        <v>3663</v>
      </c>
      <c r="C2677">
        <v>0.42483500000000002</v>
      </c>
      <c r="D2677">
        <v>0.46357300000000001</v>
      </c>
      <c r="E2677">
        <v>17999</v>
      </c>
      <c r="F2677">
        <v>2</v>
      </c>
      <c r="G2677">
        <v>3</v>
      </c>
      <c r="H2677">
        <v>3</v>
      </c>
      <c r="I2677">
        <v>97291</v>
      </c>
      <c r="J2677">
        <v>1</v>
      </c>
      <c r="K2677">
        <v>4</v>
      </c>
      <c r="L2677">
        <v>2</v>
      </c>
      <c r="M2677">
        <v>0</v>
      </c>
      <c r="N2677">
        <v>1</v>
      </c>
      <c r="O2677">
        <v>1</v>
      </c>
      <c r="P2677">
        <v>348</v>
      </c>
      <c r="Q2677">
        <v>27</v>
      </c>
      <c r="R2677">
        <v>3</v>
      </c>
      <c r="S2677" t="s">
        <v>1478</v>
      </c>
      <c r="T2677">
        <v>1</v>
      </c>
      <c r="U2677">
        <v>3.8738000000000002E-2</v>
      </c>
      <c r="V2677">
        <v>697</v>
      </c>
    </row>
    <row r="2678" spans="1:22">
      <c r="A2678">
        <v>131804</v>
      </c>
      <c r="B2678" t="s">
        <v>3663</v>
      </c>
      <c r="C2678">
        <v>0.46357300000000001</v>
      </c>
      <c r="D2678">
        <v>0.46364689999999997</v>
      </c>
      <c r="E2678">
        <v>20580</v>
      </c>
      <c r="F2678">
        <v>2</v>
      </c>
      <c r="G2678">
        <v>3</v>
      </c>
      <c r="H2678">
        <v>3</v>
      </c>
      <c r="I2678">
        <v>97291</v>
      </c>
      <c r="J2678">
        <v>1</v>
      </c>
      <c r="K2678">
        <v>4</v>
      </c>
      <c r="L2678">
        <v>2</v>
      </c>
      <c r="M2678">
        <v>0</v>
      </c>
      <c r="N2678">
        <v>1</v>
      </c>
      <c r="O2678">
        <v>1</v>
      </c>
      <c r="P2678">
        <v>348</v>
      </c>
      <c r="Q2678">
        <v>27</v>
      </c>
      <c r="R2678">
        <v>3</v>
      </c>
      <c r="S2678" t="s">
        <v>1478</v>
      </c>
      <c r="T2678">
        <v>1</v>
      </c>
      <c r="U2678">
        <v>7.3899999999999994E-5</v>
      </c>
      <c r="V2678">
        <v>2</v>
      </c>
    </row>
    <row r="2679" spans="1:22">
      <c r="A2679">
        <v>131805</v>
      </c>
      <c r="B2679" t="s">
        <v>3664</v>
      </c>
      <c r="C2679">
        <v>0.15214538999999999</v>
      </c>
      <c r="D2679">
        <v>0.29148239999999997</v>
      </c>
      <c r="E2679">
        <v>20301</v>
      </c>
      <c r="F2679">
        <v>2</v>
      </c>
      <c r="G2679">
        <v>3</v>
      </c>
      <c r="H2679">
        <v>3</v>
      </c>
      <c r="I2679">
        <v>97291</v>
      </c>
      <c r="J2679">
        <v>1</v>
      </c>
      <c r="K2679">
        <v>15</v>
      </c>
      <c r="L2679">
        <v>2</v>
      </c>
      <c r="M2679">
        <v>0</v>
      </c>
      <c r="N2679">
        <v>1</v>
      </c>
      <c r="O2679">
        <v>1</v>
      </c>
      <c r="P2679">
        <v>348</v>
      </c>
      <c r="Q2679">
        <v>27</v>
      </c>
      <c r="R2679">
        <v>3</v>
      </c>
      <c r="S2679" t="s">
        <v>1478</v>
      </c>
      <c r="T2679">
        <v>1</v>
      </c>
      <c r="U2679">
        <v>0.13933701000000001</v>
      </c>
      <c r="V2679">
        <v>2829</v>
      </c>
    </row>
    <row r="2680" spans="1:22">
      <c r="A2680">
        <v>131806</v>
      </c>
      <c r="B2680" t="s">
        <v>3664</v>
      </c>
      <c r="C2680">
        <v>0.29148239999999997</v>
      </c>
      <c r="D2680">
        <v>0.29149999999999998</v>
      </c>
      <c r="E2680">
        <v>20301</v>
      </c>
      <c r="F2680">
        <v>2</v>
      </c>
      <c r="G2680">
        <v>3</v>
      </c>
      <c r="H2680">
        <v>3</v>
      </c>
      <c r="I2680">
        <v>97291</v>
      </c>
      <c r="J2680">
        <v>1</v>
      </c>
      <c r="K2680">
        <v>0</v>
      </c>
      <c r="L2680">
        <v>2</v>
      </c>
      <c r="M2680">
        <v>0</v>
      </c>
      <c r="N2680">
        <v>1</v>
      </c>
      <c r="O2680">
        <v>1</v>
      </c>
      <c r="P2680">
        <v>348</v>
      </c>
      <c r="Q2680">
        <v>27</v>
      </c>
      <c r="R2680">
        <v>3</v>
      </c>
      <c r="S2680" t="s">
        <v>1478</v>
      </c>
      <c r="T2680">
        <v>1</v>
      </c>
      <c r="U2680">
        <v>1.7600000000000001E-5</v>
      </c>
      <c r="V2680">
        <v>0</v>
      </c>
    </row>
    <row r="2681" spans="1:22">
      <c r="A2681">
        <v>131807</v>
      </c>
      <c r="B2681" t="s">
        <v>3664</v>
      </c>
      <c r="C2681">
        <v>0.29149999999999998</v>
      </c>
      <c r="D2681">
        <v>0.3019</v>
      </c>
      <c r="E2681">
        <v>20301</v>
      </c>
      <c r="F2681">
        <v>2</v>
      </c>
      <c r="G2681">
        <v>3</v>
      </c>
      <c r="H2681">
        <v>3</v>
      </c>
      <c r="I2681">
        <v>97291</v>
      </c>
      <c r="J2681">
        <v>1</v>
      </c>
      <c r="K2681">
        <v>0</v>
      </c>
      <c r="L2681">
        <v>2</v>
      </c>
      <c r="M2681">
        <v>0</v>
      </c>
      <c r="N2681">
        <v>1</v>
      </c>
      <c r="O2681">
        <v>1</v>
      </c>
      <c r="P2681">
        <v>348</v>
      </c>
      <c r="Q2681">
        <v>27</v>
      </c>
      <c r="R2681">
        <v>3</v>
      </c>
      <c r="S2681" t="s">
        <v>1478</v>
      </c>
      <c r="T2681">
        <v>1</v>
      </c>
      <c r="U2681">
        <v>1.04E-2</v>
      </c>
      <c r="V2681">
        <v>211</v>
      </c>
    </row>
    <row r="2682" spans="1:22">
      <c r="A2682">
        <v>131808</v>
      </c>
      <c r="B2682" t="s">
        <v>3664</v>
      </c>
      <c r="C2682">
        <v>0.3019</v>
      </c>
      <c r="D2682">
        <v>0.30193370000000003</v>
      </c>
      <c r="E2682">
        <v>20301</v>
      </c>
      <c r="F2682">
        <v>2</v>
      </c>
      <c r="G2682">
        <v>3</v>
      </c>
      <c r="H2682">
        <v>3</v>
      </c>
      <c r="I2682">
        <v>97291</v>
      </c>
      <c r="J2682">
        <v>1</v>
      </c>
      <c r="K2682">
        <v>0</v>
      </c>
      <c r="L2682">
        <v>2</v>
      </c>
      <c r="M2682">
        <v>0</v>
      </c>
      <c r="N2682">
        <v>1</v>
      </c>
      <c r="O2682">
        <v>1</v>
      </c>
      <c r="P2682">
        <v>348</v>
      </c>
      <c r="Q2682">
        <v>27</v>
      </c>
      <c r="R2682">
        <v>3</v>
      </c>
      <c r="S2682" t="s">
        <v>1478</v>
      </c>
      <c r="T2682">
        <v>1</v>
      </c>
      <c r="U2682">
        <v>3.3699999999999999E-5</v>
      </c>
      <c r="V2682">
        <v>1</v>
      </c>
    </row>
    <row r="2683" spans="1:22">
      <c r="A2683">
        <v>131809</v>
      </c>
      <c r="B2683" t="s">
        <v>3664</v>
      </c>
      <c r="C2683">
        <v>0.30193370000000003</v>
      </c>
      <c r="D2683">
        <v>0.34379999999999999</v>
      </c>
      <c r="E2683">
        <v>20301</v>
      </c>
      <c r="F2683">
        <v>2</v>
      </c>
      <c r="G2683">
        <v>3</v>
      </c>
      <c r="H2683">
        <v>3</v>
      </c>
      <c r="I2683">
        <v>97291</v>
      </c>
      <c r="J2683">
        <v>1</v>
      </c>
      <c r="K2683">
        <v>14</v>
      </c>
      <c r="L2683">
        <v>2</v>
      </c>
      <c r="M2683">
        <v>0</v>
      </c>
      <c r="N2683">
        <v>1</v>
      </c>
      <c r="O2683">
        <v>1</v>
      </c>
      <c r="P2683">
        <v>348</v>
      </c>
      <c r="Q2683">
        <v>27</v>
      </c>
      <c r="R2683">
        <v>3</v>
      </c>
      <c r="S2683" t="s">
        <v>1478</v>
      </c>
      <c r="T2683">
        <v>1</v>
      </c>
      <c r="U2683">
        <v>4.1866300000000002E-2</v>
      </c>
      <c r="V2683">
        <v>850</v>
      </c>
    </row>
    <row r="2684" spans="1:22">
      <c r="A2684">
        <v>131810</v>
      </c>
      <c r="B2684" t="s">
        <v>3664</v>
      </c>
      <c r="C2684">
        <v>0.34379999999999999</v>
      </c>
      <c r="D2684">
        <v>0.48809999999999998</v>
      </c>
      <c r="E2684">
        <v>20301</v>
      </c>
      <c r="F2684">
        <v>2</v>
      </c>
      <c r="G2684">
        <v>3</v>
      </c>
      <c r="H2684">
        <v>3</v>
      </c>
      <c r="I2684">
        <v>97291</v>
      </c>
      <c r="J2684">
        <v>1</v>
      </c>
      <c r="K2684">
        <v>14</v>
      </c>
      <c r="L2684">
        <v>2</v>
      </c>
      <c r="M2684">
        <v>0</v>
      </c>
      <c r="N2684">
        <v>1</v>
      </c>
      <c r="O2684">
        <v>1</v>
      </c>
      <c r="P2684">
        <v>348</v>
      </c>
      <c r="Q2684">
        <v>27</v>
      </c>
      <c r="R2684">
        <v>3</v>
      </c>
      <c r="S2684" t="s">
        <v>1478</v>
      </c>
      <c r="T2684">
        <v>1</v>
      </c>
      <c r="U2684">
        <v>0.14430000000000001</v>
      </c>
      <c r="V2684">
        <v>2929</v>
      </c>
    </row>
    <row r="2685" spans="1:22">
      <c r="A2685">
        <v>131811</v>
      </c>
      <c r="B2685" t="s">
        <v>3664</v>
      </c>
      <c r="C2685">
        <v>0.48809999999999998</v>
      </c>
      <c r="D2685">
        <v>0.53669999999999995</v>
      </c>
      <c r="E2685">
        <v>20301</v>
      </c>
      <c r="F2685">
        <v>2</v>
      </c>
      <c r="G2685">
        <v>3</v>
      </c>
      <c r="H2685">
        <v>3</v>
      </c>
      <c r="I2685">
        <v>97291</v>
      </c>
      <c r="J2685">
        <v>1</v>
      </c>
      <c r="K2685">
        <v>14</v>
      </c>
      <c r="L2685">
        <v>2</v>
      </c>
      <c r="M2685">
        <v>0</v>
      </c>
      <c r="N2685">
        <v>1</v>
      </c>
      <c r="O2685">
        <v>1</v>
      </c>
      <c r="P2685">
        <v>348</v>
      </c>
      <c r="Q2685">
        <v>27</v>
      </c>
      <c r="R2685">
        <v>3</v>
      </c>
      <c r="S2685" t="s">
        <v>1478</v>
      </c>
      <c r="T2685">
        <v>1</v>
      </c>
      <c r="U2685">
        <v>4.8599999999999997E-2</v>
      </c>
      <c r="V2685">
        <v>987</v>
      </c>
    </row>
    <row r="2686" spans="1:22">
      <c r="A2686">
        <v>131812</v>
      </c>
      <c r="B2686" t="s">
        <v>3664</v>
      </c>
      <c r="C2686">
        <v>0.53669999999999995</v>
      </c>
      <c r="D2686">
        <v>0.59540000000000004</v>
      </c>
      <c r="E2686">
        <v>20301</v>
      </c>
      <c r="F2686">
        <v>2</v>
      </c>
      <c r="G2686">
        <v>3</v>
      </c>
      <c r="H2686">
        <v>3</v>
      </c>
      <c r="I2686">
        <v>97291</v>
      </c>
      <c r="J2686">
        <v>1</v>
      </c>
      <c r="K2686">
        <v>14</v>
      </c>
      <c r="L2686">
        <v>2</v>
      </c>
      <c r="M2686">
        <v>0</v>
      </c>
      <c r="N2686">
        <v>1</v>
      </c>
      <c r="O2686">
        <v>1</v>
      </c>
      <c r="P2686">
        <v>348</v>
      </c>
      <c r="Q2686">
        <v>27</v>
      </c>
      <c r="R2686">
        <v>3</v>
      </c>
      <c r="S2686" t="s">
        <v>1478</v>
      </c>
      <c r="T2686">
        <v>1</v>
      </c>
      <c r="U2686">
        <v>5.8700000000000002E-2</v>
      </c>
      <c r="V2686">
        <v>1192</v>
      </c>
    </row>
    <row r="2687" spans="1:22">
      <c r="A2687">
        <v>131813</v>
      </c>
      <c r="B2687" t="s">
        <v>3664</v>
      </c>
      <c r="C2687">
        <v>0.59540000000000004</v>
      </c>
      <c r="D2687">
        <v>0.68569999999999998</v>
      </c>
      <c r="E2687">
        <v>20301</v>
      </c>
      <c r="F2687">
        <v>2</v>
      </c>
      <c r="G2687">
        <v>3</v>
      </c>
      <c r="H2687">
        <v>3</v>
      </c>
      <c r="I2687">
        <v>97291</v>
      </c>
      <c r="J2687">
        <v>1</v>
      </c>
      <c r="K2687">
        <v>14</v>
      </c>
      <c r="L2687">
        <v>2</v>
      </c>
      <c r="M2687">
        <v>0</v>
      </c>
      <c r="N2687">
        <v>1</v>
      </c>
      <c r="O2687">
        <v>1</v>
      </c>
      <c r="P2687">
        <v>348</v>
      </c>
      <c r="Q2687">
        <v>27</v>
      </c>
      <c r="R2687">
        <v>3</v>
      </c>
      <c r="S2687" t="s">
        <v>1478</v>
      </c>
      <c r="T2687">
        <v>1</v>
      </c>
      <c r="U2687">
        <v>9.0300000000000005E-2</v>
      </c>
      <c r="V2687">
        <v>1833</v>
      </c>
    </row>
    <row r="2688" spans="1:22">
      <c r="A2688">
        <v>131814</v>
      </c>
      <c r="B2688" t="s">
        <v>3664</v>
      </c>
      <c r="C2688">
        <v>0.68569999999999998</v>
      </c>
      <c r="D2688">
        <v>0.82550000000000001</v>
      </c>
      <c r="E2688">
        <v>20301</v>
      </c>
      <c r="F2688">
        <v>2</v>
      </c>
      <c r="G2688">
        <v>3</v>
      </c>
      <c r="H2688">
        <v>3</v>
      </c>
      <c r="I2688">
        <v>97291</v>
      </c>
      <c r="J2688">
        <v>1</v>
      </c>
      <c r="K2688">
        <v>14</v>
      </c>
      <c r="L2688">
        <v>2</v>
      </c>
      <c r="M2688">
        <v>0</v>
      </c>
      <c r="N2688">
        <v>1</v>
      </c>
      <c r="O2688">
        <v>1</v>
      </c>
      <c r="P2688">
        <v>348</v>
      </c>
      <c r="Q2688">
        <v>27</v>
      </c>
      <c r="R2688">
        <v>3</v>
      </c>
      <c r="S2688" t="s">
        <v>1478</v>
      </c>
      <c r="T2688">
        <v>1</v>
      </c>
      <c r="U2688">
        <v>0.13980000000000001</v>
      </c>
      <c r="V2688">
        <v>2838</v>
      </c>
    </row>
    <row r="2689" spans="1:22">
      <c r="A2689">
        <v>131815</v>
      </c>
      <c r="B2689" t="s">
        <v>3664</v>
      </c>
      <c r="C2689">
        <v>0.82550000000000001</v>
      </c>
      <c r="D2689">
        <v>0.89529999999999998</v>
      </c>
      <c r="E2689">
        <v>20301</v>
      </c>
      <c r="F2689">
        <v>2</v>
      </c>
      <c r="G2689">
        <v>3</v>
      </c>
      <c r="H2689">
        <v>3</v>
      </c>
      <c r="I2689">
        <v>97291</v>
      </c>
      <c r="J2689">
        <v>1</v>
      </c>
      <c r="K2689">
        <v>14</v>
      </c>
      <c r="L2689">
        <v>2</v>
      </c>
      <c r="M2689">
        <v>0</v>
      </c>
      <c r="N2689">
        <v>1</v>
      </c>
      <c r="O2689">
        <v>1</v>
      </c>
      <c r="P2689">
        <v>348</v>
      </c>
      <c r="Q2689">
        <v>27</v>
      </c>
      <c r="R2689">
        <v>3</v>
      </c>
      <c r="S2689" t="s">
        <v>1478</v>
      </c>
      <c r="T2689">
        <v>1</v>
      </c>
      <c r="U2689">
        <v>6.9800000000000001E-2</v>
      </c>
      <c r="V2689">
        <v>1417</v>
      </c>
    </row>
    <row r="2690" spans="1:22">
      <c r="A2690">
        <v>131816</v>
      </c>
      <c r="B2690" t="s">
        <v>3664</v>
      </c>
      <c r="C2690">
        <v>0.89529999999999998</v>
      </c>
      <c r="D2690">
        <v>0.90600000000000003</v>
      </c>
      <c r="E2690">
        <v>20301</v>
      </c>
      <c r="F2690">
        <v>2</v>
      </c>
      <c r="G2690">
        <v>3</v>
      </c>
      <c r="H2690">
        <v>3</v>
      </c>
      <c r="I2690">
        <v>97291</v>
      </c>
      <c r="J2690">
        <v>1</v>
      </c>
      <c r="K2690">
        <v>14</v>
      </c>
      <c r="L2690">
        <v>2</v>
      </c>
      <c r="M2690">
        <v>0</v>
      </c>
      <c r="N2690">
        <v>1</v>
      </c>
      <c r="O2690">
        <v>1</v>
      </c>
      <c r="P2690">
        <v>348</v>
      </c>
      <c r="Q2690">
        <v>27</v>
      </c>
      <c r="R2690">
        <v>3</v>
      </c>
      <c r="S2690" t="s">
        <v>1478</v>
      </c>
      <c r="T2690">
        <v>1</v>
      </c>
      <c r="U2690">
        <v>1.0699999999999999E-2</v>
      </c>
      <c r="V2690">
        <v>217</v>
      </c>
    </row>
    <row r="2691" spans="1:22">
      <c r="A2691">
        <v>131817</v>
      </c>
      <c r="B2691" t="s">
        <v>3664</v>
      </c>
      <c r="C2691">
        <v>0.90600000000000003</v>
      </c>
      <c r="D2691">
        <v>0.98029999999999995</v>
      </c>
      <c r="E2691">
        <v>20301</v>
      </c>
      <c r="F2691">
        <v>2</v>
      </c>
      <c r="G2691">
        <v>3</v>
      </c>
      <c r="H2691">
        <v>3</v>
      </c>
      <c r="I2691">
        <v>97291</v>
      </c>
      <c r="J2691">
        <v>1</v>
      </c>
      <c r="K2691">
        <v>14</v>
      </c>
      <c r="L2691">
        <v>2</v>
      </c>
      <c r="M2691">
        <v>0</v>
      </c>
      <c r="N2691">
        <v>1</v>
      </c>
      <c r="O2691">
        <v>1</v>
      </c>
      <c r="P2691">
        <v>348</v>
      </c>
      <c r="Q2691">
        <v>27</v>
      </c>
      <c r="R2691">
        <v>3</v>
      </c>
      <c r="S2691" t="s">
        <v>1478</v>
      </c>
      <c r="T2691">
        <v>1</v>
      </c>
      <c r="U2691">
        <v>7.4300000000000005E-2</v>
      </c>
      <c r="V2691">
        <v>1508</v>
      </c>
    </row>
    <row r="2692" spans="1:22">
      <c r="A2692">
        <v>131818</v>
      </c>
      <c r="B2692" t="s">
        <v>3664</v>
      </c>
      <c r="C2692">
        <v>0.98029999999999995</v>
      </c>
      <c r="D2692">
        <v>1.0529999999999999</v>
      </c>
      <c r="E2692">
        <v>20301</v>
      </c>
      <c r="F2692">
        <v>2</v>
      </c>
      <c r="G2692">
        <v>3</v>
      </c>
      <c r="H2692">
        <v>3</v>
      </c>
      <c r="I2692">
        <v>97291</v>
      </c>
      <c r="J2692">
        <v>1</v>
      </c>
      <c r="K2692">
        <v>14</v>
      </c>
      <c r="L2692">
        <v>2</v>
      </c>
      <c r="M2692">
        <v>0</v>
      </c>
      <c r="N2692">
        <v>1</v>
      </c>
      <c r="O2692">
        <v>1</v>
      </c>
      <c r="P2692">
        <v>348</v>
      </c>
      <c r="Q2692">
        <v>27</v>
      </c>
      <c r="R2692">
        <v>3</v>
      </c>
      <c r="S2692" t="s">
        <v>1478</v>
      </c>
      <c r="T2692">
        <v>1</v>
      </c>
      <c r="U2692">
        <v>7.2700000000000001E-2</v>
      </c>
      <c r="V2692">
        <v>1476</v>
      </c>
    </row>
    <row r="2693" spans="1:22">
      <c r="A2693">
        <v>131819</v>
      </c>
      <c r="B2693" t="s">
        <v>3664</v>
      </c>
      <c r="C2693">
        <v>1.0529999999999999</v>
      </c>
      <c r="D2693">
        <v>1.2486999999999999</v>
      </c>
      <c r="E2693">
        <v>20301</v>
      </c>
      <c r="F2693">
        <v>2</v>
      </c>
      <c r="G2693">
        <v>3</v>
      </c>
      <c r="H2693">
        <v>3</v>
      </c>
      <c r="I2693">
        <v>97291</v>
      </c>
      <c r="J2693">
        <v>1</v>
      </c>
      <c r="K2693">
        <v>14</v>
      </c>
      <c r="L2693">
        <v>2</v>
      </c>
      <c r="M2693">
        <v>0</v>
      </c>
      <c r="N2693">
        <v>1</v>
      </c>
      <c r="O2693">
        <v>1</v>
      </c>
      <c r="P2693">
        <v>348</v>
      </c>
      <c r="Q2693">
        <v>27</v>
      </c>
      <c r="R2693">
        <v>3</v>
      </c>
      <c r="S2693" t="s">
        <v>1478</v>
      </c>
      <c r="T2693">
        <v>1</v>
      </c>
      <c r="U2693">
        <v>0.19570000000000001</v>
      </c>
      <c r="V2693">
        <v>3973</v>
      </c>
    </row>
    <row r="2694" spans="1:22">
      <c r="A2694">
        <v>131820</v>
      </c>
      <c r="B2694" t="s">
        <v>3664</v>
      </c>
      <c r="C2694">
        <v>1.2486999999999999</v>
      </c>
      <c r="D2694">
        <v>1.2487454099999999</v>
      </c>
      <c r="E2694">
        <v>23659</v>
      </c>
      <c r="F2694">
        <v>2</v>
      </c>
      <c r="G2694">
        <v>3</v>
      </c>
      <c r="H2694">
        <v>3</v>
      </c>
      <c r="I2694">
        <v>97291</v>
      </c>
      <c r="J2694">
        <v>1</v>
      </c>
      <c r="K2694">
        <v>14</v>
      </c>
      <c r="L2694">
        <v>2</v>
      </c>
      <c r="M2694">
        <v>0</v>
      </c>
      <c r="N2694">
        <v>1</v>
      </c>
      <c r="O2694">
        <v>1</v>
      </c>
      <c r="P2694">
        <v>348</v>
      </c>
      <c r="Q2694">
        <v>27</v>
      </c>
      <c r="R2694">
        <v>3</v>
      </c>
      <c r="S2694" t="s">
        <v>1478</v>
      </c>
      <c r="T2694">
        <v>1</v>
      </c>
      <c r="U2694">
        <v>4.5410000000000001E-5</v>
      </c>
      <c r="V2694">
        <v>1</v>
      </c>
    </row>
    <row r="2695" spans="1:22">
      <c r="A2695">
        <v>131821</v>
      </c>
      <c r="B2695" t="s">
        <v>3665</v>
      </c>
      <c r="C2695">
        <v>-2.9999999999999997E-8</v>
      </c>
      <c r="D2695">
        <v>6.5500000000000003E-2</v>
      </c>
      <c r="E2695">
        <v>13975</v>
      </c>
      <c r="F2695">
        <v>2</v>
      </c>
      <c r="G2695">
        <v>3</v>
      </c>
      <c r="H2695">
        <v>3</v>
      </c>
      <c r="I2695">
        <v>97291</v>
      </c>
      <c r="J2695">
        <v>1</v>
      </c>
      <c r="K2695">
        <v>14</v>
      </c>
      <c r="L2695">
        <v>2</v>
      </c>
      <c r="M2695">
        <v>0</v>
      </c>
      <c r="N2695">
        <v>1</v>
      </c>
      <c r="O2695">
        <v>1</v>
      </c>
      <c r="P2695">
        <v>348</v>
      </c>
      <c r="Q2695">
        <v>27</v>
      </c>
      <c r="R2695">
        <v>3</v>
      </c>
      <c r="S2695" t="s">
        <v>1478</v>
      </c>
      <c r="T2695">
        <v>1</v>
      </c>
      <c r="U2695">
        <v>6.5500030000000001E-2</v>
      </c>
      <c r="V2695">
        <v>915</v>
      </c>
    </row>
    <row r="2696" spans="1:22">
      <c r="A2696">
        <v>131822</v>
      </c>
      <c r="B2696" t="s">
        <v>3665</v>
      </c>
      <c r="C2696">
        <v>6.5500000000000003E-2</v>
      </c>
      <c r="D2696">
        <v>0.14849999999999999</v>
      </c>
      <c r="E2696">
        <v>13975</v>
      </c>
      <c r="F2696">
        <v>2</v>
      </c>
      <c r="G2696">
        <v>3</v>
      </c>
      <c r="H2696">
        <v>3</v>
      </c>
      <c r="I2696">
        <v>97291</v>
      </c>
      <c r="J2696">
        <v>1</v>
      </c>
      <c r="K2696">
        <v>14</v>
      </c>
      <c r="L2696">
        <v>2</v>
      </c>
      <c r="M2696">
        <v>0</v>
      </c>
      <c r="N2696">
        <v>1</v>
      </c>
      <c r="O2696">
        <v>1</v>
      </c>
      <c r="P2696">
        <v>348</v>
      </c>
      <c r="Q2696">
        <v>27</v>
      </c>
      <c r="R2696">
        <v>3</v>
      </c>
      <c r="S2696" t="s">
        <v>1478</v>
      </c>
      <c r="T2696">
        <v>1</v>
      </c>
      <c r="U2696">
        <v>8.3000000000000004E-2</v>
      </c>
      <c r="V2696">
        <v>1160</v>
      </c>
    </row>
    <row r="2697" spans="1:22">
      <c r="A2697">
        <v>131823</v>
      </c>
      <c r="B2697" t="s">
        <v>3665</v>
      </c>
      <c r="C2697">
        <v>0.14849999999999999</v>
      </c>
      <c r="D2697">
        <v>0.20047110000000001</v>
      </c>
      <c r="E2697">
        <v>13975</v>
      </c>
      <c r="F2697">
        <v>2</v>
      </c>
      <c r="G2697">
        <v>3</v>
      </c>
      <c r="H2697">
        <v>3</v>
      </c>
      <c r="I2697">
        <v>97291</v>
      </c>
      <c r="J2697">
        <v>1</v>
      </c>
      <c r="K2697">
        <v>14</v>
      </c>
      <c r="L2697">
        <v>2</v>
      </c>
      <c r="M2697">
        <v>0</v>
      </c>
      <c r="N2697">
        <v>1</v>
      </c>
      <c r="O2697">
        <v>1</v>
      </c>
      <c r="P2697">
        <v>348</v>
      </c>
      <c r="Q2697">
        <v>27</v>
      </c>
      <c r="R2697">
        <v>3</v>
      </c>
      <c r="S2697" t="s">
        <v>1478</v>
      </c>
      <c r="T2697">
        <v>1</v>
      </c>
      <c r="U2697">
        <v>5.1971099999999999E-2</v>
      </c>
      <c r="V2697">
        <v>726</v>
      </c>
    </row>
    <row r="2698" spans="1:22">
      <c r="A2698">
        <v>131824</v>
      </c>
      <c r="B2698" t="s">
        <v>3665</v>
      </c>
      <c r="C2698">
        <v>0.20047110000000001</v>
      </c>
      <c r="D2698">
        <v>0.20050000000000001</v>
      </c>
      <c r="E2698">
        <v>13975</v>
      </c>
      <c r="F2698">
        <v>2</v>
      </c>
      <c r="G2698">
        <v>3</v>
      </c>
      <c r="H2698">
        <v>3</v>
      </c>
      <c r="I2698">
        <v>97291</v>
      </c>
      <c r="J2698">
        <v>1</v>
      </c>
      <c r="K2698">
        <v>14</v>
      </c>
      <c r="L2698">
        <v>2</v>
      </c>
      <c r="M2698">
        <v>0</v>
      </c>
      <c r="N2698">
        <v>5</v>
      </c>
      <c r="O2698">
        <v>1</v>
      </c>
      <c r="P2698">
        <v>348</v>
      </c>
      <c r="Q2698">
        <v>27</v>
      </c>
      <c r="R2698">
        <v>3</v>
      </c>
      <c r="S2698" t="s">
        <v>1478</v>
      </c>
      <c r="T2698">
        <v>1</v>
      </c>
      <c r="U2698">
        <v>2.8900000000000001E-5</v>
      </c>
      <c r="V2698">
        <v>0</v>
      </c>
    </row>
    <row r="2699" spans="1:22">
      <c r="A2699">
        <v>131825</v>
      </c>
      <c r="B2699" t="s">
        <v>3665</v>
      </c>
      <c r="C2699">
        <v>0.20050000000000001</v>
      </c>
      <c r="D2699">
        <v>0.23310001</v>
      </c>
      <c r="E2699">
        <v>13975</v>
      </c>
      <c r="F2699">
        <v>2</v>
      </c>
      <c r="G2699">
        <v>3</v>
      </c>
      <c r="H2699">
        <v>3</v>
      </c>
      <c r="I2699">
        <v>97291</v>
      </c>
      <c r="J2699">
        <v>1</v>
      </c>
      <c r="K2699">
        <v>14</v>
      </c>
      <c r="L2699">
        <v>2</v>
      </c>
      <c r="M2699">
        <v>0</v>
      </c>
      <c r="N2699">
        <v>5</v>
      </c>
      <c r="O2699">
        <v>1</v>
      </c>
      <c r="P2699">
        <v>348</v>
      </c>
      <c r="Q2699">
        <v>27</v>
      </c>
      <c r="R2699">
        <v>3</v>
      </c>
      <c r="S2699" t="s">
        <v>1478</v>
      </c>
      <c r="T2699">
        <v>1</v>
      </c>
      <c r="U2699">
        <v>3.2600009999999999E-2</v>
      </c>
      <c r="V2699">
        <v>456</v>
      </c>
    </row>
    <row r="2700" spans="1:22">
      <c r="A2700">
        <v>131826</v>
      </c>
      <c r="B2700" t="s">
        <v>3666</v>
      </c>
      <c r="C2700">
        <v>-2.9999999999999997E-8</v>
      </c>
      <c r="D2700">
        <v>1.9400000000000001E-2</v>
      </c>
      <c r="E2700">
        <v>11579</v>
      </c>
      <c r="F2700">
        <v>2</v>
      </c>
      <c r="G2700">
        <v>3</v>
      </c>
      <c r="H2700">
        <v>3</v>
      </c>
      <c r="I2700">
        <v>97291</v>
      </c>
      <c r="J2700">
        <v>1</v>
      </c>
      <c r="K2700">
        <v>14</v>
      </c>
      <c r="L2700">
        <v>2</v>
      </c>
      <c r="M2700">
        <v>0</v>
      </c>
      <c r="N2700">
        <v>5</v>
      </c>
      <c r="O2700">
        <v>1</v>
      </c>
      <c r="P2700">
        <v>348</v>
      </c>
      <c r="Q2700">
        <v>27</v>
      </c>
      <c r="R2700">
        <v>3</v>
      </c>
      <c r="S2700" t="s">
        <v>1478</v>
      </c>
      <c r="T2700">
        <v>1</v>
      </c>
      <c r="U2700">
        <v>1.9400029999999999E-2</v>
      </c>
      <c r="V2700">
        <v>225</v>
      </c>
    </row>
    <row r="2701" spans="1:22">
      <c r="A2701">
        <v>131827</v>
      </c>
      <c r="B2701" t="s">
        <v>3666</v>
      </c>
      <c r="C2701">
        <v>1.9400000000000001E-2</v>
      </c>
      <c r="D2701">
        <v>2.708201E-2</v>
      </c>
      <c r="E2701">
        <v>13702</v>
      </c>
      <c r="F2701">
        <v>2</v>
      </c>
      <c r="G2701">
        <v>3</v>
      </c>
      <c r="H2701">
        <v>3</v>
      </c>
      <c r="I2701">
        <v>97291</v>
      </c>
      <c r="J2701">
        <v>1</v>
      </c>
      <c r="K2701">
        <v>14</v>
      </c>
      <c r="L2701">
        <v>2</v>
      </c>
      <c r="M2701">
        <v>0</v>
      </c>
      <c r="N2701">
        <v>5</v>
      </c>
      <c r="O2701">
        <v>1</v>
      </c>
      <c r="P2701">
        <v>348</v>
      </c>
      <c r="Q2701">
        <v>27</v>
      </c>
      <c r="R2701">
        <v>3</v>
      </c>
      <c r="S2701" t="s">
        <v>1478</v>
      </c>
      <c r="T2701">
        <v>1</v>
      </c>
      <c r="U2701">
        <v>7.6820100000000004E-3</v>
      </c>
      <c r="V2701">
        <v>105</v>
      </c>
    </row>
    <row r="2702" spans="1:22">
      <c r="A2702">
        <v>131828</v>
      </c>
      <c r="B2702" t="s">
        <v>3666</v>
      </c>
      <c r="C2702">
        <v>2.708201E-2</v>
      </c>
      <c r="D2702">
        <v>2.7090889999999999E-2</v>
      </c>
      <c r="E2702">
        <v>14157</v>
      </c>
      <c r="F2702">
        <v>2</v>
      </c>
      <c r="G2702">
        <v>3</v>
      </c>
      <c r="H2702">
        <v>3</v>
      </c>
      <c r="I2702">
        <v>97291</v>
      </c>
      <c r="J2702">
        <v>1</v>
      </c>
      <c r="K2702">
        <v>14</v>
      </c>
      <c r="L2702">
        <v>2</v>
      </c>
      <c r="M2702">
        <v>0</v>
      </c>
      <c r="N2702">
        <v>5</v>
      </c>
      <c r="O2702">
        <v>1</v>
      </c>
      <c r="P2702">
        <v>348</v>
      </c>
      <c r="Q2702">
        <v>27</v>
      </c>
      <c r="R2702">
        <v>3</v>
      </c>
      <c r="S2702" t="s">
        <v>1478</v>
      </c>
      <c r="T2702">
        <v>1</v>
      </c>
      <c r="U2702">
        <v>8.8799999999999997E-6</v>
      </c>
      <c r="V2702">
        <v>0</v>
      </c>
    </row>
    <row r="2703" spans="1:22">
      <c r="A2703">
        <v>131829</v>
      </c>
      <c r="B2703" t="s">
        <v>3667</v>
      </c>
      <c r="C2703">
        <v>-2.9999999999999997E-8</v>
      </c>
      <c r="D2703">
        <v>4.4400000000000002E-2</v>
      </c>
      <c r="E2703">
        <v>13016</v>
      </c>
      <c r="F2703">
        <v>2</v>
      </c>
      <c r="G2703">
        <v>3</v>
      </c>
      <c r="H2703">
        <v>3</v>
      </c>
      <c r="I2703">
        <v>97291</v>
      </c>
      <c r="J2703">
        <v>1</v>
      </c>
      <c r="K2703">
        <v>4</v>
      </c>
      <c r="L2703">
        <v>2</v>
      </c>
      <c r="M2703">
        <v>0</v>
      </c>
      <c r="N2703">
        <v>1</v>
      </c>
      <c r="O2703">
        <v>1</v>
      </c>
      <c r="P2703">
        <v>348</v>
      </c>
      <c r="Q2703">
        <v>27</v>
      </c>
      <c r="R2703">
        <v>3</v>
      </c>
      <c r="S2703" t="s">
        <v>1478</v>
      </c>
      <c r="T2703">
        <v>1</v>
      </c>
      <c r="U2703">
        <v>4.440003E-2</v>
      </c>
      <c r="V2703">
        <v>578</v>
      </c>
    </row>
    <row r="2704" spans="1:22">
      <c r="A2704">
        <v>131830</v>
      </c>
      <c r="B2704" t="s">
        <v>3667</v>
      </c>
      <c r="C2704">
        <v>4.4400000000000002E-2</v>
      </c>
      <c r="D2704">
        <v>7.7799999999999994E-2</v>
      </c>
      <c r="E2704">
        <v>13016</v>
      </c>
      <c r="F2704">
        <v>2</v>
      </c>
      <c r="G2704">
        <v>3</v>
      </c>
      <c r="H2704">
        <v>3</v>
      </c>
      <c r="I2704">
        <v>97291</v>
      </c>
      <c r="J2704">
        <v>1</v>
      </c>
      <c r="K2704">
        <v>4</v>
      </c>
      <c r="L2704">
        <v>2</v>
      </c>
      <c r="M2704">
        <v>0</v>
      </c>
      <c r="N2704">
        <v>1</v>
      </c>
      <c r="O2704">
        <v>1</v>
      </c>
      <c r="P2704">
        <v>348</v>
      </c>
      <c r="Q2704">
        <v>27</v>
      </c>
      <c r="R2704">
        <v>3</v>
      </c>
      <c r="S2704" t="s">
        <v>1478</v>
      </c>
      <c r="T2704">
        <v>1</v>
      </c>
      <c r="U2704">
        <v>3.3399999999999999E-2</v>
      </c>
      <c r="V2704">
        <v>435</v>
      </c>
    </row>
    <row r="2705" spans="1:22">
      <c r="A2705">
        <v>131831</v>
      </c>
      <c r="B2705" t="s">
        <v>3667</v>
      </c>
      <c r="C2705">
        <v>7.7799999999999994E-2</v>
      </c>
      <c r="D2705">
        <v>7.7827300000000002E-2</v>
      </c>
      <c r="E2705">
        <v>13702</v>
      </c>
      <c r="F2705">
        <v>2</v>
      </c>
      <c r="G2705">
        <v>3</v>
      </c>
      <c r="H2705">
        <v>3</v>
      </c>
      <c r="I2705">
        <v>97291</v>
      </c>
      <c r="J2705">
        <v>1</v>
      </c>
      <c r="K2705">
        <v>4</v>
      </c>
      <c r="L2705">
        <v>2</v>
      </c>
      <c r="M2705">
        <v>0</v>
      </c>
      <c r="N2705">
        <v>1</v>
      </c>
      <c r="O2705">
        <v>1</v>
      </c>
      <c r="P2705">
        <v>348</v>
      </c>
      <c r="Q2705">
        <v>27</v>
      </c>
      <c r="R2705">
        <v>3</v>
      </c>
      <c r="S2705" t="s">
        <v>1478</v>
      </c>
      <c r="T2705">
        <v>1</v>
      </c>
      <c r="U2705">
        <v>2.73E-5</v>
      </c>
      <c r="V2705">
        <v>0</v>
      </c>
    </row>
    <row r="2706" spans="1:22">
      <c r="A2706">
        <v>131832</v>
      </c>
      <c r="B2706" t="s">
        <v>3667</v>
      </c>
      <c r="C2706">
        <v>7.7827300000000002E-2</v>
      </c>
      <c r="D2706">
        <v>8.5599999999999996E-2</v>
      </c>
      <c r="E2706">
        <v>13702</v>
      </c>
      <c r="F2706">
        <v>2</v>
      </c>
      <c r="G2706">
        <v>3</v>
      </c>
      <c r="H2706">
        <v>3</v>
      </c>
      <c r="I2706">
        <v>97291</v>
      </c>
      <c r="J2706">
        <v>1</v>
      </c>
      <c r="K2706">
        <v>14</v>
      </c>
      <c r="L2706">
        <v>2</v>
      </c>
      <c r="M2706">
        <v>0</v>
      </c>
      <c r="N2706">
        <v>5</v>
      </c>
      <c r="O2706">
        <v>1</v>
      </c>
      <c r="P2706">
        <v>348</v>
      </c>
      <c r="Q2706">
        <v>27</v>
      </c>
      <c r="R2706">
        <v>3</v>
      </c>
      <c r="S2706" t="s">
        <v>1478</v>
      </c>
      <c r="T2706">
        <v>2</v>
      </c>
      <c r="U2706">
        <v>7.7726999999999996E-3</v>
      </c>
      <c r="V2706">
        <v>107</v>
      </c>
    </row>
    <row r="2707" spans="1:22">
      <c r="A2707">
        <v>131833</v>
      </c>
      <c r="B2707" t="s">
        <v>3667</v>
      </c>
      <c r="C2707">
        <v>8.5599999999999996E-2</v>
      </c>
      <c r="D2707">
        <v>8.5609000000000005E-2</v>
      </c>
      <c r="E2707">
        <v>14157</v>
      </c>
      <c r="F2707">
        <v>2</v>
      </c>
      <c r="G2707">
        <v>3</v>
      </c>
      <c r="H2707">
        <v>3</v>
      </c>
      <c r="I2707">
        <v>97291</v>
      </c>
      <c r="J2707">
        <v>1</v>
      </c>
      <c r="K2707">
        <v>14</v>
      </c>
      <c r="L2707">
        <v>2</v>
      </c>
      <c r="M2707">
        <v>0</v>
      </c>
      <c r="N2707">
        <v>5</v>
      </c>
      <c r="O2707">
        <v>1</v>
      </c>
      <c r="P2707">
        <v>348</v>
      </c>
      <c r="Q2707">
        <v>27</v>
      </c>
      <c r="R2707">
        <v>3</v>
      </c>
      <c r="S2707" t="s">
        <v>1478</v>
      </c>
      <c r="T2707">
        <v>2</v>
      </c>
      <c r="U2707">
        <v>9.0000000000000002E-6</v>
      </c>
      <c r="V2707">
        <v>0</v>
      </c>
    </row>
    <row r="2708" spans="1:22">
      <c r="A2708">
        <v>131834</v>
      </c>
      <c r="B2708" t="s">
        <v>3667</v>
      </c>
      <c r="C2708">
        <v>8.5609000000000005E-2</v>
      </c>
      <c r="D2708">
        <v>0.1051</v>
      </c>
      <c r="E2708">
        <v>14157</v>
      </c>
      <c r="F2708">
        <v>2</v>
      </c>
      <c r="G2708">
        <v>3</v>
      </c>
      <c r="H2708">
        <v>3</v>
      </c>
      <c r="I2708">
        <v>97291</v>
      </c>
      <c r="J2708">
        <v>1</v>
      </c>
      <c r="K2708">
        <v>14</v>
      </c>
      <c r="L2708">
        <v>2</v>
      </c>
      <c r="M2708">
        <v>0</v>
      </c>
      <c r="N2708">
        <v>5</v>
      </c>
      <c r="O2708">
        <v>1</v>
      </c>
      <c r="P2708">
        <v>348</v>
      </c>
      <c r="Q2708">
        <v>27</v>
      </c>
      <c r="R2708">
        <v>3</v>
      </c>
      <c r="S2708" t="s">
        <v>1478</v>
      </c>
      <c r="T2708">
        <v>1</v>
      </c>
      <c r="U2708">
        <v>1.9491000000000001E-2</v>
      </c>
      <c r="V2708">
        <v>276</v>
      </c>
    </row>
    <row r="2709" spans="1:22">
      <c r="A2709">
        <v>131835</v>
      </c>
      <c r="B2709" t="s">
        <v>3667</v>
      </c>
      <c r="C2709">
        <v>0.1051</v>
      </c>
      <c r="D2709">
        <v>0.10514975</v>
      </c>
      <c r="E2709">
        <v>15843</v>
      </c>
      <c r="F2709">
        <v>2</v>
      </c>
      <c r="G2709">
        <v>3</v>
      </c>
      <c r="H2709">
        <v>3</v>
      </c>
      <c r="I2709">
        <v>97291</v>
      </c>
      <c r="J2709">
        <v>1</v>
      </c>
      <c r="K2709">
        <v>14</v>
      </c>
      <c r="L2709">
        <v>2</v>
      </c>
      <c r="M2709">
        <v>0</v>
      </c>
      <c r="N2709">
        <v>5</v>
      </c>
      <c r="O2709">
        <v>1</v>
      </c>
      <c r="P2709">
        <v>348</v>
      </c>
      <c r="Q2709">
        <v>27</v>
      </c>
      <c r="R2709">
        <v>3</v>
      </c>
      <c r="S2709" t="s">
        <v>1478</v>
      </c>
      <c r="T2709">
        <v>1</v>
      </c>
      <c r="U2709">
        <v>4.9750000000000003E-5</v>
      </c>
      <c r="V2709">
        <v>1</v>
      </c>
    </row>
    <row r="2710" spans="1:22">
      <c r="A2710">
        <v>131836</v>
      </c>
      <c r="B2710" t="s">
        <v>3667</v>
      </c>
      <c r="C2710">
        <v>0.10514975</v>
      </c>
      <c r="D2710">
        <v>0.18679999999999999</v>
      </c>
      <c r="E2710">
        <v>15843</v>
      </c>
      <c r="F2710">
        <v>2</v>
      </c>
      <c r="G2710">
        <v>3</v>
      </c>
      <c r="H2710">
        <v>3</v>
      </c>
      <c r="I2710">
        <v>97291</v>
      </c>
      <c r="J2710">
        <v>1</v>
      </c>
      <c r="K2710">
        <v>14</v>
      </c>
      <c r="L2710">
        <v>2</v>
      </c>
      <c r="M2710">
        <v>0</v>
      </c>
      <c r="N2710">
        <v>1</v>
      </c>
      <c r="O2710">
        <v>1</v>
      </c>
      <c r="P2710">
        <v>348</v>
      </c>
      <c r="Q2710">
        <v>27</v>
      </c>
      <c r="R2710">
        <v>3</v>
      </c>
      <c r="S2710" t="s">
        <v>1478</v>
      </c>
      <c r="T2710">
        <v>1</v>
      </c>
      <c r="U2710">
        <v>8.1650249999999994E-2</v>
      </c>
      <c r="V2710">
        <v>1294</v>
      </c>
    </row>
    <row r="2711" spans="1:22">
      <c r="A2711">
        <v>131837</v>
      </c>
      <c r="B2711" t="s">
        <v>3667</v>
      </c>
      <c r="C2711">
        <v>0.18679999999999999</v>
      </c>
      <c r="D2711">
        <v>0.23369999999999999</v>
      </c>
      <c r="E2711">
        <v>17985</v>
      </c>
      <c r="F2711">
        <v>2</v>
      </c>
      <c r="G2711">
        <v>3</v>
      </c>
      <c r="H2711">
        <v>3</v>
      </c>
      <c r="I2711">
        <v>97291</v>
      </c>
      <c r="J2711">
        <v>1</v>
      </c>
      <c r="K2711">
        <v>14</v>
      </c>
      <c r="L2711">
        <v>2</v>
      </c>
      <c r="M2711">
        <v>0</v>
      </c>
      <c r="N2711">
        <v>1</v>
      </c>
      <c r="O2711">
        <v>1</v>
      </c>
      <c r="P2711">
        <v>348</v>
      </c>
      <c r="Q2711">
        <v>27</v>
      </c>
      <c r="R2711">
        <v>3</v>
      </c>
      <c r="S2711" t="s">
        <v>1478</v>
      </c>
      <c r="T2711">
        <v>1</v>
      </c>
      <c r="U2711">
        <v>4.6899999999999997E-2</v>
      </c>
      <c r="V2711">
        <v>843</v>
      </c>
    </row>
    <row r="2712" spans="1:22">
      <c r="A2712">
        <v>131838</v>
      </c>
      <c r="B2712" t="s">
        <v>3667</v>
      </c>
      <c r="C2712">
        <v>0.23369999999999999</v>
      </c>
      <c r="D2712">
        <v>0.33750000000000002</v>
      </c>
      <c r="E2712">
        <v>17985</v>
      </c>
      <c r="F2712">
        <v>2</v>
      </c>
      <c r="G2712">
        <v>3</v>
      </c>
      <c r="H2712">
        <v>3</v>
      </c>
      <c r="I2712">
        <v>97291</v>
      </c>
      <c r="J2712">
        <v>1</v>
      </c>
      <c r="K2712">
        <v>14</v>
      </c>
      <c r="L2712">
        <v>2</v>
      </c>
      <c r="M2712">
        <v>0</v>
      </c>
      <c r="N2712">
        <v>1</v>
      </c>
      <c r="O2712">
        <v>1</v>
      </c>
      <c r="P2712">
        <v>348</v>
      </c>
      <c r="Q2712">
        <v>27</v>
      </c>
      <c r="R2712">
        <v>3</v>
      </c>
      <c r="S2712" t="s">
        <v>1478</v>
      </c>
      <c r="T2712">
        <v>1</v>
      </c>
      <c r="U2712">
        <v>0.1038</v>
      </c>
      <c r="V2712">
        <v>1867</v>
      </c>
    </row>
    <row r="2713" spans="1:22">
      <c r="A2713">
        <v>131839</v>
      </c>
      <c r="B2713" t="s">
        <v>3667</v>
      </c>
      <c r="C2713">
        <v>0.33750000000000002</v>
      </c>
      <c r="D2713">
        <v>0.36320000000000002</v>
      </c>
      <c r="E2713">
        <v>17985</v>
      </c>
      <c r="F2713">
        <v>2</v>
      </c>
      <c r="G2713">
        <v>3</v>
      </c>
      <c r="H2713">
        <v>3</v>
      </c>
      <c r="I2713">
        <v>97291</v>
      </c>
      <c r="J2713">
        <v>1</v>
      </c>
      <c r="K2713">
        <v>14</v>
      </c>
      <c r="L2713">
        <v>2</v>
      </c>
      <c r="M2713">
        <v>0</v>
      </c>
      <c r="N2713">
        <v>1</v>
      </c>
      <c r="O2713">
        <v>1</v>
      </c>
      <c r="P2713">
        <v>348</v>
      </c>
      <c r="Q2713">
        <v>27</v>
      </c>
      <c r="R2713">
        <v>3</v>
      </c>
      <c r="S2713" t="s">
        <v>1478</v>
      </c>
      <c r="T2713">
        <v>1</v>
      </c>
      <c r="U2713">
        <v>2.5700000000000001E-2</v>
      </c>
      <c r="V2713">
        <v>462</v>
      </c>
    </row>
    <row r="2714" spans="1:22">
      <c r="A2714">
        <v>131840</v>
      </c>
      <c r="B2714" t="s">
        <v>3667</v>
      </c>
      <c r="C2714">
        <v>0.36320000000000002</v>
      </c>
      <c r="D2714">
        <v>0.42770000000000002</v>
      </c>
      <c r="E2714">
        <v>17985</v>
      </c>
      <c r="F2714">
        <v>2</v>
      </c>
      <c r="G2714">
        <v>3</v>
      </c>
      <c r="H2714">
        <v>3</v>
      </c>
      <c r="I2714">
        <v>97291</v>
      </c>
      <c r="J2714">
        <v>1</v>
      </c>
      <c r="K2714">
        <v>14</v>
      </c>
      <c r="L2714">
        <v>2</v>
      </c>
      <c r="M2714">
        <v>0</v>
      </c>
      <c r="N2714">
        <v>1</v>
      </c>
      <c r="O2714">
        <v>1</v>
      </c>
      <c r="P2714">
        <v>348</v>
      </c>
      <c r="Q2714">
        <v>27</v>
      </c>
      <c r="R2714">
        <v>3</v>
      </c>
      <c r="S2714" t="s">
        <v>1478</v>
      </c>
      <c r="T2714">
        <v>1</v>
      </c>
      <c r="U2714">
        <v>6.4500000000000002E-2</v>
      </c>
      <c r="V2714">
        <v>1160</v>
      </c>
    </row>
    <row r="2715" spans="1:22">
      <c r="A2715">
        <v>131841</v>
      </c>
      <c r="B2715" t="s">
        <v>3667</v>
      </c>
      <c r="C2715">
        <v>0.42770000000000002</v>
      </c>
      <c r="D2715">
        <v>0.47100001000000002</v>
      </c>
      <c r="E2715">
        <v>17985</v>
      </c>
      <c r="F2715">
        <v>2</v>
      </c>
      <c r="G2715">
        <v>3</v>
      </c>
      <c r="H2715">
        <v>3</v>
      </c>
      <c r="I2715">
        <v>97291</v>
      </c>
      <c r="J2715">
        <v>1</v>
      </c>
      <c r="K2715">
        <v>14</v>
      </c>
      <c r="L2715">
        <v>2</v>
      </c>
      <c r="M2715">
        <v>0</v>
      </c>
      <c r="N2715">
        <v>1</v>
      </c>
      <c r="O2715">
        <v>1</v>
      </c>
      <c r="P2715">
        <v>348</v>
      </c>
      <c r="Q2715">
        <v>27</v>
      </c>
      <c r="R2715">
        <v>3</v>
      </c>
      <c r="S2715" t="s">
        <v>1478</v>
      </c>
      <c r="T2715">
        <v>1</v>
      </c>
      <c r="U2715">
        <v>4.330001E-2</v>
      </c>
      <c r="V2715">
        <v>779</v>
      </c>
    </row>
    <row r="2716" spans="1:22">
      <c r="A2716">
        <v>131842</v>
      </c>
      <c r="B2716" t="s">
        <v>3668</v>
      </c>
      <c r="C2716">
        <v>0.35944939999999997</v>
      </c>
      <c r="D2716">
        <v>0.37959999999999999</v>
      </c>
      <c r="E2716">
        <v>12394</v>
      </c>
      <c r="F2716">
        <v>2</v>
      </c>
      <c r="G2716">
        <v>3</v>
      </c>
      <c r="H2716">
        <v>3</v>
      </c>
      <c r="I2716">
        <v>97291</v>
      </c>
      <c r="J2716">
        <v>1</v>
      </c>
      <c r="K2716">
        <v>14</v>
      </c>
      <c r="L2716">
        <v>2</v>
      </c>
      <c r="M2716">
        <v>0</v>
      </c>
      <c r="N2716">
        <v>5</v>
      </c>
      <c r="O2716">
        <v>1</v>
      </c>
      <c r="P2716">
        <v>348</v>
      </c>
      <c r="Q2716">
        <v>27</v>
      </c>
      <c r="R2716">
        <v>3</v>
      </c>
      <c r="S2716" t="s">
        <v>1478</v>
      </c>
      <c r="T2716">
        <v>1</v>
      </c>
      <c r="U2716">
        <v>2.0150600000000001E-2</v>
      </c>
      <c r="V2716">
        <v>250</v>
      </c>
    </row>
    <row r="2717" spans="1:22">
      <c r="A2717">
        <v>131843</v>
      </c>
      <c r="B2717" t="s">
        <v>3668</v>
      </c>
      <c r="C2717">
        <v>0.37959999999999999</v>
      </c>
      <c r="D2717">
        <v>0.3872602</v>
      </c>
      <c r="E2717">
        <v>12394</v>
      </c>
      <c r="F2717">
        <v>2</v>
      </c>
      <c r="G2717">
        <v>3</v>
      </c>
      <c r="H2717">
        <v>3</v>
      </c>
      <c r="I2717">
        <v>97291</v>
      </c>
      <c r="J2717">
        <v>1</v>
      </c>
      <c r="K2717">
        <v>14</v>
      </c>
      <c r="L2717">
        <v>2</v>
      </c>
      <c r="M2717">
        <v>0</v>
      </c>
      <c r="N2717">
        <v>5</v>
      </c>
      <c r="O2717">
        <v>1</v>
      </c>
      <c r="P2717">
        <v>348</v>
      </c>
      <c r="Q2717">
        <v>27</v>
      </c>
      <c r="R2717">
        <v>3</v>
      </c>
      <c r="S2717" t="s">
        <v>1478</v>
      </c>
      <c r="T2717">
        <v>1</v>
      </c>
      <c r="U2717">
        <v>7.6601999999999998E-3</v>
      </c>
      <c r="V2717">
        <v>95</v>
      </c>
    </row>
    <row r="2718" spans="1:22">
      <c r="A2718">
        <v>131844</v>
      </c>
      <c r="B2718" t="s">
        <v>3669</v>
      </c>
      <c r="C2718">
        <v>-2.9999999999999997E-8</v>
      </c>
      <c r="D2718">
        <v>6.1699999999999998E-2</v>
      </c>
      <c r="E2718">
        <v>32410</v>
      </c>
      <c r="F2718">
        <v>2</v>
      </c>
      <c r="G2718">
        <v>3</v>
      </c>
      <c r="H2718">
        <v>3</v>
      </c>
      <c r="I2718">
        <v>97291</v>
      </c>
      <c r="J2718">
        <v>1</v>
      </c>
      <c r="K2718">
        <v>15</v>
      </c>
      <c r="L2718">
        <v>2</v>
      </c>
      <c r="M2718">
        <v>0</v>
      </c>
      <c r="N2718">
        <v>1</v>
      </c>
      <c r="O2718">
        <v>1</v>
      </c>
      <c r="P2718">
        <v>348</v>
      </c>
      <c r="Q2718">
        <v>27</v>
      </c>
      <c r="R2718">
        <v>3</v>
      </c>
      <c r="S2718" t="s">
        <v>1478</v>
      </c>
      <c r="T2718">
        <v>1</v>
      </c>
      <c r="U2718">
        <v>6.1700030000000003E-2</v>
      </c>
      <c r="V2718">
        <v>2000</v>
      </c>
    </row>
    <row r="2719" spans="1:22">
      <c r="A2719">
        <v>131845</v>
      </c>
      <c r="B2719" t="s">
        <v>3669</v>
      </c>
      <c r="C2719">
        <v>6.1699999999999998E-2</v>
      </c>
      <c r="D2719">
        <v>0.1229</v>
      </c>
      <c r="E2719">
        <v>32410</v>
      </c>
      <c r="F2719">
        <v>2</v>
      </c>
      <c r="G2719">
        <v>3</v>
      </c>
      <c r="H2719">
        <v>3</v>
      </c>
      <c r="I2719">
        <v>97291</v>
      </c>
      <c r="J2719">
        <v>1</v>
      </c>
      <c r="K2719">
        <v>15</v>
      </c>
      <c r="L2719">
        <v>2</v>
      </c>
      <c r="M2719">
        <v>0</v>
      </c>
      <c r="N2719">
        <v>1</v>
      </c>
      <c r="O2719">
        <v>1</v>
      </c>
      <c r="P2719">
        <v>348</v>
      </c>
      <c r="Q2719">
        <v>27</v>
      </c>
      <c r="R2719">
        <v>3</v>
      </c>
      <c r="S2719" t="s">
        <v>1478</v>
      </c>
      <c r="T2719">
        <v>1</v>
      </c>
      <c r="U2719">
        <v>6.1199999999999997E-2</v>
      </c>
      <c r="V2719">
        <v>1983</v>
      </c>
    </row>
    <row r="2720" spans="1:22">
      <c r="A2720">
        <v>131846</v>
      </c>
      <c r="B2720" t="s">
        <v>3669</v>
      </c>
      <c r="C2720">
        <v>0.1229</v>
      </c>
      <c r="D2720">
        <v>0.1764</v>
      </c>
      <c r="E2720">
        <v>30472</v>
      </c>
      <c r="F2720">
        <v>2</v>
      </c>
      <c r="G2720">
        <v>3</v>
      </c>
      <c r="H2720">
        <v>3</v>
      </c>
      <c r="I2720">
        <v>97291</v>
      </c>
      <c r="J2720">
        <v>1</v>
      </c>
      <c r="K2720">
        <v>15</v>
      </c>
      <c r="L2720">
        <v>2</v>
      </c>
      <c r="M2720">
        <v>0</v>
      </c>
      <c r="N2720">
        <v>1</v>
      </c>
      <c r="O2720">
        <v>1</v>
      </c>
      <c r="P2720">
        <v>348</v>
      </c>
      <c r="Q2720">
        <v>27</v>
      </c>
      <c r="R2720">
        <v>3</v>
      </c>
      <c r="S2720" t="s">
        <v>1478</v>
      </c>
      <c r="T2720">
        <v>1</v>
      </c>
      <c r="U2720">
        <v>5.3499999999999999E-2</v>
      </c>
      <c r="V2720">
        <v>1630</v>
      </c>
    </row>
    <row r="2721" spans="1:22">
      <c r="A2721">
        <v>131847</v>
      </c>
      <c r="B2721" t="s">
        <v>3669</v>
      </c>
      <c r="C2721">
        <v>0.1764</v>
      </c>
      <c r="D2721">
        <v>0.24490000000000001</v>
      </c>
      <c r="E2721">
        <v>28411</v>
      </c>
      <c r="F2721">
        <v>2</v>
      </c>
      <c r="G2721">
        <v>3</v>
      </c>
      <c r="H2721">
        <v>3</v>
      </c>
      <c r="I2721">
        <v>97291</v>
      </c>
      <c r="J2721">
        <v>1</v>
      </c>
      <c r="K2721">
        <v>15</v>
      </c>
      <c r="L2721">
        <v>2</v>
      </c>
      <c r="M2721">
        <v>0</v>
      </c>
      <c r="N2721">
        <v>1</v>
      </c>
      <c r="O2721">
        <v>1</v>
      </c>
      <c r="P2721">
        <v>348</v>
      </c>
      <c r="Q2721">
        <v>27</v>
      </c>
      <c r="R2721">
        <v>3</v>
      </c>
      <c r="S2721" t="s">
        <v>1478</v>
      </c>
      <c r="T2721">
        <v>1</v>
      </c>
      <c r="U2721">
        <v>6.8500000000000005E-2</v>
      </c>
      <c r="V2721">
        <v>1946</v>
      </c>
    </row>
    <row r="2722" spans="1:22">
      <c r="A2722">
        <v>131848</v>
      </c>
      <c r="B2722" t="s">
        <v>3669</v>
      </c>
      <c r="C2722">
        <v>0.24490000000000001</v>
      </c>
      <c r="D2722">
        <v>0.38490000000000002</v>
      </c>
      <c r="E2722">
        <v>24888</v>
      </c>
      <c r="F2722">
        <v>2</v>
      </c>
      <c r="G2722">
        <v>3</v>
      </c>
      <c r="H2722">
        <v>3</v>
      </c>
      <c r="I2722">
        <v>97291</v>
      </c>
      <c r="J2722">
        <v>1</v>
      </c>
      <c r="K2722">
        <v>15</v>
      </c>
      <c r="L2722">
        <v>2</v>
      </c>
      <c r="M2722">
        <v>0</v>
      </c>
      <c r="N2722">
        <v>1</v>
      </c>
      <c r="O2722">
        <v>1</v>
      </c>
      <c r="P2722">
        <v>348</v>
      </c>
      <c r="Q2722">
        <v>27</v>
      </c>
      <c r="R2722">
        <v>3</v>
      </c>
      <c r="S2722" t="s">
        <v>1478</v>
      </c>
      <c r="T2722">
        <v>1</v>
      </c>
      <c r="U2722">
        <v>0.14000000000000001</v>
      </c>
      <c r="V2722">
        <v>3484</v>
      </c>
    </row>
    <row r="2723" spans="1:22">
      <c r="A2723">
        <v>131849</v>
      </c>
      <c r="B2723" t="s">
        <v>3669</v>
      </c>
      <c r="C2723">
        <v>0.38490000000000002</v>
      </c>
      <c r="D2723">
        <v>0.40600000000000003</v>
      </c>
      <c r="E2723">
        <v>22166</v>
      </c>
      <c r="F2723">
        <v>2</v>
      </c>
      <c r="G2723">
        <v>3</v>
      </c>
      <c r="H2723">
        <v>3</v>
      </c>
      <c r="I2723">
        <v>97291</v>
      </c>
      <c r="J2723">
        <v>1</v>
      </c>
      <c r="K2723">
        <v>15</v>
      </c>
      <c r="L2723">
        <v>2</v>
      </c>
      <c r="M2723">
        <v>0</v>
      </c>
      <c r="N2723">
        <v>1</v>
      </c>
      <c r="O2723">
        <v>1</v>
      </c>
      <c r="P2723">
        <v>348</v>
      </c>
      <c r="Q2723">
        <v>27</v>
      </c>
      <c r="R2723">
        <v>3</v>
      </c>
      <c r="S2723" t="s">
        <v>1478</v>
      </c>
      <c r="T2723">
        <v>1</v>
      </c>
      <c r="U2723">
        <v>2.1100000000000001E-2</v>
      </c>
      <c r="V2723">
        <v>468</v>
      </c>
    </row>
    <row r="2724" spans="1:22">
      <c r="A2724">
        <v>131850</v>
      </c>
      <c r="B2724" t="s">
        <v>3669</v>
      </c>
      <c r="C2724">
        <v>0.40600000000000003</v>
      </c>
      <c r="D2724">
        <v>0.4733</v>
      </c>
      <c r="E2724">
        <v>20673</v>
      </c>
      <c r="F2724">
        <v>2</v>
      </c>
      <c r="G2724">
        <v>3</v>
      </c>
      <c r="H2724">
        <v>3</v>
      </c>
      <c r="I2724">
        <v>97291</v>
      </c>
      <c r="J2724">
        <v>1</v>
      </c>
      <c r="K2724">
        <v>15</v>
      </c>
      <c r="L2724">
        <v>2</v>
      </c>
      <c r="M2724">
        <v>0</v>
      </c>
      <c r="N2724">
        <v>1</v>
      </c>
      <c r="O2724">
        <v>1</v>
      </c>
      <c r="P2724">
        <v>348</v>
      </c>
      <c r="Q2724">
        <v>27</v>
      </c>
      <c r="R2724">
        <v>3</v>
      </c>
      <c r="S2724" t="s">
        <v>1478</v>
      </c>
      <c r="T2724">
        <v>1</v>
      </c>
      <c r="U2724">
        <v>6.7299999999999999E-2</v>
      </c>
      <c r="V2724">
        <v>1391</v>
      </c>
    </row>
    <row r="2725" spans="1:22">
      <c r="A2725">
        <v>131851</v>
      </c>
      <c r="B2725" t="s">
        <v>3669</v>
      </c>
      <c r="C2725">
        <v>0.4733</v>
      </c>
      <c r="D2725">
        <v>0.49659999999999999</v>
      </c>
      <c r="E2725">
        <v>19142</v>
      </c>
      <c r="F2725">
        <v>2</v>
      </c>
      <c r="G2725">
        <v>3</v>
      </c>
      <c r="H2725">
        <v>3</v>
      </c>
      <c r="I2725">
        <v>97291</v>
      </c>
      <c r="J2725">
        <v>1</v>
      </c>
      <c r="K2725">
        <v>15</v>
      </c>
      <c r="L2725">
        <v>2</v>
      </c>
      <c r="M2725">
        <v>0</v>
      </c>
      <c r="N2725">
        <v>1</v>
      </c>
      <c r="O2725">
        <v>1</v>
      </c>
      <c r="P2725">
        <v>348</v>
      </c>
      <c r="Q2725">
        <v>27</v>
      </c>
      <c r="R2725">
        <v>3</v>
      </c>
      <c r="S2725" t="s">
        <v>1478</v>
      </c>
      <c r="T2725">
        <v>1</v>
      </c>
      <c r="U2725">
        <v>2.3300000000000001E-2</v>
      </c>
      <c r="V2725">
        <v>446</v>
      </c>
    </row>
    <row r="2726" spans="1:22">
      <c r="A2726">
        <v>131852</v>
      </c>
      <c r="B2726" t="s">
        <v>3669</v>
      </c>
      <c r="C2726">
        <v>0.49659999999999999</v>
      </c>
      <c r="D2726">
        <v>0.67400000000000004</v>
      </c>
      <c r="E2726">
        <v>15751</v>
      </c>
      <c r="F2726">
        <v>2</v>
      </c>
      <c r="G2726">
        <v>3</v>
      </c>
      <c r="H2726">
        <v>3</v>
      </c>
      <c r="I2726">
        <v>97291</v>
      </c>
      <c r="J2726">
        <v>1</v>
      </c>
      <c r="K2726">
        <v>15</v>
      </c>
      <c r="L2726">
        <v>2</v>
      </c>
      <c r="M2726">
        <v>0</v>
      </c>
      <c r="N2726">
        <v>1</v>
      </c>
      <c r="O2726">
        <v>1</v>
      </c>
      <c r="P2726">
        <v>348</v>
      </c>
      <c r="Q2726">
        <v>27</v>
      </c>
      <c r="R2726">
        <v>3</v>
      </c>
      <c r="S2726" t="s">
        <v>1478</v>
      </c>
      <c r="T2726">
        <v>1</v>
      </c>
      <c r="U2726">
        <v>0.1774</v>
      </c>
      <c r="V2726">
        <v>2794</v>
      </c>
    </row>
    <row r="2727" spans="1:22">
      <c r="A2727">
        <v>131853</v>
      </c>
      <c r="B2727" t="s">
        <v>3669</v>
      </c>
      <c r="C2727">
        <v>0.67400000000000004</v>
      </c>
      <c r="D2727">
        <v>0.73080000000000001</v>
      </c>
      <c r="E2727">
        <v>14536</v>
      </c>
      <c r="F2727">
        <v>2</v>
      </c>
      <c r="G2727">
        <v>3</v>
      </c>
      <c r="H2727">
        <v>3</v>
      </c>
      <c r="I2727">
        <v>97291</v>
      </c>
      <c r="J2727">
        <v>1</v>
      </c>
      <c r="K2727">
        <v>15</v>
      </c>
      <c r="L2727">
        <v>2</v>
      </c>
      <c r="M2727">
        <v>0</v>
      </c>
      <c r="N2727">
        <v>1</v>
      </c>
      <c r="O2727">
        <v>1</v>
      </c>
      <c r="P2727">
        <v>348</v>
      </c>
      <c r="Q2727">
        <v>27</v>
      </c>
      <c r="R2727">
        <v>3</v>
      </c>
      <c r="S2727" t="s">
        <v>1478</v>
      </c>
      <c r="T2727">
        <v>1</v>
      </c>
      <c r="U2727">
        <v>5.6800000000000003E-2</v>
      </c>
      <c r="V2727">
        <v>826</v>
      </c>
    </row>
    <row r="2728" spans="1:22">
      <c r="A2728">
        <v>131854</v>
      </c>
      <c r="B2728" t="s">
        <v>3669</v>
      </c>
      <c r="C2728">
        <v>0.73080000000000001</v>
      </c>
      <c r="D2728">
        <v>0.75860000000000005</v>
      </c>
      <c r="E2728">
        <v>14097</v>
      </c>
      <c r="F2728">
        <v>2</v>
      </c>
      <c r="G2728">
        <v>3</v>
      </c>
      <c r="H2728">
        <v>3</v>
      </c>
      <c r="I2728">
        <v>97291</v>
      </c>
      <c r="J2728">
        <v>1</v>
      </c>
      <c r="K2728">
        <v>15</v>
      </c>
      <c r="L2728">
        <v>2</v>
      </c>
      <c r="M2728">
        <v>0</v>
      </c>
      <c r="N2728">
        <v>1</v>
      </c>
      <c r="O2728">
        <v>1</v>
      </c>
      <c r="P2728">
        <v>348</v>
      </c>
      <c r="Q2728">
        <v>27</v>
      </c>
      <c r="R2728">
        <v>3</v>
      </c>
      <c r="S2728" t="s">
        <v>1478</v>
      </c>
      <c r="T2728">
        <v>1</v>
      </c>
      <c r="U2728">
        <v>2.7799999999999998E-2</v>
      </c>
      <c r="V2728">
        <v>392</v>
      </c>
    </row>
    <row r="2729" spans="1:22">
      <c r="A2729">
        <v>131855</v>
      </c>
      <c r="B2729" t="s">
        <v>3669</v>
      </c>
      <c r="C2729">
        <v>0.75860000000000005</v>
      </c>
      <c r="D2729">
        <v>0.85309999999999997</v>
      </c>
      <c r="E2729">
        <v>13463</v>
      </c>
      <c r="F2729">
        <v>2</v>
      </c>
      <c r="G2729">
        <v>3</v>
      </c>
      <c r="H2729">
        <v>3</v>
      </c>
      <c r="I2729">
        <v>97291</v>
      </c>
      <c r="J2729">
        <v>1</v>
      </c>
      <c r="K2729">
        <v>15</v>
      </c>
      <c r="L2729">
        <v>2</v>
      </c>
      <c r="M2729">
        <v>0</v>
      </c>
      <c r="N2729">
        <v>1</v>
      </c>
      <c r="O2729">
        <v>1</v>
      </c>
      <c r="P2729">
        <v>348</v>
      </c>
      <c r="Q2729">
        <v>27</v>
      </c>
      <c r="R2729">
        <v>3</v>
      </c>
      <c r="S2729" t="s">
        <v>1478</v>
      </c>
      <c r="T2729">
        <v>1</v>
      </c>
      <c r="U2729">
        <v>9.4500000000000001E-2</v>
      </c>
      <c r="V2729">
        <v>1272</v>
      </c>
    </row>
    <row r="2730" spans="1:22">
      <c r="A2730">
        <v>131856</v>
      </c>
      <c r="B2730" t="s">
        <v>3669</v>
      </c>
      <c r="C2730">
        <v>0.85309999999999997</v>
      </c>
      <c r="D2730">
        <v>0.90100000000000002</v>
      </c>
      <c r="E2730">
        <v>12724</v>
      </c>
      <c r="F2730">
        <v>2</v>
      </c>
      <c r="G2730">
        <v>3</v>
      </c>
      <c r="H2730">
        <v>3</v>
      </c>
      <c r="I2730">
        <v>97291</v>
      </c>
      <c r="J2730">
        <v>1</v>
      </c>
      <c r="K2730">
        <v>15</v>
      </c>
      <c r="L2730">
        <v>2</v>
      </c>
      <c r="M2730">
        <v>0</v>
      </c>
      <c r="N2730">
        <v>1</v>
      </c>
      <c r="O2730">
        <v>1</v>
      </c>
      <c r="P2730">
        <v>348</v>
      </c>
      <c r="Q2730">
        <v>27</v>
      </c>
      <c r="R2730">
        <v>3</v>
      </c>
      <c r="S2730" t="s">
        <v>1478</v>
      </c>
      <c r="T2730">
        <v>1</v>
      </c>
      <c r="U2730">
        <v>4.7899999999999998E-2</v>
      </c>
      <c r="V2730">
        <v>609</v>
      </c>
    </row>
    <row r="2731" spans="1:22">
      <c r="A2731">
        <v>131857</v>
      </c>
      <c r="B2731" t="s">
        <v>3669</v>
      </c>
      <c r="C2731">
        <v>0.90100000000000002</v>
      </c>
      <c r="D2731">
        <v>0.96340002999999996</v>
      </c>
      <c r="E2731">
        <v>12724</v>
      </c>
      <c r="F2731">
        <v>2</v>
      </c>
      <c r="G2731">
        <v>3</v>
      </c>
      <c r="H2731">
        <v>3</v>
      </c>
      <c r="I2731">
        <v>97291</v>
      </c>
      <c r="J2731">
        <v>1</v>
      </c>
      <c r="K2731">
        <v>15</v>
      </c>
      <c r="L2731">
        <v>2</v>
      </c>
      <c r="M2731">
        <v>0</v>
      </c>
      <c r="N2731">
        <v>1</v>
      </c>
      <c r="O2731">
        <v>1</v>
      </c>
      <c r="P2731">
        <v>348</v>
      </c>
      <c r="Q2731">
        <v>27</v>
      </c>
      <c r="R2731">
        <v>3</v>
      </c>
      <c r="S2731" t="s">
        <v>1478</v>
      </c>
      <c r="T2731">
        <v>1</v>
      </c>
      <c r="U2731">
        <v>6.2400030000000002E-2</v>
      </c>
      <c r="V2731">
        <v>794</v>
      </c>
    </row>
    <row r="2732" spans="1:22">
      <c r="A2732">
        <v>131858</v>
      </c>
      <c r="B2732" t="s">
        <v>3670</v>
      </c>
      <c r="C2732">
        <v>-2.9999999999999997E-8</v>
      </c>
      <c r="D2732">
        <v>1.9599999999999999E-2</v>
      </c>
      <c r="E2732">
        <v>16758</v>
      </c>
      <c r="F2732">
        <v>2</v>
      </c>
      <c r="G2732">
        <v>3</v>
      </c>
      <c r="H2732">
        <v>3</v>
      </c>
      <c r="I2732">
        <v>97291</v>
      </c>
      <c r="J2732">
        <v>1</v>
      </c>
      <c r="K2732">
        <v>15</v>
      </c>
      <c r="L2732">
        <v>2</v>
      </c>
      <c r="M2732">
        <v>0</v>
      </c>
      <c r="N2732">
        <v>1</v>
      </c>
      <c r="O2732">
        <v>1</v>
      </c>
      <c r="P2732">
        <v>348</v>
      </c>
      <c r="Q2732">
        <v>27</v>
      </c>
      <c r="R2732">
        <v>3</v>
      </c>
      <c r="S2732" t="s">
        <v>1478</v>
      </c>
      <c r="T2732">
        <v>1</v>
      </c>
      <c r="U2732">
        <v>1.9600030000000001E-2</v>
      </c>
      <c r="V2732">
        <v>328</v>
      </c>
    </row>
    <row r="2733" spans="1:22">
      <c r="A2733">
        <v>131859</v>
      </c>
      <c r="B2733" t="s">
        <v>3670</v>
      </c>
      <c r="C2733">
        <v>1.9599999999999999E-2</v>
      </c>
      <c r="D2733">
        <v>5.0999999999999997E-2</v>
      </c>
      <c r="E2733">
        <v>16758</v>
      </c>
      <c r="F2733">
        <v>2</v>
      </c>
      <c r="G2733">
        <v>3</v>
      </c>
      <c r="H2733">
        <v>3</v>
      </c>
      <c r="I2733">
        <v>97291</v>
      </c>
      <c r="J2733">
        <v>1</v>
      </c>
      <c r="K2733">
        <v>15</v>
      </c>
      <c r="L2733">
        <v>2</v>
      </c>
      <c r="M2733">
        <v>0</v>
      </c>
      <c r="N2733">
        <v>1</v>
      </c>
      <c r="O2733">
        <v>1</v>
      </c>
      <c r="P2733">
        <v>348</v>
      </c>
      <c r="Q2733">
        <v>27</v>
      </c>
      <c r="R2733">
        <v>3</v>
      </c>
      <c r="S2733" t="s">
        <v>1478</v>
      </c>
      <c r="T2733">
        <v>1</v>
      </c>
      <c r="U2733">
        <v>3.1399999999999997E-2</v>
      </c>
      <c r="V2733">
        <v>526</v>
      </c>
    </row>
    <row r="2734" spans="1:22">
      <c r="A2734">
        <v>131860</v>
      </c>
      <c r="B2734" t="s">
        <v>3670</v>
      </c>
      <c r="C2734">
        <v>0.90328050000000004</v>
      </c>
      <c r="D2734">
        <v>0.90329999999999999</v>
      </c>
      <c r="E2734">
        <v>16725</v>
      </c>
      <c r="F2734">
        <v>2</v>
      </c>
      <c r="G2734">
        <v>3</v>
      </c>
      <c r="H2734">
        <v>3</v>
      </c>
      <c r="I2734">
        <v>97291</v>
      </c>
      <c r="J2734">
        <v>1</v>
      </c>
      <c r="K2734">
        <v>15</v>
      </c>
      <c r="L2734">
        <v>2</v>
      </c>
      <c r="M2734">
        <v>0</v>
      </c>
      <c r="N2734">
        <v>1</v>
      </c>
      <c r="O2734">
        <v>1</v>
      </c>
      <c r="P2734">
        <v>348</v>
      </c>
      <c r="Q2734">
        <v>27</v>
      </c>
      <c r="R2734">
        <v>3</v>
      </c>
      <c r="S2734" t="s">
        <v>1478</v>
      </c>
      <c r="T2734">
        <v>1</v>
      </c>
      <c r="U2734">
        <v>1.95E-5</v>
      </c>
      <c r="V2734">
        <v>0</v>
      </c>
    </row>
    <row r="2735" spans="1:22">
      <c r="A2735">
        <v>131861</v>
      </c>
      <c r="B2735" t="s">
        <v>3670</v>
      </c>
      <c r="C2735">
        <v>0.90329999999999999</v>
      </c>
      <c r="D2735">
        <v>0.90600000000000003</v>
      </c>
      <c r="E2735">
        <v>16758</v>
      </c>
      <c r="F2735">
        <v>2</v>
      </c>
      <c r="G2735">
        <v>3</v>
      </c>
      <c r="H2735">
        <v>3</v>
      </c>
      <c r="I2735">
        <v>97291</v>
      </c>
      <c r="J2735">
        <v>1</v>
      </c>
      <c r="K2735">
        <v>15</v>
      </c>
      <c r="L2735">
        <v>2</v>
      </c>
      <c r="M2735">
        <v>0</v>
      </c>
      <c r="N2735">
        <v>1</v>
      </c>
      <c r="O2735">
        <v>1</v>
      </c>
      <c r="P2735">
        <v>348</v>
      </c>
      <c r="Q2735">
        <v>27</v>
      </c>
      <c r="R2735">
        <v>3</v>
      </c>
      <c r="S2735" t="s">
        <v>1478</v>
      </c>
      <c r="T2735">
        <v>1</v>
      </c>
      <c r="U2735">
        <v>2.7000000000000001E-3</v>
      </c>
      <c r="V2735">
        <v>45</v>
      </c>
    </row>
    <row r="2736" spans="1:22">
      <c r="A2736">
        <v>131862</v>
      </c>
      <c r="B2736" t="s">
        <v>3670</v>
      </c>
      <c r="C2736">
        <v>0.90600000000000003</v>
      </c>
      <c r="D2736">
        <v>0.92979999999999996</v>
      </c>
      <c r="E2736">
        <v>16758</v>
      </c>
      <c r="F2736">
        <v>2</v>
      </c>
      <c r="G2736">
        <v>3</v>
      </c>
      <c r="H2736">
        <v>3</v>
      </c>
      <c r="I2736">
        <v>97291</v>
      </c>
      <c r="J2736">
        <v>1</v>
      </c>
      <c r="K2736">
        <v>15</v>
      </c>
      <c r="L2736">
        <v>2</v>
      </c>
      <c r="M2736">
        <v>0</v>
      </c>
      <c r="N2736">
        <v>1</v>
      </c>
      <c r="O2736">
        <v>1</v>
      </c>
      <c r="P2736">
        <v>348</v>
      </c>
      <c r="Q2736">
        <v>27</v>
      </c>
      <c r="R2736">
        <v>3</v>
      </c>
      <c r="S2736" t="s">
        <v>1478</v>
      </c>
      <c r="T2736">
        <v>1</v>
      </c>
      <c r="U2736">
        <v>2.3800000000000002E-2</v>
      </c>
      <c r="V2736">
        <v>399</v>
      </c>
    </row>
    <row r="2737" spans="1:22">
      <c r="A2737">
        <v>131863</v>
      </c>
      <c r="B2737" t="s">
        <v>3670</v>
      </c>
      <c r="C2737">
        <v>0.92979999999999996</v>
      </c>
      <c r="D2737">
        <v>0.94699999999999995</v>
      </c>
      <c r="E2737">
        <v>16758</v>
      </c>
      <c r="F2737">
        <v>2</v>
      </c>
      <c r="G2737">
        <v>3</v>
      </c>
      <c r="H2737">
        <v>3</v>
      </c>
      <c r="I2737">
        <v>97291</v>
      </c>
      <c r="J2737">
        <v>1</v>
      </c>
      <c r="K2737">
        <v>15</v>
      </c>
      <c r="L2737">
        <v>2</v>
      </c>
      <c r="M2737">
        <v>0</v>
      </c>
      <c r="N2737">
        <v>1</v>
      </c>
      <c r="O2737">
        <v>1</v>
      </c>
      <c r="P2737">
        <v>348</v>
      </c>
      <c r="Q2737">
        <v>27</v>
      </c>
      <c r="R2737">
        <v>3</v>
      </c>
      <c r="S2737" t="s">
        <v>1478</v>
      </c>
      <c r="T2737">
        <v>1</v>
      </c>
      <c r="U2737">
        <v>1.72E-2</v>
      </c>
      <c r="V2737">
        <v>288</v>
      </c>
    </row>
    <row r="2738" spans="1:22">
      <c r="A2738">
        <v>131864</v>
      </c>
      <c r="B2738" t="s">
        <v>3670</v>
      </c>
      <c r="C2738">
        <v>0.94699999999999995</v>
      </c>
      <c r="D2738">
        <v>0.96828051999999998</v>
      </c>
      <c r="E2738">
        <v>16758</v>
      </c>
      <c r="F2738">
        <v>2</v>
      </c>
      <c r="G2738">
        <v>3</v>
      </c>
      <c r="H2738">
        <v>3</v>
      </c>
      <c r="I2738">
        <v>97291</v>
      </c>
      <c r="J2738">
        <v>1</v>
      </c>
      <c r="K2738">
        <v>15</v>
      </c>
      <c r="L2738">
        <v>2</v>
      </c>
      <c r="M2738">
        <v>0</v>
      </c>
      <c r="N2738">
        <v>1</v>
      </c>
      <c r="O2738">
        <v>1</v>
      </c>
      <c r="P2738">
        <v>348</v>
      </c>
      <c r="Q2738">
        <v>27</v>
      </c>
      <c r="R2738">
        <v>3</v>
      </c>
      <c r="S2738" t="s">
        <v>1478</v>
      </c>
      <c r="T2738">
        <v>1</v>
      </c>
      <c r="U2738">
        <v>2.1280520000000001E-2</v>
      </c>
      <c r="V2738">
        <v>357</v>
      </c>
    </row>
    <row r="2739" spans="1:22">
      <c r="A2739">
        <v>131865</v>
      </c>
      <c r="B2739" t="s">
        <v>3671</v>
      </c>
      <c r="C2739">
        <v>-2.9999999999999997E-8</v>
      </c>
      <c r="D2739">
        <v>2.9499999999999998E-2</v>
      </c>
      <c r="E2739">
        <v>23323</v>
      </c>
      <c r="F2739">
        <v>2</v>
      </c>
      <c r="G2739">
        <v>3</v>
      </c>
      <c r="H2739">
        <v>3</v>
      </c>
      <c r="I2739">
        <v>97291</v>
      </c>
      <c r="J2739">
        <v>1</v>
      </c>
      <c r="K2739">
        <v>15</v>
      </c>
      <c r="L2739">
        <v>2</v>
      </c>
      <c r="M2739">
        <v>0</v>
      </c>
      <c r="N2739">
        <v>1</v>
      </c>
      <c r="O2739">
        <v>1</v>
      </c>
      <c r="P2739">
        <v>348</v>
      </c>
      <c r="Q2739">
        <v>27</v>
      </c>
      <c r="R2739">
        <v>3</v>
      </c>
      <c r="S2739" t="s">
        <v>1478</v>
      </c>
      <c r="T2739">
        <v>1</v>
      </c>
      <c r="U2739">
        <v>2.950003E-2</v>
      </c>
      <c r="V2739">
        <v>688</v>
      </c>
    </row>
    <row r="2740" spans="1:22">
      <c r="A2740">
        <v>131866</v>
      </c>
      <c r="B2740" t="s">
        <v>3671</v>
      </c>
      <c r="C2740">
        <v>2.9499999999999998E-2</v>
      </c>
      <c r="D2740">
        <v>3.4299999999999997E-2</v>
      </c>
      <c r="E2740">
        <v>21371</v>
      </c>
      <c r="F2740">
        <v>2</v>
      </c>
      <c r="G2740">
        <v>3</v>
      </c>
      <c r="H2740">
        <v>3</v>
      </c>
      <c r="I2740">
        <v>97291</v>
      </c>
      <c r="J2740">
        <v>1</v>
      </c>
      <c r="K2740">
        <v>15</v>
      </c>
      <c r="L2740">
        <v>2</v>
      </c>
      <c r="M2740">
        <v>0</v>
      </c>
      <c r="N2740">
        <v>1</v>
      </c>
      <c r="O2740">
        <v>1</v>
      </c>
      <c r="P2740">
        <v>348</v>
      </c>
      <c r="Q2740">
        <v>27</v>
      </c>
      <c r="R2740">
        <v>3</v>
      </c>
      <c r="S2740" t="s">
        <v>1478</v>
      </c>
      <c r="T2740">
        <v>1</v>
      </c>
      <c r="U2740">
        <v>4.7999999999999996E-3</v>
      </c>
      <c r="V2740">
        <v>103</v>
      </c>
    </row>
    <row r="2741" spans="1:22">
      <c r="A2741">
        <v>131867</v>
      </c>
      <c r="B2741" t="s">
        <v>3671</v>
      </c>
      <c r="C2741">
        <v>3.4299999999999997E-2</v>
      </c>
      <c r="D2741">
        <v>0.2132</v>
      </c>
      <c r="E2741">
        <v>10915</v>
      </c>
      <c r="F2741">
        <v>2</v>
      </c>
      <c r="G2741">
        <v>3</v>
      </c>
      <c r="H2741">
        <v>3</v>
      </c>
      <c r="I2741">
        <v>97291</v>
      </c>
      <c r="J2741">
        <v>1</v>
      </c>
      <c r="K2741">
        <v>15</v>
      </c>
      <c r="L2741">
        <v>2</v>
      </c>
      <c r="M2741">
        <v>0</v>
      </c>
      <c r="N2741">
        <v>1</v>
      </c>
      <c r="O2741">
        <v>1</v>
      </c>
      <c r="P2741">
        <v>348</v>
      </c>
      <c r="Q2741">
        <v>27</v>
      </c>
      <c r="R2741">
        <v>3</v>
      </c>
      <c r="S2741" t="s">
        <v>1478</v>
      </c>
      <c r="T2741">
        <v>1</v>
      </c>
      <c r="U2741">
        <v>0.1789</v>
      </c>
      <c r="V2741">
        <v>1953</v>
      </c>
    </row>
    <row r="2742" spans="1:22">
      <c r="A2742">
        <v>131868</v>
      </c>
      <c r="B2742" t="s">
        <v>3671</v>
      </c>
      <c r="C2742">
        <v>0.2132</v>
      </c>
      <c r="D2742">
        <v>0.25729999999999997</v>
      </c>
      <c r="E2742">
        <v>11371</v>
      </c>
      <c r="F2742">
        <v>2</v>
      </c>
      <c r="G2742">
        <v>3</v>
      </c>
      <c r="H2742">
        <v>3</v>
      </c>
      <c r="I2742">
        <v>97291</v>
      </c>
      <c r="J2742">
        <v>1</v>
      </c>
      <c r="K2742">
        <v>15</v>
      </c>
      <c r="L2742">
        <v>2</v>
      </c>
      <c r="M2742">
        <v>0</v>
      </c>
      <c r="N2742">
        <v>1</v>
      </c>
      <c r="O2742">
        <v>1</v>
      </c>
      <c r="P2742">
        <v>348</v>
      </c>
      <c r="Q2742">
        <v>27</v>
      </c>
      <c r="R2742">
        <v>3</v>
      </c>
      <c r="S2742" t="s">
        <v>1478</v>
      </c>
      <c r="T2742">
        <v>1</v>
      </c>
      <c r="U2742">
        <v>4.41E-2</v>
      </c>
      <c r="V2742">
        <v>501</v>
      </c>
    </row>
    <row r="2743" spans="1:22">
      <c r="A2743">
        <v>131869</v>
      </c>
      <c r="B2743" t="s">
        <v>3671</v>
      </c>
      <c r="C2743">
        <v>0.25729999999999997</v>
      </c>
      <c r="D2743">
        <v>0.28129999999999999</v>
      </c>
      <c r="E2743">
        <v>11408</v>
      </c>
      <c r="F2743">
        <v>2</v>
      </c>
      <c r="G2743">
        <v>3</v>
      </c>
      <c r="H2743">
        <v>3</v>
      </c>
      <c r="I2743">
        <v>97291</v>
      </c>
      <c r="J2743">
        <v>1</v>
      </c>
      <c r="K2743">
        <v>15</v>
      </c>
      <c r="L2743">
        <v>2</v>
      </c>
      <c r="M2743">
        <v>0</v>
      </c>
      <c r="N2743">
        <v>1</v>
      </c>
      <c r="O2743">
        <v>1</v>
      </c>
      <c r="P2743">
        <v>348</v>
      </c>
      <c r="Q2743">
        <v>27</v>
      </c>
      <c r="R2743">
        <v>3</v>
      </c>
      <c r="S2743" t="s">
        <v>1478</v>
      </c>
      <c r="T2743">
        <v>1</v>
      </c>
      <c r="U2743">
        <v>2.4E-2</v>
      </c>
      <c r="V2743">
        <v>274</v>
      </c>
    </row>
    <row r="2744" spans="1:22">
      <c r="A2744">
        <v>131870</v>
      </c>
      <c r="B2744" t="s">
        <v>3671</v>
      </c>
      <c r="C2744">
        <v>0.28129999999999999</v>
      </c>
      <c r="D2744">
        <v>0.30359999999999998</v>
      </c>
      <c r="E2744">
        <v>11433</v>
      </c>
      <c r="F2744">
        <v>2</v>
      </c>
      <c r="G2744">
        <v>3</v>
      </c>
      <c r="H2744">
        <v>3</v>
      </c>
      <c r="I2744">
        <v>97291</v>
      </c>
      <c r="J2744">
        <v>1</v>
      </c>
      <c r="K2744">
        <v>15</v>
      </c>
      <c r="L2744">
        <v>2</v>
      </c>
      <c r="M2744">
        <v>0</v>
      </c>
      <c r="N2744">
        <v>1</v>
      </c>
      <c r="O2744">
        <v>1</v>
      </c>
      <c r="P2744">
        <v>348</v>
      </c>
      <c r="Q2744">
        <v>27</v>
      </c>
      <c r="R2744">
        <v>3</v>
      </c>
      <c r="S2744" t="s">
        <v>1478</v>
      </c>
      <c r="T2744">
        <v>1</v>
      </c>
      <c r="U2744">
        <v>2.23E-2</v>
      </c>
      <c r="V2744">
        <v>255</v>
      </c>
    </row>
    <row r="2745" spans="1:22">
      <c r="A2745">
        <v>131871</v>
      </c>
      <c r="B2745" t="s">
        <v>3671</v>
      </c>
      <c r="C2745">
        <v>0.30359999999999998</v>
      </c>
      <c r="D2745">
        <v>0.34839999999999999</v>
      </c>
      <c r="E2745">
        <v>11469</v>
      </c>
      <c r="F2745">
        <v>2</v>
      </c>
      <c r="G2745">
        <v>3</v>
      </c>
      <c r="H2745">
        <v>3</v>
      </c>
      <c r="I2745">
        <v>97291</v>
      </c>
      <c r="J2745">
        <v>1</v>
      </c>
      <c r="K2745">
        <v>15</v>
      </c>
      <c r="L2745">
        <v>2</v>
      </c>
      <c r="M2745">
        <v>0</v>
      </c>
      <c r="N2745">
        <v>1</v>
      </c>
      <c r="O2745">
        <v>1</v>
      </c>
      <c r="P2745">
        <v>348</v>
      </c>
      <c r="Q2745">
        <v>27</v>
      </c>
      <c r="R2745">
        <v>3</v>
      </c>
      <c r="S2745" t="s">
        <v>1478</v>
      </c>
      <c r="T2745">
        <v>1</v>
      </c>
      <c r="U2745">
        <v>4.48E-2</v>
      </c>
      <c r="V2745">
        <v>514</v>
      </c>
    </row>
    <row r="2746" spans="1:22">
      <c r="A2746">
        <v>131872</v>
      </c>
      <c r="B2746" t="s">
        <v>3671</v>
      </c>
      <c r="C2746">
        <v>0.34839999999999999</v>
      </c>
      <c r="D2746">
        <v>0.41699999999999998</v>
      </c>
      <c r="E2746">
        <v>11531</v>
      </c>
      <c r="F2746">
        <v>2</v>
      </c>
      <c r="G2746">
        <v>3</v>
      </c>
      <c r="H2746">
        <v>3</v>
      </c>
      <c r="I2746">
        <v>97291</v>
      </c>
      <c r="J2746">
        <v>1</v>
      </c>
      <c r="K2746">
        <v>15</v>
      </c>
      <c r="L2746">
        <v>2</v>
      </c>
      <c r="M2746">
        <v>0</v>
      </c>
      <c r="N2746">
        <v>1</v>
      </c>
      <c r="O2746">
        <v>1</v>
      </c>
      <c r="P2746">
        <v>348</v>
      </c>
      <c r="Q2746">
        <v>27</v>
      </c>
      <c r="R2746">
        <v>3</v>
      </c>
      <c r="S2746" t="s">
        <v>1478</v>
      </c>
      <c r="T2746">
        <v>1</v>
      </c>
      <c r="U2746">
        <v>6.8599999999999994E-2</v>
      </c>
      <c r="V2746">
        <v>791</v>
      </c>
    </row>
    <row r="2747" spans="1:22">
      <c r="A2747">
        <v>131873</v>
      </c>
      <c r="B2747" t="s">
        <v>3671</v>
      </c>
      <c r="C2747">
        <v>0.41699999999999998</v>
      </c>
      <c r="D2747">
        <v>0.44330000000000003</v>
      </c>
      <c r="E2747">
        <v>11582</v>
      </c>
      <c r="F2747">
        <v>2</v>
      </c>
      <c r="G2747">
        <v>3</v>
      </c>
      <c r="H2747">
        <v>3</v>
      </c>
      <c r="I2747">
        <v>97291</v>
      </c>
      <c r="J2747">
        <v>1</v>
      </c>
      <c r="K2747">
        <v>15</v>
      </c>
      <c r="L2747">
        <v>2</v>
      </c>
      <c r="M2747">
        <v>0</v>
      </c>
      <c r="N2747">
        <v>1</v>
      </c>
      <c r="O2747">
        <v>1</v>
      </c>
      <c r="P2747">
        <v>348</v>
      </c>
      <c r="Q2747">
        <v>27</v>
      </c>
      <c r="R2747">
        <v>3</v>
      </c>
      <c r="S2747" t="s">
        <v>1478</v>
      </c>
      <c r="T2747">
        <v>1</v>
      </c>
      <c r="U2747">
        <v>2.63E-2</v>
      </c>
      <c r="V2747">
        <v>305</v>
      </c>
    </row>
    <row r="2748" spans="1:22">
      <c r="A2748">
        <v>131874</v>
      </c>
      <c r="B2748" t="s">
        <v>3671</v>
      </c>
      <c r="C2748">
        <v>0.44330000000000003</v>
      </c>
      <c r="D2748">
        <v>0.59140000000000004</v>
      </c>
      <c r="E2748">
        <v>11676</v>
      </c>
      <c r="F2748">
        <v>2</v>
      </c>
      <c r="G2748">
        <v>3</v>
      </c>
      <c r="H2748">
        <v>3</v>
      </c>
      <c r="I2748">
        <v>97291</v>
      </c>
      <c r="J2748">
        <v>1</v>
      </c>
      <c r="K2748">
        <v>15</v>
      </c>
      <c r="L2748">
        <v>2</v>
      </c>
      <c r="M2748">
        <v>0</v>
      </c>
      <c r="N2748">
        <v>1</v>
      </c>
      <c r="O2748">
        <v>1</v>
      </c>
      <c r="P2748">
        <v>348</v>
      </c>
      <c r="Q2748">
        <v>27</v>
      </c>
      <c r="R2748">
        <v>3</v>
      </c>
      <c r="S2748" t="s">
        <v>1478</v>
      </c>
      <c r="T2748">
        <v>1</v>
      </c>
      <c r="U2748">
        <v>0.14810000000000001</v>
      </c>
      <c r="V2748">
        <v>1729</v>
      </c>
    </row>
    <row r="2749" spans="1:22">
      <c r="A2749">
        <v>131875</v>
      </c>
      <c r="B2749" t="s">
        <v>3671</v>
      </c>
      <c r="C2749">
        <v>0.59140000000000004</v>
      </c>
      <c r="D2749">
        <v>0.74180000000000001</v>
      </c>
      <c r="E2749">
        <v>11838</v>
      </c>
      <c r="F2749">
        <v>2</v>
      </c>
      <c r="G2749">
        <v>3</v>
      </c>
      <c r="H2749">
        <v>3</v>
      </c>
      <c r="I2749">
        <v>97291</v>
      </c>
      <c r="J2749">
        <v>1</v>
      </c>
      <c r="K2749">
        <v>15</v>
      </c>
      <c r="L2749">
        <v>2</v>
      </c>
      <c r="M2749">
        <v>0</v>
      </c>
      <c r="N2749">
        <v>1</v>
      </c>
      <c r="O2749">
        <v>1</v>
      </c>
      <c r="P2749">
        <v>348</v>
      </c>
      <c r="Q2749">
        <v>27</v>
      </c>
      <c r="R2749">
        <v>3</v>
      </c>
      <c r="S2749" t="s">
        <v>1478</v>
      </c>
      <c r="T2749">
        <v>1</v>
      </c>
      <c r="U2749">
        <v>0.15040000000000001</v>
      </c>
      <c r="V2749">
        <v>1780</v>
      </c>
    </row>
    <row r="2750" spans="1:22">
      <c r="A2750">
        <v>131876</v>
      </c>
      <c r="B2750" t="s">
        <v>3671</v>
      </c>
      <c r="C2750">
        <v>0.74180000000000001</v>
      </c>
      <c r="D2750">
        <v>0.85289999999999999</v>
      </c>
      <c r="E2750">
        <v>11979</v>
      </c>
      <c r="F2750">
        <v>2</v>
      </c>
      <c r="G2750">
        <v>3</v>
      </c>
      <c r="H2750">
        <v>3</v>
      </c>
      <c r="I2750">
        <v>97291</v>
      </c>
      <c r="J2750">
        <v>1</v>
      </c>
      <c r="K2750">
        <v>15</v>
      </c>
      <c r="L2750">
        <v>2</v>
      </c>
      <c r="M2750">
        <v>0</v>
      </c>
      <c r="N2750">
        <v>1</v>
      </c>
      <c r="O2750">
        <v>1</v>
      </c>
      <c r="P2750">
        <v>348</v>
      </c>
      <c r="Q2750">
        <v>27</v>
      </c>
      <c r="R2750">
        <v>3</v>
      </c>
      <c r="S2750" t="s">
        <v>1478</v>
      </c>
      <c r="T2750">
        <v>1</v>
      </c>
      <c r="U2750">
        <v>0.1111</v>
      </c>
      <c r="V2750">
        <v>1331</v>
      </c>
    </row>
    <row r="2751" spans="1:22">
      <c r="A2751">
        <v>131877</v>
      </c>
      <c r="B2751" t="s">
        <v>3671</v>
      </c>
      <c r="C2751">
        <v>0.85289999999999999</v>
      </c>
      <c r="D2751">
        <v>1.0291999999999999</v>
      </c>
      <c r="E2751">
        <v>12134</v>
      </c>
      <c r="F2751">
        <v>2</v>
      </c>
      <c r="G2751">
        <v>3</v>
      </c>
      <c r="H2751">
        <v>3</v>
      </c>
      <c r="I2751">
        <v>97291</v>
      </c>
      <c r="J2751">
        <v>1</v>
      </c>
      <c r="K2751">
        <v>15</v>
      </c>
      <c r="L2751">
        <v>2</v>
      </c>
      <c r="M2751">
        <v>0</v>
      </c>
      <c r="N2751">
        <v>1</v>
      </c>
      <c r="O2751">
        <v>1</v>
      </c>
      <c r="P2751">
        <v>348</v>
      </c>
      <c r="Q2751">
        <v>27</v>
      </c>
      <c r="R2751">
        <v>3</v>
      </c>
      <c r="S2751" t="s">
        <v>1478</v>
      </c>
      <c r="T2751">
        <v>1</v>
      </c>
      <c r="U2751">
        <v>0.17630000000000001</v>
      </c>
      <c r="V2751">
        <v>2139</v>
      </c>
    </row>
    <row r="2752" spans="1:22">
      <c r="A2752">
        <v>131878</v>
      </c>
      <c r="B2752" t="s">
        <v>3671</v>
      </c>
      <c r="C2752">
        <v>1.0291999999999999</v>
      </c>
      <c r="D2752">
        <v>1.0719000000000001</v>
      </c>
      <c r="E2752">
        <v>12253</v>
      </c>
      <c r="F2752">
        <v>2</v>
      </c>
      <c r="G2752">
        <v>3</v>
      </c>
      <c r="H2752">
        <v>3</v>
      </c>
      <c r="I2752">
        <v>97291</v>
      </c>
      <c r="J2752">
        <v>1</v>
      </c>
      <c r="K2752">
        <v>15</v>
      </c>
      <c r="L2752">
        <v>2</v>
      </c>
      <c r="M2752">
        <v>0</v>
      </c>
      <c r="N2752">
        <v>1</v>
      </c>
      <c r="O2752">
        <v>1</v>
      </c>
      <c r="P2752">
        <v>348</v>
      </c>
      <c r="Q2752">
        <v>27</v>
      </c>
      <c r="R2752">
        <v>3</v>
      </c>
      <c r="S2752" t="s">
        <v>1478</v>
      </c>
      <c r="T2752">
        <v>1</v>
      </c>
      <c r="U2752">
        <v>4.2700000000000002E-2</v>
      </c>
      <c r="V2752">
        <v>523</v>
      </c>
    </row>
    <row r="2753" spans="1:22">
      <c r="A2753">
        <v>131879</v>
      </c>
      <c r="B2753" t="s">
        <v>3671</v>
      </c>
      <c r="C2753">
        <v>1.0719000000000001</v>
      </c>
      <c r="D2753">
        <v>1.1032</v>
      </c>
      <c r="E2753">
        <v>12293</v>
      </c>
      <c r="F2753">
        <v>2</v>
      </c>
      <c r="G2753">
        <v>3</v>
      </c>
      <c r="H2753">
        <v>3</v>
      </c>
      <c r="I2753">
        <v>97291</v>
      </c>
      <c r="J2753">
        <v>1</v>
      </c>
      <c r="K2753">
        <v>15</v>
      </c>
      <c r="L2753">
        <v>2</v>
      </c>
      <c r="M2753">
        <v>0</v>
      </c>
      <c r="N2753">
        <v>1</v>
      </c>
      <c r="O2753">
        <v>1</v>
      </c>
      <c r="P2753">
        <v>348</v>
      </c>
      <c r="Q2753">
        <v>27</v>
      </c>
      <c r="R2753">
        <v>3</v>
      </c>
      <c r="S2753" t="s">
        <v>1478</v>
      </c>
      <c r="T2753">
        <v>1</v>
      </c>
      <c r="U2753">
        <v>3.1300000000000001E-2</v>
      </c>
      <c r="V2753">
        <v>385</v>
      </c>
    </row>
    <row r="2754" spans="1:22">
      <c r="A2754">
        <v>131880</v>
      </c>
      <c r="B2754" t="s">
        <v>3671</v>
      </c>
      <c r="C2754">
        <v>1.1032</v>
      </c>
      <c r="D2754">
        <v>1.1287</v>
      </c>
      <c r="E2754">
        <v>12324</v>
      </c>
      <c r="F2754">
        <v>2</v>
      </c>
      <c r="G2754">
        <v>3</v>
      </c>
      <c r="H2754">
        <v>3</v>
      </c>
      <c r="I2754">
        <v>97291</v>
      </c>
      <c r="J2754">
        <v>1</v>
      </c>
      <c r="K2754">
        <v>15</v>
      </c>
      <c r="L2754">
        <v>2</v>
      </c>
      <c r="M2754">
        <v>0</v>
      </c>
      <c r="N2754">
        <v>1</v>
      </c>
      <c r="O2754">
        <v>1</v>
      </c>
      <c r="P2754">
        <v>348</v>
      </c>
      <c r="Q2754">
        <v>27</v>
      </c>
      <c r="R2754">
        <v>3</v>
      </c>
      <c r="S2754" t="s">
        <v>1478</v>
      </c>
      <c r="T2754">
        <v>1</v>
      </c>
      <c r="U2754">
        <v>2.5499999999999998E-2</v>
      </c>
      <c r="V2754">
        <v>314</v>
      </c>
    </row>
    <row r="2755" spans="1:22">
      <c r="A2755">
        <v>131881</v>
      </c>
      <c r="B2755" t="s">
        <v>3671</v>
      </c>
      <c r="C2755">
        <v>1.1287</v>
      </c>
      <c r="D2755">
        <v>1.1572</v>
      </c>
      <c r="E2755">
        <v>12353</v>
      </c>
      <c r="F2755">
        <v>2</v>
      </c>
      <c r="G2755">
        <v>3</v>
      </c>
      <c r="H2755">
        <v>3</v>
      </c>
      <c r="I2755">
        <v>97291</v>
      </c>
      <c r="J2755">
        <v>1</v>
      </c>
      <c r="K2755">
        <v>15</v>
      </c>
      <c r="L2755">
        <v>2</v>
      </c>
      <c r="M2755">
        <v>0</v>
      </c>
      <c r="N2755">
        <v>1</v>
      </c>
      <c r="O2755">
        <v>1</v>
      </c>
      <c r="P2755">
        <v>348</v>
      </c>
      <c r="Q2755">
        <v>27</v>
      </c>
      <c r="R2755">
        <v>3</v>
      </c>
      <c r="S2755" t="s">
        <v>1478</v>
      </c>
      <c r="T2755">
        <v>1</v>
      </c>
      <c r="U2755">
        <v>2.8500000000000001E-2</v>
      </c>
      <c r="V2755">
        <v>352</v>
      </c>
    </row>
    <row r="2756" spans="1:22">
      <c r="A2756">
        <v>131882</v>
      </c>
      <c r="B2756" t="s">
        <v>3671</v>
      </c>
      <c r="C2756">
        <v>1.1572</v>
      </c>
      <c r="D2756">
        <v>1.1787000000000001</v>
      </c>
      <c r="E2756">
        <v>12380</v>
      </c>
      <c r="F2756">
        <v>2</v>
      </c>
      <c r="G2756">
        <v>3</v>
      </c>
      <c r="H2756">
        <v>3</v>
      </c>
      <c r="I2756">
        <v>97291</v>
      </c>
      <c r="J2756">
        <v>1</v>
      </c>
      <c r="K2756">
        <v>15</v>
      </c>
      <c r="L2756">
        <v>2</v>
      </c>
      <c r="M2756">
        <v>0</v>
      </c>
      <c r="N2756">
        <v>1</v>
      </c>
      <c r="O2756">
        <v>1</v>
      </c>
      <c r="P2756">
        <v>348</v>
      </c>
      <c r="Q2756">
        <v>27</v>
      </c>
      <c r="R2756">
        <v>3</v>
      </c>
      <c r="S2756" t="s">
        <v>1478</v>
      </c>
      <c r="T2756">
        <v>1</v>
      </c>
      <c r="U2756">
        <v>2.1499999999999998E-2</v>
      </c>
      <c r="V2756">
        <v>266</v>
      </c>
    </row>
    <row r="2757" spans="1:22">
      <c r="A2757">
        <v>131883</v>
      </c>
      <c r="B2757" t="s">
        <v>3671</v>
      </c>
      <c r="C2757">
        <v>1.1787000000000001</v>
      </c>
      <c r="D2757">
        <v>1.2019</v>
      </c>
      <c r="E2757">
        <v>12404</v>
      </c>
      <c r="F2757">
        <v>2</v>
      </c>
      <c r="G2757">
        <v>3</v>
      </c>
      <c r="H2757">
        <v>3</v>
      </c>
      <c r="I2757">
        <v>97291</v>
      </c>
      <c r="J2757">
        <v>1</v>
      </c>
      <c r="K2757">
        <v>15</v>
      </c>
      <c r="L2757">
        <v>2</v>
      </c>
      <c r="M2757">
        <v>0</v>
      </c>
      <c r="N2757">
        <v>1</v>
      </c>
      <c r="O2757">
        <v>1</v>
      </c>
      <c r="P2757">
        <v>348</v>
      </c>
      <c r="Q2757">
        <v>27</v>
      </c>
      <c r="R2757">
        <v>3</v>
      </c>
      <c r="S2757" t="s">
        <v>1478</v>
      </c>
      <c r="T2757">
        <v>1</v>
      </c>
      <c r="U2757">
        <v>2.3199999999999998E-2</v>
      </c>
      <c r="V2757">
        <v>288</v>
      </c>
    </row>
    <row r="2758" spans="1:22">
      <c r="A2758">
        <v>131884</v>
      </c>
      <c r="B2758" t="s">
        <v>3671</v>
      </c>
      <c r="C2758">
        <v>1.2019</v>
      </c>
      <c r="D2758">
        <v>1.2445999999999999</v>
      </c>
      <c r="E2758">
        <v>12440</v>
      </c>
      <c r="F2758">
        <v>2</v>
      </c>
      <c r="G2758">
        <v>3</v>
      </c>
      <c r="H2758">
        <v>3</v>
      </c>
      <c r="I2758">
        <v>97291</v>
      </c>
      <c r="J2758">
        <v>1</v>
      </c>
      <c r="K2758">
        <v>15</v>
      </c>
      <c r="L2758">
        <v>2</v>
      </c>
      <c r="M2758">
        <v>0</v>
      </c>
      <c r="N2758">
        <v>1</v>
      </c>
      <c r="O2758">
        <v>1</v>
      </c>
      <c r="P2758">
        <v>348</v>
      </c>
      <c r="Q2758">
        <v>27</v>
      </c>
      <c r="R2758">
        <v>3</v>
      </c>
      <c r="S2758" t="s">
        <v>1478</v>
      </c>
      <c r="T2758">
        <v>1</v>
      </c>
      <c r="U2758">
        <v>4.2700000000000002E-2</v>
      </c>
      <c r="V2758">
        <v>531</v>
      </c>
    </row>
    <row r="2759" spans="1:22">
      <c r="A2759">
        <v>131885</v>
      </c>
      <c r="B2759" t="s">
        <v>3671</v>
      </c>
      <c r="C2759">
        <v>1.2445999999999999</v>
      </c>
      <c r="D2759">
        <v>1.2877000000000001</v>
      </c>
      <c r="E2759">
        <v>12486</v>
      </c>
      <c r="F2759">
        <v>2</v>
      </c>
      <c r="G2759">
        <v>3</v>
      </c>
      <c r="H2759">
        <v>3</v>
      </c>
      <c r="I2759">
        <v>97291</v>
      </c>
      <c r="J2759">
        <v>1</v>
      </c>
      <c r="K2759">
        <v>15</v>
      </c>
      <c r="L2759">
        <v>2</v>
      </c>
      <c r="M2759">
        <v>0</v>
      </c>
      <c r="N2759">
        <v>1</v>
      </c>
      <c r="O2759">
        <v>1</v>
      </c>
      <c r="P2759">
        <v>348</v>
      </c>
      <c r="Q2759">
        <v>27</v>
      </c>
      <c r="R2759">
        <v>3</v>
      </c>
      <c r="S2759" t="s">
        <v>1478</v>
      </c>
      <c r="T2759">
        <v>1</v>
      </c>
      <c r="U2759">
        <v>4.3099999999999999E-2</v>
      </c>
      <c r="V2759">
        <v>538</v>
      </c>
    </row>
    <row r="2760" spans="1:22">
      <c r="A2760">
        <v>131886</v>
      </c>
      <c r="B2760" t="s">
        <v>3671</v>
      </c>
      <c r="C2760">
        <v>1.2877000000000001</v>
      </c>
      <c r="D2760">
        <v>1.3170999999999999</v>
      </c>
      <c r="E2760">
        <v>12525</v>
      </c>
      <c r="F2760">
        <v>2</v>
      </c>
      <c r="G2760">
        <v>3</v>
      </c>
      <c r="H2760">
        <v>3</v>
      </c>
      <c r="I2760">
        <v>97291</v>
      </c>
      <c r="J2760">
        <v>1</v>
      </c>
      <c r="K2760">
        <v>15</v>
      </c>
      <c r="L2760">
        <v>2</v>
      </c>
      <c r="M2760">
        <v>0</v>
      </c>
      <c r="N2760">
        <v>1</v>
      </c>
      <c r="O2760">
        <v>1</v>
      </c>
      <c r="P2760">
        <v>348</v>
      </c>
      <c r="Q2760">
        <v>27</v>
      </c>
      <c r="R2760">
        <v>3</v>
      </c>
      <c r="S2760" t="s">
        <v>1478</v>
      </c>
      <c r="T2760">
        <v>1</v>
      </c>
      <c r="U2760">
        <v>2.9399999999999999E-2</v>
      </c>
      <c r="V2760">
        <v>368</v>
      </c>
    </row>
    <row r="2761" spans="1:22">
      <c r="A2761">
        <v>131887</v>
      </c>
      <c r="B2761" t="s">
        <v>3671</v>
      </c>
      <c r="C2761">
        <v>1.3170999999999999</v>
      </c>
      <c r="D2761">
        <v>1.5941000000000001</v>
      </c>
      <c r="E2761">
        <v>12691</v>
      </c>
      <c r="F2761">
        <v>2</v>
      </c>
      <c r="G2761">
        <v>3</v>
      </c>
      <c r="H2761">
        <v>3</v>
      </c>
      <c r="I2761">
        <v>97291</v>
      </c>
      <c r="J2761">
        <v>1</v>
      </c>
      <c r="K2761">
        <v>15</v>
      </c>
      <c r="L2761">
        <v>2</v>
      </c>
      <c r="M2761">
        <v>0</v>
      </c>
      <c r="N2761">
        <v>1</v>
      </c>
      <c r="O2761">
        <v>1</v>
      </c>
      <c r="P2761">
        <v>348</v>
      </c>
      <c r="Q2761">
        <v>27</v>
      </c>
      <c r="R2761">
        <v>3</v>
      </c>
      <c r="S2761" t="s">
        <v>1478</v>
      </c>
      <c r="T2761">
        <v>1</v>
      </c>
      <c r="U2761">
        <v>0.27700000000000002</v>
      </c>
      <c r="V2761">
        <v>3515</v>
      </c>
    </row>
    <row r="2762" spans="1:22">
      <c r="A2762">
        <v>131888</v>
      </c>
      <c r="B2762" t="s">
        <v>3671</v>
      </c>
      <c r="C2762">
        <v>1.5941000000000001</v>
      </c>
      <c r="D2762">
        <v>1.8217000000000001</v>
      </c>
      <c r="E2762">
        <v>12964</v>
      </c>
      <c r="F2762">
        <v>2</v>
      </c>
      <c r="G2762">
        <v>3</v>
      </c>
      <c r="H2762">
        <v>3</v>
      </c>
      <c r="I2762">
        <v>97291</v>
      </c>
      <c r="J2762">
        <v>1</v>
      </c>
      <c r="K2762">
        <v>15</v>
      </c>
      <c r="L2762">
        <v>2</v>
      </c>
      <c r="M2762">
        <v>0</v>
      </c>
      <c r="N2762">
        <v>1</v>
      </c>
      <c r="O2762">
        <v>1</v>
      </c>
      <c r="P2762">
        <v>348</v>
      </c>
      <c r="Q2762">
        <v>27</v>
      </c>
      <c r="R2762">
        <v>3</v>
      </c>
      <c r="S2762" t="s">
        <v>1478</v>
      </c>
      <c r="T2762">
        <v>1</v>
      </c>
      <c r="U2762">
        <v>0.2276</v>
      </c>
      <c r="V2762">
        <v>2951</v>
      </c>
    </row>
    <row r="2763" spans="1:22">
      <c r="A2763">
        <v>131889</v>
      </c>
      <c r="B2763" t="s">
        <v>3671</v>
      </c>
      <c r="C2763">
        <v>1.8217000000000001</v>
      </c>
      <c r="D2763">
        <v>1.8493999999999999</v>
      </c>
      <c r="E2763">
        <v>16039</v>
      </c>
      <c r="F2763">
        <v>2</v>
      </c>
      <c r="G2763">
        <v>3</v>
      </c>
      <c r="H2763">
        <v>3</v>
      </c>
      <c r="I2763">
        <v>97291</v>
      </c>
      <c r="J2763">
        <v>1</v>
      </c>
      <c r="K2763">
        <v>15</v>
      </c>
      <c r="L2763">
        <v>2</v>
      </c>
      <c r="M2763">
        <v>0</v>
      </c>
      <c r="N2763">
        <v>1</v>
      </c>
      <c r="O2763">
        <v>1</v>
      </c>
      <c r="P2763">
        <v>348</v>
      </c>
      <c r="Q2763">
        <v>27</v>
      </c>
      <c r="R2763">
        <v>3</v>
      </c>
      <c r="S2763" t="s">
        <v>1478</v>
      </c>
      <c r="T2763">
        <v>1</v>
      </c>
      <c r="U2763">
        <v>2.7699999999999999E-2</v>
      </c>
      <c r="V2763">
        <v>444</v>
      </c>
    </row>
    <row r="2764" spans="1:22">
      <c r="A2764">
        <v>131890</v>
      </c>
      <c r="B2764" t="s">
        <v>3671</v>
      </c>
      <c r="C2764">
        <v>1.8493999999999999</v>
      </c>
      <c r="D2764">
        <v>1.8707</v>
      </c>
      <c r="E2764">
        <v>16630</v>
      </c>
      <c r="F2764">
        <v>2</v>
      </c>
      <c r="G2764">
        <v>3</v>
      </c>
      <c r="H2764">
        <v>3</v>
      </c>
      <c r="I2764">
        <v>97291</v>
      </c>
      <c r="J2764">
        <v>1</v>
      </c>
      <c r="K2764">
        <v>15</v>
      </c>
      <c r="L2764">
        <v>2</v>
      </c>
      <c r="M2764">
        <v>0</v>
      </c>
      <c r="N2764">
        <v>1</v>
      </c>
      <c r="O2764">
        <v>1</v>
      </c>
      <c r="P2764">
        <v>348</v>
      </c>
      <c r="Q2764">
        <v>27</v>
      </c>
      <c r="R2764">
        <v>3</v>
      </c>
      <c r="S2764" t="s">
        <v>1478</v>
      </c>
      <c r="T2764">
        <v>1</v>
      </c>
      <c r="U2764">
        <v>2.1299999999999999E-2</v>
      </c>
      <c r="V2764">
        <v>354</v>
      </c>
    </row>
    <row r="2765" spans="1:22">
      <c r="A2765">
        <v>131891</v>
      </c>
      <c r="B2765" t="s">
        <v>3671</v>
      </c>
      <c r="C2765">
        <v>1.8707</v>
      </c>
      <c r="D2765">
        <v>1.9252</v>
      </c>
      <c r="E2765">
        <v>17543</v>
      </c>
      <c r="F2765">
        <v>2</v>
      </c>
      <c r="G2765">
        <v>3</v>
      </c>
      <c r="H2765">
        <v>3</v>
      </c>
      <c r="I2765">
        <v>97291</v>
      </c>
      <c r="J2765">
        <v>1</v>
      </c>
      <c r="K2765">
        <v>15</v>
      </c>
      <c r="L2765">
        <v>2</v>
      </c>
      <c r="M2765">
        <v>0</v>
      </c>
      <c r="N2765">
        <v>1</v>
      </c>
      <c r="O2765">
        <v>1</v>
      </c>
      <c r="P2765">
        <v>348</v>
      </c>
      <c r="Q2765">
        <v>27</v>
      </c>
      <c r="R2765">
        <v>3</v>
      </c>
      <c r="S2765" t="s">
        <v>1478</v>
      </c>
      <c r="T2765">
        <v>1</v>
      </c>
      <c r="U2765">
        <v>5.45E-2</v>
      </c>
      <c r="V2765">
        <v>956</v>
      </c>
    </row>
    <row r="2766" spans="1:22">
      <c r="A2766">
        <v>131892</v>
      </c>
      <c r="B2766" t="s">
        <v>3671</v>
      </c>
      <c r="C2766">
        <v>1.9252</v>
      </c>
      <c r="D2766">
        <v>2.0409999999999999</v>
      </c>
      <c r="E2766">
        <v>19594</v>
      </c>
      <c r="F2766">
        <v>2</v>
      </c>
      <c r="G2766">
        <v>3</v>
      </c>
      <c r="H2766">
        <v>3</v>
      </c>
      <c r="I2766">
        <v>97291</v>
      </c>
      <c r="J2766">
        <v>1</v>
      </c>
      <c r="K2766">
        <v>15</v>
      </c>
      <c r="L2766">
        <v>2</v>
      </c>
      <c r="M2766">
        <v>0</v>
      </c>
      <c r="N2766">
        <v>1</v>
      </c>
      <c r="O2766">
        <v>1</v>
      </c>
      <c r="P2766">
        <v>348</v>
      </c>
      <c r="Q2766">
        <v>27</v>
      </c>
      <c r="R2766">
        <v>3</v>
      </c>
      <c r="S2766" t="s">
        <v>1478</v>
      </c>
      <c r="T2766">
        <v>1</v>
      </c>
      <c r="U2766">
        <v>0.1158</v>
      </c>
      <c r="V2766">
        <v>2269</v>
      </c>
    </row>
    <row r="2767" spans="1:22">
      <c r="A2767">
        <v>131893</v>
      </c>
      <c r="B2767" t="s">
        <v>3671</v>
      </c>
      <c r="C2767">
        <v>2.0409999999999999</v>
      </c>
      <c r="D2767">
        <v>2.1743999999999999</v>
      </c>
      <c r="E2767">
        <v>22596</v>
      </c>
      <c r="F2767">
        <v>2</v>
      </c>
      <c r="G2767">
        <v>3</v>
      </c>
      <c r="H2767">
        <v>3</v>
      </c>
      <c r="I2767">
        <v>97291</v>
      </c>
      <c r="J2767">
        <v>1</v>
      </c>
      <c r="K2767">
        <v>15</v>
      </c>
      <c r="L2767">
        <v>2</v>
      </c>
      <c r="M2767">
        <v>0</v>
      </c>
      <c r="N2767">
        <v>1</v>
      </c>
      <c r="O2767">
        <v>1</v>
      </c>
      <c r="P2767">
        <v>348</v>
      </c>
      <c r="Q2767">
        <v>27</v>
      </c>
      <c r="R2767">
        <v>3</v>
      </c>
      <c r="S2767" t="s">
        <v>1478</v>
      </c>
      <c r="T2767">
        <v>1</v>
      </c>
      <c r="U2767">
        <v>0.13339999999999999</v>
      </c>
      <c r="V2767">
        <v>3014</v>
      </c>
    </row>
    <row r="2768" spans="1:22">
      <c r="A2768">
        <v>131894</v>
      </c>
      <c r="B2768" t="s">
        <v>3671</v>
      </c>
      <c r="C2768">
        <v>2.1743999999999999</v>
      </c>
      <c r="D2768">
        <v>2.2549000000000001</v>
      </c>
      <c r="E2768">
        <v>25173</v>
      </c>
      <c r="F2768">
        <v>2</v>
      </c>
      <c r="G2768">
        <v>3</v>
      </c>
      <c r="H2768">
        <v>3</v>
      </c>
      <c r="I2768">
        <v>97291</v>
      </c>
      <c r="J2768">
        <v>1</v>
      </c>
      <c r="K2768">
        <v>15</v>
      </c>
      <c r="L2768">
        <v>2</v>
      </c>
      <c r="M2768">
        <v>0</v>
      </c>
      <c r="N2768">
        <v>1</v>
      </c>
      <c r="O2768">
        <v>1</v>
      </c>
      <c r="P2768">
        <v>348</v>
      </c>
      <c r="Q2768">
        <v>27</v>
      </c>
      <c r="R2768">
        <v>3</v>
      </c>
      <c r="S2768" t="s">
        <v>1478</v>
      </c>
      <c r="T2768">
        <v>1</v>
      </c>
      <c r="U2768">
        <v>8.0500000000000002E-2</v>
      </c>
      <c r="V2768">
        <v>2026</v>
      </c>
    </row>
    <row r="2769" spans="1:22">
      <c r="A2769">
        <v>131895</v>
      </c>
      <c r="B2769" t="s">
        <v>3671</v>
      </c>
      <c r="C2769">
        <v>2.2549000000000001</v>
      </c>
      <c r="D2769">
        <v>2.339</v>
      </c>
      <c r="E2769">
        <v>27156</v>
      </c>
      <c r="F2769">
        <v>2</v>
      </c>
      <c r="G2769">
        <v>3</v>
      </c>
      <c r="H2769">
        <v>3</v>
      </c>
      <c r="I2769">
        <v>97291</v>
      </c>
      <c r="J2769">
        <v>1</v>
      </c>
      <c r="K2769">
        <v>15</v>
      </c>
      <c r="L2769">
        <v>2</v>
      </c>
      <c r="M2769">
        <v>0</v>
      </c>
      <c r="N2769">
        <v>1</v>
      </c>
      <c r="O2769">
        <v>1</v>
      </c>
      <c r="P2769">
        <v>348</v>
      </c>
      <c r="Q2769">
        <v>27</v>
      </c>
      <c r="R2769">
        <v>3</v>
      </c>
      <c r="S2769" t="s">
        <v>1478</v>
      </c>
      <c r="T2769">
        <v>1</v>
      </c>
      <c r="U2769">
        <v>8.4099999999999994E-2</v>
      </c>
      <c r="V2769">
        <v>2284</v>
      </c>
    </row>
    <row r="2770" spans="1:22">
      <c r="A2770">
        <v>131896</v>
      </c>
      <c r="B2770" t="s">
        <v>3671</v>
      </c>
      <c r="C2770">
        <v>2.339</v>
      </c>
      <c r="D2770">
        <v>2.4754</v>
      </c>
      <c r="E2770">
        <v>29812</v>
      </c>
      <c r="F2770">
        <v>2</v>
      </c>
      <c r="G2770">
        <v>3</v>
      </c>
      <c r="H2770">
        <v>3</v>
      </c>
      <c r="I2770">
        <v>97291</v>
      </c>
      <c r="J2770">
        <v>1</v>
      </c>
      <c r="K2770">
        <v>15</v>
      </c>
      <c r="L2770">
        <v>2</v>
      </c>
      <c r="M2770">
        <v>0</v>
      </c>
      <c r="N2770">
        <v>1</v>
      </c>
      <c r="O2770">
        <v>1</v>
      </c>
      <c r="P2770">
        <v>348</v>
      </c>
      <c r="Q2770">
        <v>27</v>
      </c>
      <c r="R2770">
        <v>3</v>
      </c>
      <c r="S2770" t="s">
        <v>1478</v>
      </c>
      <c r="T2770">
        <v>1</v>
      </c>
      <c r="U2770">
        <v>0.13639999999999999</v>
      </c>
      <c r="V2770">
        <v>4066</v>
      </c>
    </row>
    <row r="2771" spans="1:22">
      <c r="A2771">
        <v>131897</v>
      </c>
      <c r="B2771" t="s">
        <v>3671</v>
      </c>
      <c r="C2771">
        <v>2.4754</v>
      </c>
      <c r="D2771">
        <v>2.6201000099999998</v>
      </c>
      <c r="E2771">
        <v>33198</v>
      </c>
      <c r="F2771">
        <v>2</v>
      </c>
      <c r="G2771">
        <v>3</v>
      </c>
      <c r="H2771">
        <v>3</v>
      </c>
      <c r="I2771">
        <v>97291</v>
      </c>
      <c r="J2771">
        <v>1</v>
      </c>
      <c r="K2771">
        <v>15</v>
      </c>
      <c r="L2771">
        <v>2</v>
      </c>
      <c r="M2771">
        <v>0</v>
      </c>
      <c r="N2771">
        <v>1</v>
      </c>
      <c r="O2771">
        <v>1</v>
      </c>
      <c r="P2771">
        <v>348</v>
      </c>
      <c r="Q2771">
        <v>27</v>
      </c>
      <c r="R2771">
        <v>3</v>
      </c>
      <c r="S2771" t="s">
        <v>1478</v>
      </c>
      <c r="T2771">
        <v>1</v>
      </c>
      <c r="U2771">
        <v>0.14470000999999999</v>
      </c>
      <c r="V2771">
        <v>4804</v>
      </c>
    </row>
    <row r="2772" spans="1:22">
      <c r="A2772">
        <v>173540</v>
      </c>
      <c r="B2772" t="s">
        <v>3672</v>
      </c>
      <c r="C2772">
        <v>-2.9999999999999997E-8</v>
      </c>
      <c r="D2772">
        <v>3.5999999999999997E-2</v>
      </c>
      <c r="E2772">
        <v>14567</v>
      </c>
      <c r="F2772">
        <v>2</v>
      </c>
      <c r="G2772">
        <v>3</v>
      </c>
      <c r="H2772">
        <v>3</v>
      </c>
      <c r="I2772">
        <v>97291</v>
      </c>
      <c r="J2772">
        <v>1</v>
      </c>
      <c r="K2772">
        <v>14</v>
      </c>
      <c r="L2772">
        <v>2</v>
      </c>
      <c r="M2772">
        <v>0</v>
      </c>
      <c r="N2772">
        <v>1</v>
      </c>
      <c r="O2772">
        <v>1</v>
      </c>
      <c r="P2772">
        <v>348</v>
      </c>
      <c r="Q2772">
        <v>27</v>
      </c>
      <c r="R2772">
        <v>3</v>
      </c>
      <c r="S2772" t="s">
        <v>1478</v>
      </c>
      <c r="T2772">
        <v>1</v>
      </c>
      <c r="U2772">
        <v>3.6000030000000002E-2</v>
      </c>
      <c r="V2772">
        <v>524</v>
      </c>
    </row>
    <row r="2773" spans="1:22">
      <c r="A2773">
        <v>173541</v>
      </c>
      <c r="B2773" t="s">
        <v>3672</v>
      </c>
      <c r="C2773">
        <v>3.5999999999999997E-2</v>
      </c>
      <c r="D2773">
        <v>8.8800000000000004E-2</v>
      </c>
      <c r="E2773">
        <v>14669</v>
      </c>
      <c r="F2773">
        <v>2</v>
      </c>
      <c r="G2773">
        <v>3</v>
      </c>
      <c r="H2773">
        <v>3</v>
      </c>
      <c r="I2773">
        <v>97291</v>
      </c>
      <c r="J2773">
        <v>1</v>
      </c>
      <c r="K2773">
        <v>14</v>
      </c>
      <c r="L2773">
        <v>2</v>
      </c>
      <c r="M2773">
        <v>0</v>
      </c>
      <c r="N2773">
        <v>1</v>
      </c>
      <c r="O2773">
        <v>1</v>
      </c>
      <c r="P2773">
        <v>348</v>
      </c>
      <c r="Q2773">
        <v>27</v>
      </c>
      <c r="R2773">
        <v>3</v>
      </c>
      <c r="S2773" t="s">
        <v>1478</v>
      </c>
      <c r="T2773">
        <v>1</v>
      </c>
      <c r="U2773">
        <v>5.28E-2</v>
      </c>
      <c r="V2773">
        <v>775</v>
      </c>
    </row>
    <row r="2774" spans="1:22">
      <c r="A2774">
        <v>173542</v>
      </c>
      <c r="B2774" t="s">
        <v>3672</v>
      </c>
      <c r="C2774">
        <v>8.8800000000000004E-2</v>
      </c>
      <c r="D2774">
        <v>0.13950000000000001</v>
      </c>
      <c r="E2774">
        <v>14789</v>
      </c>
      <c r="F2774">
        <v>2</v>
      </c>
      <c r="G2774">
        <v>3</v>
      </c>
      <c r="H2774">
        <v>3</v>
      </c>
      <c r="I2774">
        <v>97291</v>
      </c>
      <c r="J2774">
        <v>1</v>
      </c>
      <c r="K2774">
        <v>14</v>
      </c>
      <c r="L2774">
        <v>2</v>
      </c>
      <c r="M2774">
        <v>0</v>
      </c>
      <c r="N2774">
        <v>1</v>
      </c>
      <c r="O2774">
        <v>1</v>
      </c>
      <c r="P2774">
        <v>348</v>
      </c>
      <c r="Q2774">
        <v>27</v>
      </c>
      <c r="R2774">
        <v>3</v>
      </c>
      <c r="S2774" t="s">
        <v>1478</v>
      </c>
      <c r="T2774">
        <v>1</v>
      </c>
      <c r="U2774">
        <v>5.0700000000000002E-2</v>
      </c>
      <c r="V2774">
        <v>750</v>
      </c>
    </row>
    <row r="2775" spans="1:22">
      <c r="A2775">
        <v>173543</v>
      </c>
      <c r="B2775" t="s">
        <v>3672</v>
      </c>
      <c r="C2775">
        <v>0.13950000000000001</v>
      </c>
      <c r="D2775">
        <v>0.17330000000000001</v>
      </c>
      <c r="E2775">
        <v>14886</v>
      </c>
      <c r="F2775">
        <v>2</v>
      </c>
      <c r="G2775">
        <v>3</v>
      </c>
      <c r="H2775">
        <v>3</v>
      </c>
      <c r="I2775">
        <v>97291</v>
      </c>
      <c r="J2775">
        <v>1</v>
      </c>
      <c r="K2775">
        <v>14</v>
      </c>
      <c r="L2775">
        <v>2</v>
      </c>
      <c r="M2775">
        <v>0</v>
      </c>
      <c r="N2775">
        <v>1</v>
      </c>
      <c r="O2775">
        <v>1</v>
      </c>
      <c r="P2775">
        <v>348</v>
      </c>
      <c r="Q2775">
        <v>27</v>
      </c>
      <c r="R2775">
        <v>3</v>
      </c>
      <c r="S2775" t="s">
        <v>1478</v>
      </c>
      <c r="T2775">
        <v>1</v>
      </c>
      <c r="U2775">
        <v>3.3799999999999997E-2</v>
      </c>
      <c r="V2775">
        <v>503</v>
      </c>
    </row>
    <row r="2776" spans="1:22">
      <c r="A2776">
        <v>173544</v>
      </c>
      <c r="B2776" t="s">
        <v>3672</v>
      </c>
      <c r="C2776">
        <v>0.17330000000000001</v>
      </c>
      <c r="D2776">
        <v>0.21579999999999999</v>
      </c>
      <c r="E2776">
        <v>14974</v>
      </c>
      <c r="F2776">
        <v>2</v>
      </c>
      <c r="G2776">
        <v>3</v>
      </c>
      <c r="H2776">
        <v>3</v>
      </c>
      <c r="I2776">
        <v>97291</v>
      </c>
      <c r="J2776">
        <v>1</v>
      </c>
      <c r="K2776">
        <v>14</v>
      </c>
      <c r="L2776">
        <v>2</v>
      </c>
      <c r="M2776">
        <v>0</v>
      </c>
      <c r="N2776">
        <v>1</v>
      </c>
      <c r="O2776">
        <v>1</v>
      </c>
      <c r="P2776">
        <v>348</v>
      </c>
      <c r="Q2776">
        <v>27</v>
      </c>
      <c r="R2776">
        <v>3</v>
      </c>
      <c r="S2776" t="s">
        <v>1478</v>
      </c>
      <c r="T2776">
        <v>1</v>
      </c>
      <c r="U2776">
        <v>4.2500000000000003E-2</v>
      </c>
      <c r="V2776">
        <v>636</v>
      </c>
    </row>
    <row r="2777" spans="1:22">
      <c r="A2777">
        <v>173545</v>
      </c>
      <c r="B2777" t="s">
        <v>3672</v>
      </c>
      <c r="C2777">
        <v>0.21579999999999999</v>
      </c>
      <c r="D2777">
        <v>0.34300000000000003</v>
      </c>
      <c r="E2777">
        <v>15170</v>
      </c>
      <c r="F2777">
        <v>2</v>
      </c>
      <c r="G2777">
        <v>3</v>
      </c>
      <c r="H2777">
        <v>3</v>
      </c>
      <c r="I2777">
        <v>97291</v>
      </c>
      <c r="J2777">
        <v>1</v>
      </c>
      <c r="K2777">
        <v>14</v>
      </c>
      <c r="L2777">
        <v>2</v>
      </c>
      <c r="M2777">
        <v>0</v>
      </c>
      <c r="N2777">
        <v>1</v>
      </c>
      <c r="O2777">
        <v>1</v>
      </c>
      <c r="P2777">
        <v>348</v>
      </c>
      <c r="Q2777">
        <v>27</v>
      </c>
      <c r="R2777">
        <v>3</v>
      </c>
      <c r="S2777" t="s">
        <v>1478</v>
      </c>
      <c r="T2777">
        <v>1</v>
      </c>
      <c r="U2777">
        <v>0.12720000000000001</v>
      </c>
      <c r="V2777">
        <v>1930</v>
      </c>
    </row>
    <row r="2778" spans="1:22">
      <c r="A2778">
        <v>173546</v>
      </c>
      <c r="B2778" t="s">
        <v>3672</v>
      </c>
      <c r="C2778">
        <v>0.34300000000000003</v>
      </c>
      <c r="D2778">
        <v>0.3891</v>
      </c>
      <c r="E2778">
        <v>15369</v>
      </c>
      <c r="F2778">
        <v>2</v>
      </c>
      <c r="G2778">
        <v>3</v>
      </c>
      <c r="H2778">
        <v>3</v>
      </c>
      <c r="I2778">
        <v>97291</v>
      </c>
      <c r="J2778">
        <v>1</v>
      </c>
      <c r="K2778">
        <v>14</v>
      </c>
      <c r="L2778">
        <v>2</v>
      </c>
      <c r="M2778">
        <v>0</v>
      </c>
      <c r="N2778">
        <v>1</v>
      </c>
      <c r="O2778">
        <v>1</v>
      </c>
      <c r="P2778">
        <v>348</v>
      </c>
      <c r="Q2778">
        <v>27</v>
      </c>
      <c r="R2778">
        <v>3</v>
      </c>
      <c r="S2778" t="s">
        <v>1478</v>
      </c>
      <c r="T2778">
        <v>1</v>
      </c>
      <c r="U2778">
        <v>4.6100000000000002E-2</v>
      </c>
      <c r="V2778">
        <v>709</v>
      </c>
    </row>
    <row r="2779" spans="1:22">
      <c r="A2779">
        <v>173547</v>
      </c>
      <c r="B2779" t="s">
        <v>3672</v>
      </c>
      <c r="C2779">
        <v>0.3891</v>
      </c>
      <c r="D2779">
        <v>0.41349999999999998</v>
      </c>
      <c r="E2779">
        <v>15451</v>
      </c>
      <c r="F2779">
        <v>2</v>
      </c>
      <c r="G2779">
        <v>3</v>
      </c>
      <c r="H2779">
        <v>3</v>
      </c>
      <c r="I2779">
        <v>97291</v>
      </c>
      <c r="J2779">
        <v>1</v>
      </c>
      <c r="K2779">
        <v>14</v>
      </c>
      <c r="L2779">
        <v>2</v>
      </c>
      <c r="M2779">
        <v>0</v>
      </c>
      <c r="N2779">
        <v>1</v>
      </c>
      <c r="O2779">
        <v>1</v>
      </c>
      <c r="P2779">
        <v>348</v>
      </c>
      <c r="Q2779">
        <v>27</v>
      </c>
      <c r="R2779">
        <v>3</v>
      </c>
      <c r="S2779" t="s">
        <v>1478</v>
      </c>
      <c r="T2779">
        <v>1</v>
      </c>
      <c r="U2779">
        <v>2.4400000000000002E-2</v>
      </c>
      <c r="V2779">
        <v>377</v>
      </c>
    </row>
    <row r="2780" spans="1:22">
      <c r="A2780">
        <v>173548</v>
      </c>
      <c r="B2780" t="s">
        <v>3672</v>
      </c>
      <c r="C2780">
        <v>0.41349999999999998</v>
      </c>
      <c r="D2780">
        <v>0.4259</v>
      </c>
      <c r="E2780">
        <v>15493</v>
      </c>
      <c r="F2780">
        <v>2</v>
      </c>
      <c r="G2780">
        <v>3</v>
      </c>
      <c r="H2780">
        <v>3</v>
      </c>
      <c r="I2780">
        <v>97291</v>
      </c>
      <c r="J2780">
        <v>1</v>
      </c>
      <c r="K2780">
        <v>14</v>
      </c>
      <c r="L2780">
        <v>2</v>
      </c>
      <c r="M2780">
        <v>0</v>
      </c>
      <c r="N2780">
        <v>1</v>
      </c>
      <c r="O2780">
        <v>1</v>
      </c>
      <c r="P2780">
        <v>348</v>
      </c>
      <c r="Q2780">
        <v>27</v>
      </c>
      <c r="R2780">
        <v>3</v>
      </c>
      <c r="S2780" t="s">
        <v>1478</v>
      </c>
      <c r="T2780">
        <v>1</v>
      </c>
      <c r="U2780">
        <v>1.24E-2</v>
      </c>
      <c r="V2780">
        <v>192</v>
      </c>
    </row>
    <row r="2781" spans="1:22">
      <c r="A2781">
        <v>173549</v>
      </c>
      <c r="B2781" t="s">
        <v>3672</v>
      </c>
      <c r="C2781">
        <v>0.4259</v>
      </c>
      <c r="D2781">
        <v>0.45585203000000002</v>
      </c>
      <c r="E2781">
        <v>15625</v>
      </c>
      <c r="F2781">
        <v>2</v>
      </c>
      <c r="G2781">
        <v>3</v>
      </c>
      <c r="H2781">
        <v>3</v>
      </c>
      <c r="I2781">
        <v>97291</v>
      </c>
      <c r="J2781">
        <v>1</v>
      </c>
      <c r="K2781">
        <v>14</v>
      </c>
      <c r="L2781">
        <v>2</v>
      </c>
      <c r="M2781">
        <v>0</v>
      </c>
      <c r="N2781">
        <v>1</v>
      </c>
      <c r="O2781">
        <v>1</v>
      </c>
      <c r="P2781">
        <v>348</v>
      </c>
      <c r="Q2781">
        <v>27</v>
      </c>
      <c r="R2781">
        <v>3</v>
      </c>
      <c r="S2781" t="s">
        <v>1478</v>
      </c>
      <c r="T2781">
        <v>1</v>
      </c>
      <c r="U2781">
        <v>2.9952030000000001E-2</v>
      </c>
      <c r="V2781">
        <v>468</v>
      </c>
    </row>
    <row r="2782" spans="1:22">
      <c r="A2782">
        <v>173550</v>
      </c>
      <c r="B2782" t="s">
        <v>3672</v>
      </c>
      <c r="C2782">
        <v>0.45585203000000002</v>
      </c>
      <c r="D2782">
        <v>0.47627249999999999</v>
      </c>
      <c r="E2782">
        <v>15625</v>
      </c>
      <c r="F2782">
        <v>1</v>
      </c>
      <c r="G2782">
        <v>3</v>
      </c>
      <c r="H2782">
        <v>3</v>
      </c>
      <c r="I2782">
        <v>97291</v>
      </c>
      <c r="J2782">
        <v>1</v>
      </c>
      <c r="K2782">
        <v>14</v>
      </c>
      <c r="L2782">
        <v>2</v>
      </c>
      <c r="M2782">
        <v>0</v>
      </c>
      <c r="N2782">
        <v>1</v>
      </c>
      <c r="O2782">
        <v>1</v>
      </c>
      <c r="P2782">
        <v>348</v>
      </c>
      <c r="Q2782">
        <v>27</v>
      </c>
      <c r="R2782">
        <v>3</v>
      </c>
      <c r="S2782" t="s">
        <v>1478</v>
      </c>
      <c r="T2782">
        <v>1</v>
      </c>
      <c r="U2782">
        <v>2.042047E-2</v>
      </c>
      <c r="V2782">
        <v>319</v>
      </c>
    </row>
    <row r="2783" spans="1:22">
      <c r="A2783">
        <v>173551</v>
      </c>
      <c r="B2783" t="s">
        <v>3672</v>
      </c>
      <c r="C2783">
        <v>0.47627249999999999</v>
      </c>
      <c r="D2783">
        <v>0.52780000000000005</v>
      </c>
      <c r="E2783">
        <v>15625</v>
      </c>
      <c r="F2783">
        <v>2</v>
      </c>
      <c r="G2783">
        <v>3</v>
      </c>
      <c r="H2783">
        <v>3</v>
      </c>
      <c r="I2783">
        <v>97291</v>
      </c>
      <c r="J2783">
        <v>1</v>
      </c>
      <c r="K2783">
        <v>14</v>
      </c>
      <c r="L2783">
        <v>2</v>
      </c>
      <c r="M2783">
        <v>0</v>
      </c>
      <c r="N2783">
        <v>1</v>
      </c>
      <c r="O2783">
        <v>1</v>
      </c>
      <c r="P2783">
        <v>348</v>
      </c>
      <c r="Q2783">
        <v>27</v>
      </c>
      <c r="R2783">
        <v>3</v>
      </c>
      <c r="S2783" t="s">
        <v>1478</v>
      </c>
      <c r="T2783">
        <v>1</v>
      </c>
      <c r="U2783">
        <v>5.1527499999999997E-2</v>
      </c>
      <c r="V2783">
        <v>805</v>
      </c>
    </row>
    <row r="2784" spans="1:22">
      <c r="A2784">
        <v>173552</v>
      </c>
      <c r="B2784" t="s">
        <v>3672</v>
      </c>
      <c r="C2784">
        <v>0.52780000000000005</v>
      </c>
      <c r="D2784">
        <v>0.60970000000000002</v>
      </c>
      <c r="E2784">
        <v>15837</v>
      </c>
      <c r="F2784">
        <v>2</v>
      </c>
      <c r="G2784">
        <v>3</v>
      </c>
      <c r="H2784">
        <v>3</v>
      </c>
      <c r="I2784">
        <v>97291</v>
      </c>
      <c r="J2784">
        <v>1</v>
      </c>
      <c r="K2784">
        <v>14</v>
      </c>
      <c r="L2784">
        <v>2</v>
      </c>
      <c r="M2784">
        <v>0</v>
      </c>
      <c r="N2784">
        <v>1</v>
      </c>
      <c r="O2784">
        <v>1</v>
      </c>
      <c r="P2784">
        <v>348</v>
      </c>
      <c r="Q2784">
        <v>27</v>
      </c>
      <c r="R2784">
        <v>3</v>
      </c>
      <c r="S2784" t="s">
        <v>1478</v>
      </c>
      <c r="T2784">
        <v>1</v>
      </c>
      <c r="U2784">
        <v>8.1900000000000001E-2</v>
      </c>
      <c r="V2784">
        <v>1297</v>
      </c>
    </row>
    <row r="2785" spans="1:22">
      <c r="A2785">
        <v>173553</v>
      </c>
      <c r="B2785" t="s">
        <v>3672</v>
      </c>
      <c r="C2785">
        <v>0.60970000000000002</v>
      </c>
      <c r="D2785">
        <v>0.68200000000000005</v>
      </c>
      <c r="E2785">
        <v>16014</v>
      </c>
      <c r="F2785">
        <v>2</v>
      </c>
      <c r="G2785">
        <v>3</v>
      </c>
      <c r="H2785">
        <v>3</v>
      </c>
      <c r="I2785">
        <v>97291</v>
      </c>
      <c r="J2785">
        <v>1</v>
      </c>
      <c r="K2785">
        <v>14</v>
      </c>
      <c r="L2785">
        <v>2</v>
      </c>
      <c r="M2785">
        <v>0</v>
      </c>
      <c r="N2785">
        <v>1</v>
      </c>
      <c r="O2785">
        <v>1</v>
      </c>
      <c r="P2785">
        <v>348</v>
      </c>
      <c r="Q2785">
        <v>27</v>
      </c>
      <c r="R2785">
        <v>3</v>
      </c>
      <c r="S2785" t="s">
        <v>1478</v>
      </c>
      <c r="T2785">
        <v>1</v>
      </c>
      <c r="U2785">
        <v>7.2300000000000003E-2</v>
      </c>
      <c r="V2785">
        <v>1158</v>
      </c>
    </row>
    <row r="2786" spans="1:22">
      <c r="A2786">
        <v>173554</v>
      </c>
      <c r="B2786" t="s">
        <v>3672</v>
      </c>
      <c r="C2786">
        <v>0.68200000000000005</v>
      </c>
      <c r="D2786">
        <v>0.751</v>
      </c>
      <c r="E2786">
        <v>16177</v>
      </c>
      <c r="F2786">
        <v>2</v>
      </c>
      <c r="G2786">
        <v>3</v>
      </c>
      <c r="H2786">
        <v>3</v>
      </c>
      <c r="I2786">
        <v>97291</v>
      </c>
      <c r="J2786">
        <v>1</v>
      </c>
      <c r="K2786">
        <v>14</v>
      </c>
      <c r="L2786">
        <v>2</v>
      </c>
      <c r="M2786">
        <v>0</v>
      </c>
      <c r="N2786">
        <v>1</v>
      </c>
      <c r="O2786">
        <v>1</v>
      </c>
      <c r="P2786">
        <v>348</v>
      </c>
      <c r="Q2786">
        <v>27</v>
      </c>
      <c r="R2786">
        <v>3</v>
      </c>
      <c r="S2786" t="s">
        <v>1478</v>
      </c>
      <c r="T2786">
        <v>1</v>
      </c>
      <c r="U2786">
        <v>6.9000000000000006E-2</v>
      </c>
      <c r="V2786">
        <v>1116</v>
      </c>
    </row>
    <row r="2787" spans="1:22">
      <c r="A2787">
        <v>173555</v>
      </c>
      <c r="B2787" t="s">
        <v>3672</v>
      </c>
      <c r="C2787">
        <v>0.751</v>
      </c>
      <c r="D2787">
        <v>0.7712</v>
      </c>
      <c r="E2787">
        <v>16280</v>
      </c>
      <c r="F2787">
        <v>2</v>
      </c>
      <c r="G2787">
        <v>3</v>
      </c>
      <c r="H2787">
        <v>3</v>
      </c>
      <c r="I2787">
        <v>97291</v>
      </c>
      <c r="J2787">
        <v>1</v>
      </c>
      <c r="K2787">
        <v>14</v>
      </c>
      <c r="L2787">
        <v>2</v>
      </c>
      <c r="M2787">
        <v>0</v>
      </c>
      <c r="N2787">
        <v>1</v>
      </c>
      <c r="O2787">
        <v>1</v>
      </c>
      <c r="P2787">
        <v>348</v>
      </c>
      <c r="Q2787">
        <v>27</v>
      </c>
      <c r="R2787">
        <v>3</v>
      </c>
      <c r="S2787" t="s">
        <v>1478</v>
      </c>
      <c r="T2787">
        <v>1</v>
      </c>
      <c r="U2787">
        <v>2.0199999999999999E-2</v>
      </c>
      <c r="V2787">
        <v>329</v>
      </c>
    </row>
    <row r="2788" spans="1:22">
      <c r="A2788">
        <v>173556</v>
      </c>
      <c r="B2788" t="s">
        <v>3672</v>
      </c>
      <c r="C2788">
        <v>0.7712</v>
      </c>
      <c r="D2788">
        <v>0.81740000000000002</v>
      </c>
      <c r="E2788">
        <v>16357</v>
      </c>
      <c r="F2788">
        <v>2</v>
      </c>
      <c r="G2788">
        <v>3</v>
      </c>
      <c r="H2788">
        <v>3</v>
      </c>
      <c r="I2788">
        <v>97291</v>
      </c>
      <c r="J2788">
        <v>1</v>
      </c>
      <c r="K2788">
        <v>14</v>
      </c>
      <c r="L2788">
        <v>2</v>
      </c>
      <c r="M2788">
        <v>0</v>
      </c>
      <c r="N2788">
        <v>1</v>
      </c>
      <c r="O2788">
        <v>1</v>
      </c>
      <c r="P2788">
        <v>348</v>
      </c>
      <c r="Q2788">
        <v>27</v>
      </c>
      <c r="R2788">
        <v>3</v>
      </c>
      <c r="S2788" t="s">
        <v>1478</v>
      </c>
      <c r="T2788">
        <v>1</v>
      </c>
      <c r="U2788">
        <v>4.6199999999999998E-2</v>
      </c>
      <c r="V2788">
        <v>756</v>
      </c>
    </row>
    <row r="2789" spans="1:22">
      <c r="A2789">
        <v>173557</v>
      </c>
      <c r="B2789" t="s">
        <v>3672</v>
      </c>
      <c r="C2789">
        <v>0.81740000000000002</v>
      </c>
      <c r="D2789">
        <v>0.83860000000000001</v>
      </c>
      <c r="E2789">
        <v>16434</v>
      </c>
      <c r="F2789">
        <v>2</v>
      </c>
      <c r="G2789">
        <v>3</v>
      </c>
      <c r="H2789">
        <v>3</v>
      </c>
      <c r="I2789">
        <v>97291</v>
      </c>
      <c r="J2789">
        <v>1</v>
      </c>
      <c r="K2789">
        <v>14</v>
      </c>
      <c r="L2789">
        <v>2</v>
      </c>
      <c r="M2789">
        <v>0</v>
      </c>
      <c r="N2789">
        <v>1</v>
      </c>
      <c r="O2789">
        <v>1</v>
      </c>
      <c r="P2789">
        <v>348</v>
      </c>
      <c r="Q2789">
        <v>27</v>
      </c>
      <c r="R2789">
        <v>3</v>
      </c>
      <c r="S2789" t="s">
        <v>1478</v>
      </c>
      <c r="T2789">
        <v>1</v>
      </c>
      <c r="U2789">
        <v>2.12E-2</v>
      </c>
      <c r="V2789">
        <v>348</v>
      </c>
    </row>
    <row r="2790" spans="1:22">
      <c r="A2790">
        <v>173558</v>
      </c>
      <c r="B2790" t="s">
        <v>3672</v>
      </c>
      <c r="C2790">
        <v>0.83860000000000001</v>
      </c>
      <c r="D2790">
        <v>0.91655668999999995</v>
      </c>
      <c r="E2790">
        <v>16595</v>
      </c>
      <c r="F2790">
        <v>2</v>
      </c>
      <c r="G2790">
        <v>3</v>
      </c>
      <c r="H2790">
        <v>3</v>
      </c>
      <c r="I2790">
        <v>97291</v>
      </c>
      <c r="J2790">
        <v>1</v>
      </c>
      <c r="K2790">
        <v>14</v>
      </c>
      <c r="L2790">
        <v>2</v>
      </c>
      <c r="M2790">
        <v>0</v>
      </c>
      <c r="N2790">
        <v>1</v>
      </c>
      <c r="O2790">
        <v>1</v>
      </c>
      <c r="P2790">
        <v>348</v>
      </c>
      <c r="Q2790">
        <v>27</v>
      </c>
      <c r="R2790">
        <v>3</v>
      </c>
      <c r="S2790" t="s">
        <v>1478</v>
      </c>
      <c r="T2790">
        <v>1</v>
      </c>
      <c r="U2790">
        <v>7.7956689999999995E-2</v>
      </c>
      <c r="V2790">
        <v>1294</v>
      </c>
    </row>
    <row r="2791" spans="1:22">
      <c r="A2791">
        <v>173559</v>
      </c>
      <c r="B2791" t="s">
        <v>3672</v>
      </c>
      <c r="C2791">
        <v>0.91655668999999995</v>
      </c>
      <c r="D2791">
        <v>0.92964086999999995</v>
      </c>
      <c r="E2791">
        <v>16595</v>
      </c>
      <c r="F2791">
        <v>1</v>
      </c>
      <c r="G2791">
        <v>3</v>
      </c>
      <c r="H2791">
        <v>3</v>
      </c>
      <c r="I2791">
        <v>97291</v>
      </c>
      <c r="J2791">
        <v>1</v>
      </c>
      <c r="K2791">
        <v>14</v>
      </c>
      <c r="L2791">
        <v>2</v>
      </c>
      <c r="M2791">
        <v>0</v>
      </c>
      <c r="N2791">
        <v>1</v>
      </c>
      <c r="O2791">
        <v>1</v>
      </c>
      <c r="P2791">
        <v>348</v>
      </c>
      <c r="Q2791">
        <v>27</v>
      </c>
      <c r="R2791">
        <v>3</v>
      </c>
      <c r="S2791" t="s">
        <v>1478</v>
      </c>
      <c r="T2791">
        <v>1</v>
      </c>
      <c r="U2791">
        <v>1.3084180000000001E-2</v>
      </c>
      <c r="V2791">
        <v>217</v>
      </c>
    </row>
    <row r="2792" spans="1:22">
      <c r="A2792">
        <v>173560</v>
      </c>
      <c r="B2792" t="s">
        <v>3672</v>
      </c>
      <c r="C2792">
        <v>0.92964086999999995</v>
      </c>
      <c r="D2792">
        <v>0.95669999999999999</v>
      </c>
      <c r="E2792">
        <v>16595</v>
      </c>
      <c r="F2792">
        <v>2</v>
      </c>
      <c r="G2792">
        <v>3</v>
      </c>
      <c r="H2792">
        <v>3</v>
      </c>
      <c r="I2792">
        <v>97291</v>
      </c>
      <c r="J2792">
        <v>1</v>
      </c>
      <c r="K2792">
        <v>14</v>
      </c>
      <c r="L2792">
        <v>2</v>
      </c>
      <c r="M2792">
        <v>0</v>
      </c>
      <c r="N2792">
        <v>1</v>
      </c>
      <c r="O2792">
        <v>1</v>
      </c>
      <c r="P2792">
        <v>348</v>
      </c>
      <c r="Q2792">
        <v>27</v>
      </c>
      <c r="R2792">
        <v>3</v>
      </c>
      <c r="S2792" t="s">
        <v>1478</v>
      </c>
      <c r="T2792">
        <v>1</v>
      </c>
      <c r="U2792">
        <v>2.7059130000000001E-2</v>
      </c>
      <c r="V2792">
        <v>449</v>
      </c>
    </row>
    <row r="2793" spans="1:22">
      <c r="A2793">
        <v>173561</v>
      </c>
      <c r="B2793" t="s">
        <v>3672</v>
      </c>
      <c r="C2793">
        <v>0.95669999999999999</v>
      </c>
      <c r="D2793">
        <v>1.0510999999999999</v>
      </c>
      <c r="E2793">
        <v>16840</v>
      </c>
      <c r="F2793">
        <v>2</v>
      </c>
      <c r="G2793">
        <v>3</v>
      </c>
      <c r="H2793">
        <v>3</v>
      </c>
      <c r="I2793">
        <v>97291</v>
      </c>
      <c r="J2793">
        <v>1</v>
      </c>
      <c r="K2793">
        <v>14</v>
      </c>
      <c r="L2793">
        <v>2</v>
      </c>
      <c r="M2793">
        <v>0</v>
      </c>
      <c r="N2793">
        <v>1</v>
      </c>
      <c r="O2793">
        <v>1</v>
      </c>
      <c r="P2793">
        <v>348</v>
      </c>
      <c r="Q2793">
        <v>27</v>
      </c>
      <c r="R2793">
        <v>3</v>
      </c>
      <c r="S2793" t="s">
        <v>1478</v>
      </c>
      <c r="T2793">
        <v>1</v>
      </c>
      <c r="U2793">
        <v>9.4399999999999998E-2</v>
      </c>
      <c r="V2793">
        <v>1590</v>
      </c>
    </row>
    <row r="2794" spans="1:22">
      <c r="A2794">
        <v>173562</v>
      </c>
      <c r="B2794" t="s">
        <v>3672</v>
      </c>
      <c r="C2794">
        <v>1.0510999999999999</v>
      </c>
      <c r="D2794">
        <v>1.1164000000000001</v>
      </c>
      <c r="E2794">
        <v>17024</v>
      </c>
      <c r="F2794">
        <v>2</v>
      </c>
      <c r="G2794">
        <v>3</v>
      </c>
      <c r="H2794">
        <v>3</v>
      </c>
      <c r="I2794">
        <v>97291</v>
      </c>
      <c r="J2794">
        <v>1</v>
      </c>
      <c r="K2794">
        <v>14</v>
      </c>
      <c r="L2794">
        <v>2</v>
      </c>
      <c r="M2794">
        <v>0</v>
      </c>
      <c r="N2794">
        <v>1</v>
      </c>
      <c r="O2794">
        <v>1</v>
      </c>
      <c r="P2794">
        <v>348</v>
      </c>
      <c r="Q2794">
        <v>27</v>
      </c>
      <c r="R2794">
        <v>3</v>
      </c>
      <c r="S2794" t="s">
        <v>1478</v>
      </c>
      <c r="T2794">
        <v>1</v>
      </c>
      <c r="U2794">
        <v>6.5299999999999997E-2</v>
      </c>
      <c r="V2794">
        <v>1112</v>
      </c>
    </row>
    <row r="2795" spans="1:22">
      <c r="A2795">
        <v>173563</v>
      </c>
      <c r="B2795" t="s">
        <v>3672</v>
      </c>
      <c r="C2795">
        <v>1.1164000000000001</v>
      </c>
      <c r="D2795">
        <v>1.1415999999999999</v>
      </c>
      <c r="E2795">
        <v>16181</v>
      </c>
      <c r="F2795">
        <v>2</v>
      </c>
      <c r="G2795">
        <v>3</v>
      </c>
      <c r="H2795">
        <v>3</v>
      </c>
      <c r="I2795">
        <v>97291</v>
      </c>
      <c r="J2795">
        <v>1</v>
      </c>
      <c r="K2795">
        <v>14</v>
      </c>
      <c r="L2795">
        <v>2</v>
      </c>
      <c r="M2795">
        <v>0</v>
      </c>
      <c r="N2795">
        <v>1</v>
      </c>
      <c r="O2795">
        <v>1</v>
      </c>
      <c r="P2795">
        <v>348</v>
      </c>
      <c r="Q2795">
        <v>27</v>
      </c>
      <c r="R2795">
        <v>3</v>
      </c>
      <c r="S2795" t="s">
        <v>1478</v>
      </c>
      <c r="T2795">
        <v>1</v>
      </c>
      <c r="U2795">
        <v>2.52E-2</v>
      </c>
      <c r="V2795">
        <v>408</v>
      </c>
    </row>
    <row r="2796" spans="1:22">
      <c r="A2796">
        <v>173564</v>
      </c>
      <c r="B2796" t="s">
        <v>3672</v>
      </c>
      <c r="C2796">
        <v>1.1415999999999999</v>
      </c>
      <c r="D2796">
        <v>1.1884999999999999</v>
      </c>
      <c r="E2796">
        <v>15510</v>
      </c>
      <c r="F2796">
        <v>2</v>
      </c>
      <c r="G2796">
        <v>3</v>
      </c>
      <c r="H2796">
        <v>3</v>
      </c>
      <c r="I2796">
        <v>97291</v>
      </c>
      <c r="J2796">
        <v>1</v>
      </c>
      <c r="K2796">
        <v>14</v>
      </c>
      <c r="L2796">
        <v>2</v>
      </c>
      <c r="M2796">
        <v>0</v>
      </c>
      <c r="N2796">
        <v>1</v>
      </c>
      <c r="O2796">
        <v>1</v>
      </c>
      <c r="P2796">
        <v>348</v>
      </c>
      <c r="Q2796">
        <v>27</v>
      </c>
      <c r="R2796">
        <v>3</v>
      </c>
      <c r="S2796" t="s">
        <v>1478</v>
      </c>
      <c r="T2796">
        <v>1</v>
      </c>
      <c r="U2796">
        <v>4.6899999999999997E-2</v>
      </c>
      <c r="V2796">
        <v>727</v>
      </c>
    </row>
    <row r="2797" spans="1:22">
      <c r="A2797">
        <v>173565</v>
      </c>
      <c r="B2797" t="s">
        <v>3672</v>
      </c>
      <c r="C2797">
        <v>1.1884999999999999</v>
      </c>
      <c r="D2797">
        <v>1.2383</v>
      </c>
      <c r="E2797">
        <v>14610</v>
      </c>
      <c r="F2797">
        <v>2</v>
      </c>
      <c r="G2797">
        <v>3</v>
      </c>
      <c r="H2797">
        <v>3</v>
      </c>
      <c r="I2797">
        <v>97291</v>
      </c>
      <c r="J2797">
        <v>1</v>
      </c>
      <c r="K2797">
        <v>14</v>
      </c>
      <c r="L2797">
        <v>2</v>
      </c>
      <c r="M2797">
        <v>0</v>
      </c>
      <c r="N2797">
        <v>1</v>
      </c>
      <c r="O2797">
        <v>1</v>
      </c>
      <c r="P2797">
        <v>348</v>
      </c>
      <c r="Q2797">
        <v>27</v>
      </c>
      <c r="R2797">
        <v>3</v>
      </c>
      <c r="S2797" t="s">
        <v>1478</v>
      </c>
      <c r="T2797">
        <v>1</v>
      </c>
      <c r="U2797">
        <v>4.9799999999999997E-2</v>
      </c>
      <c r="V2797">
        <v>728</v>
      </c>
    </row>
    <row r="2798" spans="1:22">
      <c r="A2798">
        <v>173566</v>
      </c>
      <c r="B2798" t="s">
        <v>3672</v>
      </c>
      <c r="C2798">
        <v>1.2383</v>
      </c>
      <c r="D2798">
        <v>1.2641</v>
      </c>
      <c r="E2798">
        <v>13906</v>
      </c>
      <c r="F2798">
        <v>2</v>
      </c>
      <c r="G2798">
        <v>3</v>
      </c>
      <c r="H2798">
        <v>3</v>
      </c>
      <c r="I2798">
        <v>97291</v>
      </c>
      <c r="J2798">
        <v>1</v>
      </c>
      <c r="K2798">
        <v>14</v>
      </c>
      <c r="L2798">
        <v>2</v>
      </c>
      <c r="M2798">
        <v>0</v>
      </c>
      <c r="N2798">
        <v>1</v>
      </c>
      <c r="O2798">
        <v>1</v>
      </c>
      <c r="P2798">
        <v>348</v>
      </c>
      <c r="Q2798">
        <v>27</v>
      </c>
      <c r="R2798">
        <v>3</v>
      </c>
      <c r="S2798" t="s">
        <v>1478</v>
      </c>
      <c r="T2798">
        <v>1</v>
      </c>
      <c r="U2798">
        <v>2.58E-2</v>
      </c>
      <c r="V2798">
        <v>359</v>
      </c>
    </row>
    <row r="2799" spans="1:22">
      <c r="A2799">
        <v>173567</v>
      </c>
      <c r="B2799" t="s">
        <v>3672</v>
      </c>
      <c r="C2799">
        <v>1.2641</v>
      </c>
      <c r="D2799">
        <v>1.2824</v>
      </c>
      <c r="E2799">
        <v>13495</v>
      </c>
      <c r="F2799">
        <v>2</v>
      </c>
      <c r="G2799">
        <v>3</v>
      </c>
      <c r="H2799">
        <v>3</v>
      </c>
      <c r="I2799">
        <v>97291</v>
      </c>
      <c r="J2799">
        <v>1</v>
      </c>
      <c r="K2799">
        <v>14</v>
      </c>
      <c r="L2799">
        <v>2</v>
      </c>
      <c r="M2799">
        <v>0</v>
      </c>
      <c r="N2799">
        <v>1</v>
      </c>
      <c r="O2799">
        <v>1</v>
      </c>
      <c r="P2799">
        <v>348</v>
      </c>
      <c r="Q2799">
        <v>27</v>
      </c>
      <c r="R2799">
        <v>3</v>
      </c>
      <c r="S2799" t="s">
        <v>1478</v>
      </c>
      <c r="T2799">
        <v>1</v>
      </c>
      <c r="U2799">
        <v>1.83E-2</v>
      </c>
      <c r="V2799">
        <v>247</v>
      </c>
    </row>
    <row r="2800" spans="1:22">
      <c r="A2800">
        <v>173568</v>
      </c>
      <c r="B2800" t="s">
        <v>3672</v>
      </c>
      <c r="C2800">
        <v>1.2824</v>
      </c>
      <c r="D2800">
        <v>1.3265</v>
      </c>
      <c r="E2800">
        <v>12914</v>
      </c>
      <c r="F2800">
        <v>2</v>
      </c>
      <c r="G2800">
        <v>3</v>
      </c>
      <c r="H2800">
        <v>3</v>
      </c>
      <c r="I2800">
        <v>97291</v>
      </c>
      <c r="J2800">
        <v>1</v>
      </c>
      <c r="K2800">
        <v>14</v>
      </c>
      <c r="L2800">
        <v>2</v>
      </c>
      <c r="M2800">
        <v>0</v>
      </c>
      <c r="N2800">
        <v>1</v>
      </c>
      <c r="O2800">
        <v>1</v>
      </c>
      <c r="P2800">
        <v>348</v>
      </c>
      <c r="Q2800">
        <v>27</v>
      </c>
      <c r="R2800">
        <v>3</v>
      </c>
      <c r="S2800" t="s">
        <v>1478</v>
      </c>
      <c r="T2800">
        <v>1</v>
      </c>
      <c r="U2800">
        <v>4.41E-2</v>
      </c>
      <c r="V2800">
        <v>570</v>
      </c>
    </row>
    <row r="2801" spans="1:22">
      <c r="A2801">
        <v>173569</v>
      </c>
      <c r="B2801" t="s">
        <v>3672</v>
      </c>
      <c r="C2801">
        <v>1.3265</v>
      </c>
      <c r="D2801">
        <v>1.3471</v>
      </c>
      <c r="E2801">
        <v>12312</v>
      </c>
      <c r="F2801">
        <v>2</v>
      </c>
      <c r="G2801">
        <v>3</v>
      </c>
      <c r="H2801">
        <v>3</v>
      </c>
      <c r="I2801">
        <v>97291</v>
      </c>
      <c r="J2801">
        <v>1</v>
      </c>
      <c r="K2801">
        <v>14</v>
      </c>
      <c r="L2801">
        <v>2</v>
      </c>
      <c r="M2801">
        <v>0</v>
      </c>
      <c r="N2801">
        <v>1</v>
      </c>
      <c r="O2801">
        <v>1</v>
      </c>
      <c r="P2801">
        <v>348</v>
      </c>
      <c r="Q2801">
        <v>27</v>
      </c>
      <c r="R2801">
        <v>3</v>
      </c>
      <c r="S2801" t="s">
        <v>1478</v>
      </c>
      <c r="T2801">
        <v>1</v>
      </c>
      <c r="U2801">
        <v>2.06E-2</v>
      </c>
      <c r="V2801">
        <v>254</v>
      </c>
    </row>
    <row r="2802" spans="1:22">
      <c r="A2802">
        <v>173570</v>
      </c>
      <c r="B2802" t="s">
        <v>3672</v>
      </c>
      <c r="C2802">
        <v>1.3471</v>
      </c>
      <c r="D2802">
        <v>1.3793</v>
      </c>
      <c r="E2802">
        <v>12312</v>
      </c>
      <c r="F2802">
        <v>2</v>
      </c>
      <c r="G2802">
        <v>3</v>
      </c>
      <c r="H2802">
        <v>3</v>
      </c>
      <c r="I2802">
        <v>97291</v>
      </c>
      <c r="J2802">
        <v>1</v>
      </c>
      <c r="K2802">
        <v>14</v>
      </c>
      <c r="L2802">
        <v>2</v>
      </c>
      <c r="M2802">
        <v>0</v>
      </c>
      <c r="N2802">
        <v>1</v>
      </c>
      <c r="O2802">
        <v>1</v>
      </c>
      <c r="P2802">
        <v>348</v>
      </c>
      <c r="Q2802">
        <v>27</v>
      </c>
      <c r="R2802">
        <v>3</v>
      </c>
      <c r="S2802" t="s">
        <v>1478</v>
      </c>
      <c r="T2802">
        <v>1</v>
      </c>
      <c r="U2802">
        <v>3.2199999999999999E-2</v>
      </c>
      <c r="V2802">
        <v>396</v>
      </c>
    </row>
    <row r="2803" spans="1:22">
      <c r="A2803">
        <v>173571</v>
      </c>
      <c r="B2803" t="s">
        <v>3672</v>
      </c>
      <c r="C2803">
        <v>1.3793</v>
      </c>
      <c r="D2803">
        <v>1.4278999999999999</v>
      </c>
      <c r="E2803">
        <v>12312</v>
      </c>
      <c r="F2803">
        <v>2</v>
      </c>
      <c r="G2803">
        <v>3</v>
      </c>
      <c r="H2803">
        <v>3</v>
      </c>
      <c r="I2803">
        <v>97291</v>
      </c>
      <c r="J2803">
        <v>1</v>
      </c>
      <c r="K2803">
        <v>14</v>
      </c>
      <c r="L2803">
        <v>2</v>
      </c>
      <c r="M2803">
        <v>0</v>
      </c>
      <c r="N2803">
        <v>1</v>
      </c>
      <c r="O2803">
        <v>1</v>
      </c>
      <c r="P2803">
        <v>348</v>
      </c>
      <c r="Q2803">
        <v>27</v>
      </c>
      <c r="R2803">
        <v>3</v>
      </c>
      <c r="S2803" t="s">
        <v>1478</v>
      </c>
      <c r="T2803">
        <v>1</v>
      </c>
      <c r="U2803">
        <v>4.8599999999999997E-2</v>
      </c>
      <c r="V2803">
        <v>598</v>
      </c>
    </row>
    <row r="2804" spans="1:22">
      <c r="A2804">
        <v>173572</v>
      </c>
      <c r="B2804" t="s">
        <v>3672</v>
      </c>
      <c r="C2804">
        <v>1.4278999999999999</v>
      </c>
      <c r="D2804">
        <v>1.4765999999999999</v>
      </c>
      <c r="E2804">
        <v>12312</v>
      </c>
      <c r="F2804">
        <v>2</v>
      </c>
      <c r="G2804">
        <v>3</v>
      </c>
      <c r="H2804">
        <v>3</v>
      </c>
      <c r="I2804">
        <v>97291</v>
      </c>
      <c r="J2804">
        <v>1</v>
      </c>
      <c r="K2804">
        <v>14</v>
      </c>
      <c r="L2804">
        <v>2</v>
      </c>
      <c r="M2804">
        <v>0</v>
      </c>
      <c r="N2804">
        <v>1</v>
      </c>
      <c r="O2804">
        <v>1</v>
      </c>
      <c r="P2804">
        <v>348</v>
      </c>
      <c r="Q2804">
        <v>27</v>
      </c>
      <c r="R2804">
        <v>3</v>
      </c>
      <c r="S2804" t="s">
        <v>1478</v>
      </c>
      <c r="T2804">
        <v>1</v>
      </c>
      <c r="U2804">
        <v>4.87E-2</v>
      </c>
      <c r="V2804">
        <v>600</v>
      </c>
    </row>
    <row r="2805" spans="1:22">
      <c r="A2805">
        <v>173573</v>
      </c>
      <c r="B2805" t="s">
        <v>3672</v>
      </c>
      <c r="C2805">
        <v>1.4765999999999999</v>
      </c>
      <c r="D2805">
        <v>1.4862386000000001</v>
      </c>
      <c r="E2805">
        <v>12312</v>
      </c>
      <c r="F2805">
        <v>2</v>
      </c>
      <c r="G2805">
        <v>3</v>
      </c>
      <c r="H2805">
        <v>3</v>
      </c>
      <c r="I2805">
        <v>97291</v>
      </c>
      <c r="J2805">
        <v>1</v>
      </c>
      <c r="K2805">
        <v>14</v>
      </c>
      <c r="L2805">
        <v>2</v>
      </c>
      <c r="M2805">
        <v>0</v>
      </c>
      <c r="N2805">
        <v>1</v>
      </c>
      <c r="O2805">
        <v>1</v>
      </c>
      <c r="P2805">
        <v>348</v>
      </c>
      <c r="Q2805">
        <v>27</v>
      </c>
      <c r="R2805">
        <v>3</v>
      </c>
      <c r="S2805" t="s">
        <v>1478</v>
      </c>
      <c r="T2805">
        <v>1</v>
      </c>
      <c r="U2805">
        <v>9.6386000000000006E-3</v>
      </c>
      <c r="V2805">
        <v>119</v>
      </c>
    </row>
    <row r="2806" spans="1:22">
      <c r="A2806">
        <v>173574</v>
      </c>
      <c r="B2806" t="s">
        <v>3672</v>
      </c>
      <c r="C2806">
        <v>1.4862386000000001</v>
      </c>
      <c r="D2806">
        <v>1.5411999999999999</v>
      </c>
      <c r="E2806">
        <v>12312</v>
      </c>
      <c r="F2806">
        <v>2</v>
      </c>
      <c r="G2806">
        <v>3</v>
      </c>
      <c r="H2806">
        <v>3</v>
      </c>
      <c r="I2806">
        <v>97291</v>
      </c>
      <c r="J2806">
        <v>1</v>
      </c>
      <c r="K2806">
        <v>14</v>
      </c>
      <c r="L2806">
        <v>2</v>
      </c>
      <c r="M2806">
        <v>0</v>
      </c>
      <c r="N2806">
        <v>1</v>
      </c>
      <c r="O2806">
        <v>1</v>
      </c>
      <c r="P2806">
        <v>348</v>
      </c>
      <c r="Q2806">
        <v>27</v>
      </c>
      <c r="R2806">
        <v>3</v>
      </c>
      <c r="S2806" t="s">
        <v>1478</v>
      </c>
      <c r="T2806">
        <v>1</v>
      </c>
      <c r="U2806">
        <v>5.4961400000000001E-2</v>
      </c>
      <c r="V2806">
        <v>677</v>
      </c>
    </row>
    <row r="2807" spans="1:22">
      <c r="A2807">
        <v>173575</v>
      </c>
      <c r="B2807" t="s">
        <v>3672</v>
      </c>
      <c r="C2807">
        <v>1.5411999999999999</v>
      </c>
      <c r="D2807">
        <v>1.54121518</v>
      </c>
      <c r="E2807">
        <v>12312</v>
      </c>
      <c r="F2807">
        <v>2</v>
      </c>
      <c r="G2807">
        <v>3</v>
      </c>
      <c r="H2807">
        <v>3</v>
      </c>
      <c r="I2807">
        <v>97291</v>
      </c>
      <c r="J2807">
        <v>1</v>
      </c>
      <c r="K2807">
        <v>14</v>
      </c>
      <c r="L2807">
        <v>2</v>
      </c>
      <c r="M2807">
        <v>0</v>
      </c>
      <c r="N2807">
        <v>1</v>
      </c>
      <c r="O2807">
        <v>1</v>
      </c>
      <c r="P2807">
        <v>348</v>
      </c>
      <c r="Q2807">
        <v>27</v>
      </c>
      <c r="R2807">
        <v>3</v>
      </c>
      <c r="S2807" t="s">
        <v>1478</v>
      </c>
      <c r="T2807">
        <v>1</v>
      </c>
      <c r="U2807">
        <v>1.518E-5</v>
      </c>
      <c r="V2807">
        <v>0</v>
      </c>
    </row>
    <row r="2808" spans="1:22">
      <c r="A2808">
        <v>173576</v>
      </c>
      <c r="B2808" t="s">
        <v>3672</v>
      </c>
      <c r="C2808">
        <v>1.54121518</v>
      </c>
      <c r="D2808">
        <v>1.5515000299999999</v>
      </c>
      <c r="E2808">
        <v>12312</v>
      </c>
      <c r="F2808">
        <v>2</v>
      </c>
      <c r="G2808">
        <v>3</v>
      </c>
      <c r="H2808">
        <v>3</v>
      </c>
      <c r="I2808">
        <v>97291</v>
      </c>
      <c r="J2808">
        <v>1</v>
      </c>
      <c r="K2808">
        <v>0</v>
      </c>
      <c r="L2808">
        <v>2</v>
      </c>
      <c r="M2808">
        <v>0</v>
      </c>
      <c r="N2808">
        <v>1</v>
      </c>
      <c r="O2808">
        <v>1</v>
      </c>
      <c r="P2808">
        <v>348</v>
      </c>
      <c r="Q2808">
        <v>27</v>
      </c>
      <c r="R2808">
        <v>3</v>
      </c>
      <c r="S2808" t="s">
        <v>1478</v>
      </c>
      <c r="T2808">
        <v>1</v>
      </c>
      <c r="U2808">
        <v>1.028485E-2</v>
      </c>
      <c r="V2808">
        <v>127</v>
      </c>
    </row>
    <row r="2809" spans="1:22">
      <c r="A2809">
        <v>174263</v>
      </c>
      <c r="B2809" t="s">
        <v>3673</v>
      </c>
      <c r="C2809">
        <v>-2.9999999999999997E-8</v>
      </c>
      <c r="D2809">
        <v>0.25319999999999998</v>
      </c>
      <c r="E2809">
        <v>13210</v>
      </c>
      <c r="F2809">
        <v>2</v>
      </c>
      <c r="G2809">
        <v>5</v>
      </c>
      <c r="H2809">
        <v>4</v>
      </c>
      <c r="I2809">
        <v>97291</v>
      </c>
      <c r="J2809">
        <v>1</v>
      </c>
      <c r="K2809">
        <v>0</v>
      </c>
      <c r="L2809">
        <v>0</v>
      </c>
      <c r="M2809">
        <v>0</v>
      </c>
      <c r="N2809">
        <v>1</v>
      </c>
      <c r="O2809">
        <v>1</v>
      </c>
      <c r="P2809">
        <v>348</v>
      </c>
      <c r="Q2809">
        <v>27</v>
      </c>
      <c r="R2809">
        <v>3</v>
      </c>
      <c r="S2809" t="s">
        <v>1478</v>
      </c>
      <c r="T2809">
        <v>1</v>
      </c>
      <c r="U2809">
        <v>0.25320003000000002</v>
      </c>
      <c r="V2809">
        <v>3345</v>
      </c>
    </row>
    <row r="2810" spans="1:22">
      <c r="A2810">
        <v>174264</v>
      </c>
      <c r="B2810" t="s">
        <v>3673</v>
      </c>
      <c r="C2810">
        <v>0.25319999999999998</v>
      </c>
      <c r="D2810">
        <v>0.47899999999999998</v>
      </c>
      <c r="E2810">
        <v>12370</v>
      </c>
      <c r="F2810">
        <v>2</v>
      </c>
      <c r="G2810">
        <v>5</v>
      </c>
      <c r="H2810">
        <v>4</v>
      </c>
      <c r="I2810">
        <v>97291</v>
      </c>
      <c r="J2810">
        <v>1</v>
      </c>
      <c r="K2810">
        <v>0</v>
      </c>
      <c r="L2810">
        <v>0</v>
      </c>
      <c r="M2810">
        <v>0</v>
      </c>
      <c r="N2810">
        <v>1</v>
      </c>
      <c r="O2810">
        <v>1</v>
      </c>
      <c r="P2810">
        <v>348</v>
      </c>
      <c r="Q2810">
        <v>27</v>
      </c>
      <c r="R2810">
        <v>3</v>
      </c>
      <c r="S2810" t="s">
        <v>1478</v>
      </c>
      <c r="T2810">
        <v>1</v>
      </c>
      <c r="U2810">
        <v>0.2258</v>
      </c>
      <c r="V2810">
        <v>2793</v>
      </c>
    </row>
    <row r="2811" spans="1:22">
      <c r="A2811">
        <v>174265</v>
      </c>
      <c r="B2811" t="s">
        <v>3673</v>
      </c>
      <c r="C2811">
        <v>0.47899999999999998</v>
      </c>
      <c r="D2811">
        <v>0.5837</v>
      </c>
      <c r="E2811">
        <v>11790</v>
      </c>
      <c r="F2811">
        <v>2</v>
      </c>
      <c r="G2811">
        <v>5</v>
      </c>
      <c r="H2811">
        <v>4</v>
      </c>
      <c r="I2811">
        <v>97291</v>
      </c>
      <c r="J2811">
        <v>1</v>
      </c>
      <c r="K2811">
        <v>0</v>
      </c>
      <c r="L2811">
        <v>0</v>
      </c>
      <c r="M2811">
        <v>0</v>
      </c>
      <c r="N2811">
        <v>1</v>
      </c>
      <c r="O2811">
        <v>1</v>
      </c>
      <c r="P2811">
        <v>348</v>
      </c>
      <c r="Q2811">
        <v>27</v>
      </c>
      <c r="R2811">
        <v>3</v>
      </c>
      <c r="S2811" t="s">
        <v>1478</v>
      </c>
      <c r="T2811">
        <v>1</v>
      </c>
      <c r="U2811">
        <v>0.1047</v>
      </c>
      <c r="V2811">
        <v>1234</v>
      </c>
    </row>
    <row r="2812" spans="1:22">
      <c r="A2812">
        <v>174266</v>
      </c>
      <c r="B2812" t="s">
        <v>3673</v>
      </c>
      <c r="C2812">
        <v>0.5837</v>
      </c>
      <c r="D2812">
        <v>0.70450000000000002</v>
      </c>
      <c r="E2812">
        <v>11395</v>
      </c>
      <c r="F2812">
        <v>2</v>
      </c>
      <c r="G2812">
        <v>5</v>
      </c>
      <c r="H2812">
        <v>4</v>
      </c>
      <c r="I2812">
        <v>97291</v>
      </c>
      <c r="J2812">
        <v>1</v>
      </c>
      <c r="K2812">
        <v>0</v>
      </c>
      <c r="L2812">
        <v>0</v>
      </c>
      <c r="M2812">
        <v>0</v>
      </c>
      <c r="N2812">
        <v>1</v>
      </c>
      <c r="O2812">
        <v>1</v>
      </c>
      <c r="P2812">
        <v>348</v>
      </c>
      <c r="Q2812">
        <v>27</v>
      </c>
      <c r="R2812">
        <v>3</v>
      </c>
      <c r="S2812" t="s">
        <v>1478</v>
      </c>
      <c r="T2812">
        <v>1</v>
      </c>
      <c r="U2812">
        <v>0.1208</v>
      </c>
      <c r="V2812">
        <v>1377</v>
      </c>
    </row>
    <row r="2813" spans="1:22">
      <c r="A2813">
        <v>174267</v>
      </c>
      <c r="B2813" t="s">
        <v>3673</v>
      </c>
      <c r="C2813">
        <v>0.70450000000000002</v>
      </c>
      <c r="D2813">
        <v>0.74390000000000001</v>
      </c>
      <c r="E2813">
        <v>11796</v>
      </c>
      <c r="F2813">
        <v>2</v>
      </c>
      <c r="G2813">
        <v>5</v>
      </c>
      <c r="H2813">
        <v>4</v>
      </c>
      <c r="I2813">
        <v>97291</v>
      </c>
      <c r="J2813">
        <v>1</v>
      </c>
      <c r="K2813">
        <v>0</v>
      </c>
      <c r="L2813">
        <v>0</v>
      </c>
      <c r="M2813">
        <v>0</v>
      </c>
      <c r="N2813">
        <v>1</v>
      </c>
      <c r="O2813">
        <v>1</v>
      </c>
      <c r="P2813">
        <v>348</v>
      </c>
      <c r="Q2813">
        <v>27</v>
      </c>
      <c r="R2813">
        <v>3</v>
      </c>
      <c r="S2813" t="s">
        <v>1478</v>
      </c>
      <c r="T2813">
        <v>1</v>
      </c>
      <c r="U2813">
        <v>3.9399999999999998E-2</v>
      </c>
      <c r="V2813">
        <v>465</v>
      </c>
    </row>
    <row r="2814" spans="1:22">
      <c r="A2814">
        <v>174268</v>
      </c>
      <c r="B2814" t="s">
        <v>3673</v>
      </c>
      <c r="C2814">
        <v>0.74390000000000001</v>
      </c>
      <c r="D2814">
        <v>0.79010000000000002</v>
      </c>
      <c r="E2814">
        <v>12011</v>
      </c>
      <c r="F2814">
        <v>2</v>
      </c>
      <c r="G2814">
        <v>5</v>
      </c>
      <c r="H2814">
        <v>4</v>
      </c>
      <c r="I2814">
        <v>97291</v>
      </c>
      <c r="J2814">
        <v>1</v>
      </c>
      <c r="K2814">
        <v>0</v>
      </c>
      <c r="L2814">
        <v>0</v>
      </c>
      <c r="M2814">
        <v>0</v>
      </c>
      <c r="N2814">
        <v>1</v>
      </c>
      <c r="O2814">
        <v>1</v>
      </c>
      <c r="P2814">
        <v>348</v>
      </c>
      <c r="Q2814">
        <v>27</v>
      </c>
      <c r="R2814">
        <v>3</v>
      </c>
      <c r="S2814" t="s">
        <v>1478</v>
      </c>
      <c r="T2814">
        <v>1</v>
      </c>
      <c r="U2814">
        <v>4.6199999999999998E-2</v>
      </c>
      <c r="V2814">
        <v>555</v>
      </c>
    </row>
    <row r="2815" spans="1:22">
      <c r="A2815">
        <v>174269</v>
      </c>
      <c r="B2815" t="s">
        <v>3673</v>
      </c>
      <c r="C2815">
        <v>0.79010000000000002</v>
      </c>
      <c r="D2815">
        <v>0.85370000000000001</v>
      </c>
      <c r="E2815">
        <v>12285</v>
      </c>
      <c r="F2815">
        <v>2</v>
      </c>
      <c r="G2815">
        <v>5</v>
      </c>
      <c r="H2815">
        <v>4</v>
      </c>
      <c r="I2815">
        <v>97291</v>
      </c>
      <c r="J2815">
        <v>1</v>
      </c>
      <c r="K2815">
        <v>0</v>
      </c>
      <c r="L2815">
        <v>0</v>
      </c>
      <c r="M2815">
        <v>0</v>
      </c>
      <c r="N2815">
        <v>1</v>
      </c>
      <c r="O2815">
        <v>1</v>
      </c>
      <c r="P2815">
        <v>348</v>
      </c>
      <c r="Q2815">
        <v>27</v>
      </c>
      <c r="R2815">
        <v>3</v>
      </c>
      <c r="S2815" t="s">
        <v>1478</v>
      </c>
      <c r="T2815">
        <v>1</v>
      </c>
      <c r="U2815">
        <v>6.3600000000000004E-2</v>
      </c>
      <c r="V2815">
        <v>781</v>
      </c>
    </row>
    <row r="2816" spans="1:22">
      <c r="A2816">
        <v>174270</v>
      </c>
      <c r="B2816" t="s">
        <v>3673</v>
      </c>
      <c r="C2816">
        <v>0.85370000000000001</v>
      </c>
      <c r="D2816">
        <v>0.92359999999999998</v>
      </c>
      <c r="E2816">
        <v>12620</v>
      </c>
      <c r="F2816">
        <v>2</v>
      </c>
      <c r="G2816">
        <v>5</v>
      </c>
      <c r="H2816">
        <v>4</v>
      </c>
      <c r="I2816">
        <v>97291</v>
      </c>
      <c r="J2816">
        <v>1</v>
      </c>
      <c r="K2816">
        <v>0</v>
      </c>
      <c r="L2816">
        <v>0</v>
      </c>
      <c r="M2816">
        <v>0</v>
      </c>
      <c r="N2816">
        <v>1</v>
      </c>
      <c r="O2816">
        <v>1</v>
      </c>
      <c r="P2816">
        <v>348</v>
      </c>
      <c r="Q2816">
        <v>27</v>
      </c>
      <c r="R2816">
        <v>3</v>
      </c>
      <c r="S2816" t="s">
        <v>1478</v>
      </c>
      <c r="T2816">
        <v>1</v>
      </c>
      <c r="U2816">
        <v>6.9900000000000004E-2</v>
      </c>
      <c r="V2816">
        <v>882</v>
      </c>
    </row>
    <row r="2817" spans="1:22">
      <c r="A2817">
        <v>174271</v>
      </c>
      <c r="B2817" t="s">
        <v>3673</v>
      </c>
      <c r="C2817">
        <v>0.92359999999999998</v>
      </c>
      <c r="D2817">
        <v>0.97119999999999995</v>
      </c>
      <c r="E2817">
        <v>12914</v>
      </c>
      <c r="F2817">
        <v>2</v>
      </c>
      <c r="G2817">
        <v>5</v>
      </c>
      <c r="H2817">
        <v>4</v>
      </c>
      <c r="I2817">
        <v>97291</v>
      </c>
      <c r="J2817">
        <v>1</v>
      </c>
      <c r="K2817">
        <v>0</v>
      </c>
      <c r="L2817">
        <v>0</v>
      </c>
      <c r="M2817">
        <v>0</v>
      </c>
      <c r="N2817">
        <v>1</v>
      </c>
      <c r="O2817">
        <v>1</v>
      </c>
      <c r="P2817">
        <v>348</v>
      </c>
      <c r="Q2817">
        <v>27</v>
      </c>
      <c r="R2817">
        <v>3</v>
      </c>
      <c r="S2817" t="s">
        <v>1478</v>
      </c>
      <c r="T2817">
        <v>1</v>
      </c>
      <c r="U2817">
        <v>4.7600000000000003E-2</v>
      </c>
      <c r="V2817">
        <v>615</v>
      </c>
    </row>
    <row r="2818" spans="1:22">
      <c r="A2818">
        <v>174272</v>
      </c>
      <c r="B2818" t="s">
        <v>3673</v>
      </c>
      <c r="C2818">
        <v>0.97119999999999995</v>
      </c>
      <c r="D2818">
        <v>1.0195000000000001</v>
      </c>
      <c r="E2818">
        <v>12437</v>
      </c>
      <c r="F2818">
        <v>2</v>
      </c>
      <c r="G2818">
        <v>5</v>
      </c>
      <c r="H2818">
        <v>4</v>
      </c>
      <c r="I2818">
        <v>97291</v>
      </c>
      <c r="J2818">
        <v>1</v>
      </c>
      <c r="K2818">
        <v>0</v>
      </c>
      <c r="L2818">
        <v>0</v>
      </c>
      <c r="M2818">
        <v>0</v>
      </c>
      <c r="N2818">
        <v>1</v>
      </c>
      <c r="O2818">
        <v>1</v>
      </c>
      <c r="P2818">
        <v>348</v>
      </c>
      <c r="Q2818">
        <v>27</v>
      </c>
      <c r="R2818">
        <v>3</v>
      </c>
      <c r="S2818" t="s">
        <v>1478</v>
      </c>
      <c r="T2818">
        <v>1</v>
      </c>
      <c r="U2818">
        <v>4.8300000000000003E-2</v>
      </c>
      <c r="V2818">
        <v>601</v>
      </c>
    </row>
    <row r="2819" spans="1:22">
      <c r="A2819">
        <v>174273</v>
      </c>
      <c r="B2819" t="s">
        <v>3673</v>
      </c>
      <c r="C2819">
        <v>1.0195000000000001</v>
      </c>
      <c r="D2819">
        <v>1.0610999999999999</v>
      </c>
      <c r="E2819">
        <v>11989</v>
      </c>
      <c r="F2819">
        <v>2</v>
      </c>
      <c r="G2819">
        <v>5</v>
      </c>
      <c r="H2819">
        <v>4</v>
      </c>
      <c r="I2819">
        <v>97291</v>
      </c>
      <c r="J2819">
        <v>1</v>
      </c>
      <c r="K2819">
        <v>0</v>
      </c>
      <c r="L2819">
        <v>0</v>
      </c>
      <c r="M2819">
        <v>0</v>
      </c>
      <c r="N2819">
        <v>1</v>
      </c>
      <c r="O2819">
        <v>1</v>
      </c>
      <c r="P2819">
        <v>348</v>
      </c>
      <c r="Q2819">
        <v>27</v>
      </c>
      <c r="R2819">
        <v>3</v>
      </c>
      <c r="S2819" t="s">
        <v>1478</v>
      </c>
      <c r="T2819">
        <v>1</v>
      </c>
      <c r="U2819">
        <v>4.1599999999999998E-2</v>
      </c>
      <c r="V2819">
        <v>499</v>
      </c>
    </row>
    <row r="2820" spans="1:22">
      <c r="A2820">
        <v>174274</v>
      </c>
      <c r="B2820" t="s">
        <v>3673</v>
      </c>
      <c r="C2820">
        <v>1.0610999999999999</v>
      </c>
      <c r="D2820">
        <v>1.0727</v>
      </c>
      <c r="E2820">
        <v>11724</v>
      </c>
      <c r="F2820">
        <v>2</v>
      </c>
      <c r="G2820">
        <v>5</v>
      </c>
      <c r="H2820">
        <v>4</v>
      </c>
      <c r="I2820">
        <v>97291</v>
      </c>
      <c r="J2820">
        <v>1</v>
      </c>
      <c r="K2820">
        <v>0</v>
      </c>
      <c r="L2820">
        <v>0</v>
      </c>
      <c r="M2820">
        <v>0</v>
      </c>
      <c r="N2820">
        <v>1</v>
      </c>
      <c r="O2820">
        <v>1</v>
      </c>
      <c r="P2820">
        <v>348</v>
      </c>
      <c r="Q2820">
        <v>27</v>
      </c>
      <c r="R2820">
        <v>3</v>
      </c>
      <c r="S2820" t="s">
        <v>1478</v>
      </c>
      <c r="T2820">
        <v>1</v>
      </c>
      <c r="U2820">
        <v>1.1599999999999999E-2</v>
      </c>
      <c r="V2820">
        <v>136</v>
      </c>
    </row>
    <row r="2821" spans="1:22">
      <c r="A2821">
        <v>174275</v>
      </c>
      <c r="B2821" t="s">
        <v>3673</v>
      </c>
      <c r="C2821">
        <v>1.0727</v>
      </c>
      <c r="D2821">
        <v>1.0918000000000001</v>
      </c>
      <c r="E2821">
        <v>11571</v>
      </c>
      <c r="F2821">
        <v>2</v>
      </c>
      <c r="G2821">
        <v>5</v>
      </c>
      <c r="H2821">
        <v>4</v>
      </c>
      <c r="I2821">
        <v>97291</v>
      </c>
      <c r="J2821">
        <v>1</v>
      </c>
      <c r="K2821">
        <v>0</v>
      </c>
      <c r="L2821">
        <v>0</v>
      </c>
      <c r="M2821">
        <v>0</v>
      </c>
      <c r="N2821">
        <v>1</v>
      </c>
      <c r="O2821">
        <v>1</v>
      </c>
      <c r="P2821">
        <v>348</v>
      </c>
      <c r="Q2821">
        <v>27</v>
      </c>
      <c r="R2821">
        <v>3</v>
      </c>
      <c r="S2821" t="s">
        <v>1478</v>
      </c>
      <c r="T2821">
        <v>1</v>
      </c>
      <c r="U2821">
        <v>1.9099999999999999E-2</v>
      </c>
      <c r="V2821">
        <v>221</v>
      </c>
    </row>
    <row r="2822" spans="1:22">
      <c r="A2822">
        <v>174276</v>
      </c>
      <c r="B2822" t="s">
        <v>3673</v>
      </c>
      <c r="C2822">
        <v>1.0918000000000001</v>
      </c>
      <c r="D2822">
        <v>1.1324000000000001</v>
      </c>
      <c r="E2822">
        <v>11274</v>
      </c>
      <c r="F2822">
        <v>2</v>
      </c>
      <c r="G2822">
        <v>5</v>
      </c>
      <c r="H2822">
        <v>4</v>
      </c>
      <c r="I2822">
        <v>97291</v>
      </c>
      <c r="J2822">
        <v>1</v>
      </c>
      <c r="K2822">
        <v>0</v>
      </c>
      <c r="L2822">
        <v>0</v>
      </c>
      <c r="M2822">
        <v>0</v>
      </c>
      <c r="N2822">
        <v>1</v>
      </c>
      <c r="O2822">
        <v>1</v>
      </c>
      <c r="P2822">
        <v>348</v>
      </c>
      <c r="Q2822">
        <v>27</v>
      </c>
      <c r="R2822">
        <v>3</v>
      </c>
      <c r="S2822" t="s">
        <v>1478</v>
      </c>
      <c r="T2822">
        <v>1</v>
      </c>
      <c r="U2822">
        <v>4.0599999999999997E-2</v>
      </c>
      <c r="V2822">
        <v>458</v>
      </c>
    </row>
    <row r="2823" spans="1:22">
      <c r="A2823">
        <v>174277</v>
      </c>
      <c r="B2823" t="s">
        <v>3673</v>
      </c>
      <c r="C2823">
        <v>1.1324000000000001</v>
      </c>
      <c r="D2823">
        <v>1.3180000000000001</v>
      </c>
      <c r="E2823">
        <v>10148</v>
      </c>
      <c r="F2823">
        <v>2</v>
      </c>
      <c r="G2823">
        <v>5</v>
      </c>
      <c r="H2823">
        <v>4</v>
      </c>
      <c r="I2823">
        <v>97291</v>
      </c>
      <c r="J2823">
        <v>1</v>
      </c>
      <c r="K2823">
        <v>0</v>
      </c>
      <c r="L2823">
        <v>0</v>
      </c>
      <c r="M2823">
        <v>0</v>
      </c>
      <c r="N2823">
        <v>1</v>
      </c>
      <c r="O2823">
        <v>1</v>
      </c>
      <c r="P2823">
        <v>348</v>
      </c>
      <c r="Q2823">
        <v>27</v>
      </c>
      <c r="R2823">
        <v>3</v>
      </c>
      <c r="S2823" t="s">
        <v>1478</v>
      </c>
      <c r="T2823">
        <v>1</v>
      </c>
      <c r="U2823">
        <v>0.18559999999999999</v>
      </c>
      <c r="V2823">
        <v>1883</v>
      </c>
    </row>
    <row r="2824" spans="1:22">
      <c r="A2824">
        <v>174278</v>
      </c>
      <c r="B2824" t="s">
        <v>3673</v>
      </c>
      <c r="C2824">
        <v>1.3180000000000001</v>
      </c>
      <c r="D2824">
        <v>1.4807999999999999</v>
      </c>
      <c r="E2824">
        <v>7588</v>
      </c>
      <c r="F2824">
        <v>2</v>
      </c>
      <c r="G2824">
        <v>5</v>
      </c>
      <c r="H2824">
        <v>4</v>
      </c>
      <c r="I2824">
        <v>97291</v>
      </c>
      <c r="J2824">
        <v>1</v>
      </c>
      <c r="K2824">
        <v>0</v>
      </c>
      <c r="L2824">
        <v>0</v>
      </c>
      <c r="M2824">
        <v>0</v>
      </c>
      <c r="N2824">
        <v>1</v>
      </c>
      <c r="O2824">
        <v>1</v>
      </c>
      <c r="P2824">
        <v>348</v>
      </c>
      <c r="Q2824">
        <v>27</v>
      </c>
      <c r="R2824">
        <v>3</v>
      </c>
      <c r="S2824" t="s">
        <v>1478</v>
      </c>
      <c r="T2824">
        <v>1</v>
      </c>
      <c r="U2824">
        <v>0.1628</v>
      </c>
      <c r="V2824">
        <v>1235</v>
      </c>
    </row>
    <row r="2825" spans="1:22">
      <c r="A2825">
        <v>174279</v>
      </c>
      <c r="B2825" t="s">
        <v>3673</v>
      </c>
      <c r="C2825">
        <v>1.4807999999999999</v>
      </c>
      <c r="D2825">
        <v>1.4808022999999999</v>
      </c>
      <c r="E2825">
        <v>7588</v>
      </c>
      <c r="F2825">
        <v>2</v>
      </c>
      <c r="G2825">
        <v>5</v>
      </c>
      <c r="H2825">
        <v>4</v>
      </c>
      <c r="I2825">
        <v>97291</v>
      </c>
      <c r="J2825">
        <v>1</v>
      </c>
      <c r="K2825">
        <v>0</v>
      </c>
      <c r="L2825">
        <v>0</v>
      </c>
      <c r="M2825">
        <v>0</v>
      </c>
      <c r="N2825">
        <v>1</v>
      </c>
      <c r="O2825">
        <v>1</v>
      </c>
      <c r="P2825">
        <v>348</v>
      </c>
      <c r="Q2825">
        <v>27</v>
      </c>
      <c r="R2825">
        <v>3</v>
      </c>
      <c r="S2825" t="s">
        <v>1478</v>
      </c>
      <c r="T2825">
        <v>1</v>
      </c>
      <c r="U2825">
        <v>2.3E-6</v>
      </c>
      <c r="V2825">
        <v>0</v>
      </c>
    </row>
    <row r="2826" spans="1:22">
      <c r="A2826">
        <v>174382</v>
      </c>
      <c r="B2826" t="s">
        <v>3674</v>
      </c>
      <c r="C2826">
        <v>2.7372000000000001</v>
      </c>
      <c r="D2826">
        <v>2.7591000000000001</v>
      </c>
      <c r="E2826">
        <v>14526</v>
      </c>
      <c r="F2826">
        <v>2</v>
      </c>
      <c r="G2826">
        <v>5</v>
      </c>
      <c r="H2826">
        <v>4</v>
      </c>
      <c r="I2826">
        <v>97291</v>
      </c>
      <c r="J2826">
        <v>1</v>
      </c>
      <c r="K2826">
        <v>0</v>
      </c>
      <c r="L2826">
        <v>0</v>
      </c>
      <c r="M2826">
        <v>0</v>
      </c>
      <c r="N2826">
        <v>1</v>
      </c>
      <c r="O2826">
        <v>1</v>
      </c>
      <c r="P2826">
        <v>348</v>
      </c>
      <c r="Q2826">
        <v>27</v>
      </c>
      <c r="R2826">
        <v>3</v>
      </c>
      <c r="S2826" t="s">
        <v>1478</v>
      </c>
      <c r="T2826">
        <v>1</v>
      </c>
      <c r="U2826">
        <v>2.1899999999999999E-2</v>
      </c>
      <c r="V2826">
        <v>318</v>
      </c>
    </row>
    <row r="2827" spans="1:22">
      <c r="A2827">
        <v>174383</v>
      </c>
      <c r="B2827" t="s">
        <v>3674</v>
      </c>
      <c r="C2827">
        <v>2.7591000000000001</v>
      </c>
      <c r="D2827">
        <v>2.8041</v>
      </c>
      <c r="E2827">
        <v>14540</v>
      </c>
      <c r="F2827">
        <v>2</v>
      </c>
      <c r="G2827">
        <v>5</v>
      </c>
      <c r="H2827">
        <v>4</v>
      </c>
      <c r="I2827">
        <v>97291</v>
      </c>
      <c r="J2827">
        <v>1</v>
      </c>
      <c r="K2827">
        <v>0</v>
      </c>
      <c r="L2827">
        <v>0</v>
      </c>
      <c r="M2827">
        <v>0</v>
      </c>
      <c r="N2827">
        <v>1</v>
      </c>
      <c r="O2827">
        <v>1</v>
      </c>
      <c r="P2827">
        <v>348</v>
      </c>
      <c r="Q2827">
        <v>27</v>
      </c>
      <c r="R2827">
        <v>3</v>
      </c>
      <c r="S2827" t="s">
        <v>1478</v>
      </c>
      <c r="T2827">
        <v>1</v>
      </c>
      <c r="U2827">
        <v>4.4999999999999998E-2</v>
      </c>
      <c r="V2827">
        <v>654</v>
      </c>
    </row>
    <row r="2828" spans="1:22">
      <c r="A2828">
        <v>174384</v>
      </c>
      <c r="B2828" t="s">
        <v>3674</v>
      </c>
      <c r="C2828">
        <v>2.8041</v>
      </c>
      <c r="D2828">
        <v>2.9015</v>
      </c>
      <c r="E2828">
        <v>14570</v>
      </c>
      <c r="F2828">
        <v>2</v>
      </c>
      <c r="G2828">
        <v>5</v>
      </c>
      <c r="H2828">
        <v>4</v>
      </c>
      <c r="I2828">
        <v>97291</v>
      </c>
      <c r="J2828">
        <v>1</v>
      </c>
      <c r="K2828">
        <v>0</v>
      </c>
      <c r="L2828">
        <v>0</v>
      </c>
      <c r="M2828">
        <v>0</v>
      </c>
      <c r="N2828">
        <v>1</v>
      </c>
      <c r="O2828">
        <v>1</v>
      </c>
      <c r="P2828">
        <v>348</v>
      </c>
      <c r="Q2828">
        <v>27</v>
      </c>
      <c r="R2828">
        <v>3</v>
      </c>
      <c r="S2828" t="s">
        <v>1478</v>
      </c>
      <c r="T2828">
        <v>1</v>
      </c>
      <c r="U2828">
        <v>9.74E-2</v>
      </c>
      <c r="V2828">
        <v>1419</v>
      </c>
    </row>
    <row r="2829" spans="1:22">
      <c r="A2829">
        <v>174385</v>
      </c>
      <c r="B2829" t="s">
        <v>3674</v>
      </c>
      <c r="C2829">
        <v>2.9015</v>
      </c>
      <c r="D2829">
        <v>2.9571000000000001</v>
      </c>
      <c r="E2829">
        <v>14602</v>
      </c>
      <c r="F2829">
        <v>2</v>
      </c>
      <c r="G2829">
        <v>5</v>
      </c>
      <c r="H2829">
        <v>4</v>
      </c>
      <c r="I2829">
        <v>97291</v>
      </c>
      <c r="J2829">
        <v>1</v>
      </c>
      <c r="K2829">
        <v>0</v>
      </c>
      <c r="L2829">
        <v>0</v>
      </c>
      <c r="M2829">
        <v>0</v>
      </c>
      <c r="N2829">
        <v>1</v>
      </c>
      <c r="O2829">
        <v>1</v>
      </c>
      <c r="P2829">
        <v>348</v>
      </c>
      <c r="Q2829">
        <v>27</v>
      </c>
      <c r="R2829">
        <v>3</v>
      </c>
      <c r="S2829" t="s">
        <v>1478</v>
      </c>
      <c r="T2829">
        <v>1</v>
      </c>
      <c r="U2829">
        <v>5.5599999999999997E-2</v>
      </c>
      <c r="V2829">
        <v>812</v>
      </c>
    </row>
    <row r="2830" spans="1:22">
      <c r="A2830">
        <v>174386</v>
      </c>
      <c r="B2830" t="s">
        <v>3674</v>
      </c>
      <c r="C2830">
        <v>2.9571000000000001</v>
      </c>
      <c r="D2830">
        <v>3.0104000000000002</v>
      </c>
      <c r="E2830">
        <v>14624</v>
      </c>
      <c r="F2830">
        <v>2</v>
      </c>
      <c r="G2830">
        <v>5</v>
      </c>
      <c r="H2830">
        <v>4</v>
      </c>
      <c r="I2830">
        <v>97291</v>
      </c>
      <c r="J2830">
        <v>1</v>
      </c>
      <c r="K2830">
        <v>0</v>
      </c>
      <c r="L2830">
        <v>0</v>
      </c>
      <c r="M2830">
        <v>0</v>
      </c>
      <c r="N2830">
        <v>1</v>
      </c>
      <c r="O2830">
        <v>1</v>
      </c>
      <c r="P2830">
        <v>348</v>
      </c>
      <c r="Q2830">
        <v>27</v>
      </c>
      <c r="R2830">
        <v>3</v>
      </c>
      <c r="S2830" t="s">
        <v>1478</v>
      </c>
      <c r="T2830">
        <v>1</v>
      </c>
      <c r="U2830">
        <v>5.33E-2</v>
      </c>
      <c r="V2830">
        <v>779</v>
      </c>
    </row>
    <row r="2831" spans="1:22">
      <c r="A2831">
        <v>174387</v>
      </c>
      <c r="B2831" t="s">
        <v>3674</v>
      </c>
      <c r="C2831">
        <v>3.0104000000000002</v>
      </c>
      <c r="D2831">
        <v>3.0524</v>
      </c>
      <c r="E2831">
        <v>14644</v>
      </c>
      <c r="F2831">
        <v>2</v>
      </c>
      <c r="G2831">
        <v>5</v>
      </c>
      <c r="H2831">
        <v>4</v>
      </c>
      <c r="I2831">
        <v>97291</v>
      </c>
      <c r="J2831">
        <v>1</v>
      </c>
      <c r="K2831">
        <v>0</v>
      </c>
      <c r="L2831">
        <v>0</v>
      </c>
      <c r="M2831">
        <v>0</v>
      </c>
      <c r="N2831">
        <v>1</v>
      </c>
      <c r="O2831">
        <v>1</v>
      </c>
      <c r="P2831">
        <v>348</v>
      </c>
      <c r="Q2831">
        <v>27</v>
      </c>
      <c r="R2831">
        <v>3</v>
      </c>
      <c r="S2831" t="s">
        <v>1478</v>
      </c>
      <c r="T2831">
        <v>1</v>
      </c>
      <c r="U2831">
        <v>4.2000000000000003E-2</v>
      </c>
      <c r="V2831">
        <v>615</v>
      </c>
    </row>
    <row r="2832" spans="1:22">
      <c r="A2832">
        <v>174388</v>
      </c>
      <c r="B2832" t="s">
        <v>3674</v>
      </c>
      <c r="C2832">
        <v>3.0524</v>
      </c>
      <c r="D2832">
        <v>3.2286000000000001</v>
      </c>
      <c r="E2832">
        <v>14689</v>
      </c>
      <c r="F2832">
        <v>2</v>
      </c>
      <c r="G2832">
        <v>5</v>
      </c>
      <c r="H2832">
        <v>4</v>
      </c>
      <c r="I2832">
        <v>97291</v>
      </c>
      <c r="J2832">
        <v>1</v>
      </c>
      <c r="K2832">
        <v>0</v>
      </c>
      <c r="L2832">
        <v>0</v>
      </c>
      <c r="M2832">
        <v>0</v>
      </c>
      <c r="N2832">
        <v>1</v>
      </c>
      <c r="O2832">
        <v>1</v>
      </c>
      <c r="P2832">
        <v>348</v>
      </c>
      <c r="Q2832">
        <v>27</v>
      </c>
      <c r="R2832">
        <v>3</v>
      </c>
      <c r="S2832" t="s">
        <v>1478</v>
      </c>
      <c r="T2832">
        <v>1</v>
      </c>
      <c r="U2832">
        <v>0.1762</v>
      </c>
      <c r="V2832">
        <v>2588</v>
      </c>
    </row>
    <row r="2833" spans="1:22">
      <c r="A2833">
        <v>174389</v>
      </c>
      <c r="B2833" t="s">
        <v>3674</v>
      </c>
      <c r="C2833">
        <v>3.2286000000000001</v>
      </c>
      <c r="D2833">
        <v>3.238</v>
      </c>
      <c r="E2833">
        <v>14728</v>
      </c>
      <c r="F2833">
        <v>2</v>
      </c>
      <c r="G2833">
        <v>5</v>
      </c>
      <c r="H2833">
        <v>4</v>
      </c>
      <c r="I2833">
        <v>97291</v>
      </c>
      <c r="J2833">
        <v>1</v>
      </c>
      <c r="K2833">
        <v>0</v>
      </c>
      <c r="L2833">
        <v>0</v>
      </c>
      <c r="M2833">
        <v>0</v>
      </c>
      <c r="N2833">
        <v>1</v>
      </c>
      <c r="O2833">
        <v>1</v>
      </c>
      <c r="P2833">
        <v>348</v>
      </c>
      <c r="Q2833">
        <v>27</v>
      </c>
      <c r="R2833">
        <v>3</v>
      </c>
      <c r="S2833" t="s">
        <v>1478</v>
      </c>
      <c r="T2833">
        <v>1</v>
      </c>
      <c r="U2833">
        <v>9.4000000000000004E-3</v>
      </c>
      <c r="V2833">
        <v>138</v>
      </c>
    </row>
    <row r="2834" spans="1:22">
      <c r="A2834">
        <v>174390</v>
      </c>
      <c r="B2834" t="s">
        <v>3674</v>
      </c>
      <c r="C2834">
        <v>3.238</v>
      </c>
      <c r="D2834">
        <v>3.2698525799999998</v>
      </c>
      <c r="E2834">
        <v>14746</v>
      </c>
      <c r="F2834">
        <v>2</v>
      </c>
      <c r="G2834">
        <v>5</v>
      </c>
      <c r="H2834">
        <v>4</v>
      </c>
      <c r="I2834">
        <v>97291</v>
      </c>
      <c r="J2834">
        <v>1</v>
      </c>
      <c r="K2834">
        <v>0</v>
      </c>
      <c r="L2834">
        <v>0</v>
      </c>
      <c r="M2834">
        <v>0</v>
      </c>
      <c r="N2834">
        <v>1</v>
      </c>
      <c r="O2834">
        <v>1</v>
      </c>
      <c r="P2834">
        <v>348</v>
      </c>
      <c r="Q2834">
        <v>27</v>
      </c>
      <c r="R2834">
        <v>3</v>
      </c>
      <c r="S2834" t="s">
        <v>1478</v>
      </c>
      <c r="T2834">
        <v>1</v>
      </c>
      <c r="U2834">
        <v>3.1852579999999998E-2</v>
      </c>
      <c r="V2834">
        <v>470</v>
      </c>
    </row>
    <row r="2835" spans="1:22">
      <c r="A2835">
        <v>174391</v>
      </c>
      <c r="B2835" t="s">
        <v>3674</v>
      </c>
      <c r="C2835">
        <v>3.2698525799999998</v>
      </c>
      <c r="D2835">
        <v>3.2892108599999998</v>
      </c>
      <c r="E2835">
        <v>14746</v>
      </c>
      <c r="F2835">
        <v>1</v>
      </c>
      <c r="G2835">
        <v>5</v>
      </c>
      <c r="H2835">
        <v>4</v>
      </c>
      <c r="I2835">
        <v>97291</v>
      </c>
      <c r="J2835">
        <v>1</v>
      </c>
      <c r="K2835">
        <v>0</v>
      </c>
      <c r="L2835">
        <v>0</v>
      </c>
      <c r="M2835">
        <v>0</v>
      </c>
      <c r="N2835">
        <v>1</v>
      </c>
      <c r="O2835">
        <v>1</v>
      </c>
      <c r="P2835">
        <v>348</v>
      </c>
      <c r="Q2835">
        <v>27</v>
      </c>
      <c r="R2835">
        <v>3</v>
      </c>
      <c r="S2835" t="s">
        <v>1478</v>
      </c>
      <c r="T2835">
        <v>1</v>
      </c>
      <c r="U2835">
        <v>1.9358279999999999E-2</v>
      </c>
      <c r="V2835">
        <v>285</v>
      </c>
    </row>
    <row r="2836" spans="1:22">
      <c r="A2836">
        <v>174392</v>
      </c>
      <c r="B2836" t="s">
        <v>3674</v>
      </c>
      <c r="C2836">
        <v>3.2892108599999998</v>
      </c>
      <c r="D2836">
        <v>3.3171999799999998</v>
      </c>
      <c r="E2836">
        <v>14746</v>
      </c>
      <c r="F2836">
        <v>2</v>
      </c>
      <c r="G2836">
        <v>5</v>
      </c>
      <c r="H2836">
        <v>4</v>
      </c>
      <c r="I2836">
        <v>97291</v>
      </c>
      <c r="J2836">
        <v>1</v>
      </c>
      <c r="K2836">
        <v>0</v>
      </c>
      <c r="L2836">
        <v>0</v>
      </c>
      <c r="M2836">
        <v>0</v>
      </c>
      <c r="N2836">
        <v>1</v>
      </c>
      <c r="O2836">
        <v>1</v>
      </c>
      <c r="P2836">
        <v>348</v>
      </c>
      <c r="Q2836">
        <v>27</v>
      </c>
      <c r="R2836">
        <v>3</v>
      </c>
      <c r="S2836" t="s">
        <v>1478</v>
      </c>
      <c r="T2836">
        <v>1</v>
      </c>
      <c r="U2836">
        <v>2.7989119999999999E-2</v>
      </c>
      <c r="V2836">
        <v>413</v>
      </c>
    </row>
    <row r="2837" spans="1:22">
      <c r="A2837">
        <v>174419</v>
      </c>
      <c r="B2837" t="s">
        <v>3675</v>
      </c>
      <c r="C2837">
        <v>-2.9999999999999997E-8</v>
      </c>
      <c r="D2837">
        <v>6.5600000000000006E-2</v>
      </c>
      <c r="E2837">
        <v>6351</v>
      </c>
      <c r="F2837">
        <v>2</v>
      </c>
      <c r="G2837">
        <v>5</v>
      </c>
      <c r="H2837">
        <v>4</v>
      </c>
      <c r="I2837">
        <v>97291</v>
      </c>
      <c r="J2837">
        <v>1</v>
      </c>
      <c r="K2837">
        <v>0</v>
      </c>
      <c r="L2837">
        <v>0</v>
      </c>
      <c r="M2837">
        <v>0</v>
      </c>
      <c r="N2837">
        <v>1</v>
      </c>
      <c r="O2837">
        <v>1</v>
      </c>
      <c r="P2837">
        <v>348</v>
      </c>
      <c r="Q2837">
        <v>27</v>
      </c>
      <c r="R2837">
        <v>3</v>
      </c>
      <c r="S2837" t="s">
        <v>1478</v>
      </c>
      <c r="T2837">
        <v>1</v>
      </c>
      <c r="U2837">
        <v>6.5600030000000004E-2</v>
      </c>
      <c r="V2837">
        <v>417</v>
      </c>
    </row>
    <row r="2838" spans="1:22">
      <c r="A2838">
        <v>174420</v>
      </c>
      <c r="B2838" t="s">
        <v>3675</v>
      </c>
      <c r="C2838">
        <v>6.5600000000000006E-2</v>
      </c>
      <c r="D2838">
        <v>8.0500000000000002E-2</v>
      </c>
      <c r="E2838">
        <v>6351</v>
      </c>
      <c r="F2838">
        <v>2</v>
      </c>
      <c r="G2838">
        <v>5</v>
      </c>
      <c r="H2838">
        <v>4</v>
      </c>
      <c r="I2838">
        <v>97291</v>
      </c>
      <c r="J2838">
        <v>1</v>
      </c>
      <c r="K2838">
        <v>0</v>
      </c>
      <c r="L2838">
        <v>0</v>
      </c>
      <c r="M2838">
        <v>0</v>
      </c>
      <c r="N2838">
        <v>1</v>
      </c>
      <c r="O2838">
        <v>1</v>
      </c>
      <c r="P2838">
        <v>348</v>
      </c>
      <c r="Q2838">
        <v>27</v>
      </c>
      <c r="R2838">
        <v>3</v>
      </c>
      <c r="S2838" t="s">
        <v>1478</v>
      </c>
      <c r="T2838">
        <v>1</v>
      </c>
      <c r="U2838">
        <v>1.49E-2</v>
      </c>
      <c r="V2838">
        <v>95</v>
      </c>
    </row>
    <row r="2839" spans="1:22">
      <c r="A2839">
        <v>174421</v>
      </c>
      <c r="B2839" t="s">
        <v>3675</v>
      </c>
      <c r="C2839">
        <v>8.0500000000000002E-2</v>
      </c>
      <c r="D2839">
        <v>0.10730000000000001</v>
      </c>
      <c r="E2839">
        <v>6351</v>
      </c>
      <c r="F2839">
        <v>2</v>
      </c>
      <c r="G2839">
        <v>5</v>
      </c>
      <c r="H2839">
        <v>4</v>
      </c>
      <c r="I2839">
        <v>97291</v>
      </c>
      <c r="J2839">
        <v>1</v>
      </c>
      <c r="K2839">
        <v>0</v>
      </c>
      <c r="L2839">
        <v>0</v>
      </c>
      <c r="M2839">
        <v>0</v>
      </c>
      <c r="N2839">
        <v>1</v>
      </c>
      <c r="O2839">
        <v>1</v>
      </c>
      <c r="P2839">
        <v>348</v>
      </c>
      <c r="Q2839">
        <v>27</v>
      </c>
      <c r="R2839">
        <v>3</v>
      </c>
      <c r="S2839" t="s">
        <v>1478</v>
      </c>
      <c r="T2839">
        <v>1</v>
      </c>
      <c r="U2839">
        <v>2.6800000000000001E-2</v>
      </c>
      <c r="V2839">
        <v>170</v>
      </c>
    </row>
    <row r="2840" spans="1:22">
      <c r="A2840">
        <v>174422</v>
      </c>
      <c r="B2840" t="s">
        <v>3675</v>
      </c>
      <c r="C2840">
        <v>0.10730000000000001</v>
      </c>
      <c r="D2840">
        <v>0.25130000000000002</v>
      </c>
      <c r="E2840">
        <v>6351</v>
      </c>
      <c r="F2840">
        <v>2</v>
      </c>
      <c r="G2840">
        <v>5</v>
      </c>
      <c r="H2840">
        <v>4</v>
      </c>
      <c r="I2840">
        <v>97291</v>
      </c>
      <c r="J2840">
        <v>1</v>
      </c>
      <c r="K2840">
        <v>0</v>
      </c>
      <c r="L2840">
        <v>0</v>
      </c>
      <c r="M2840">
        <v>0</v>
      </c>
      <c r="N2840">
        <v>1</v>
      </c>
      <c r="O2840">
        <v>1</v>
      </c>
      <c r="P2840">
        <v>348</v>
      </c>
      <c r="Q2840">
        <v>27</v>
      </c>
      <c r="R2840">
        <v>3</v>
      </c>
      <c r="S2840" t="s">
        <v>1478</v>
      </c>
      <c r="T2840">
        <v>1</v>
      </c>
      <c r="U2840">
        <v>0.14399999999999999</v>
      </c>
      <c r="V2840">
        <v>915</v>
      </c>
    </row>
    <row r="2841" spans="1:22">
      <c r="A2841">
        <v>174423</v>
      </c>
      <c r="B2841" t="s">
        <v>3675</v>
      </c>
      <c r="C2841">
        <v>0.25130000000000002</v>
      </c>
      <c r="D2841">
        <v>0.64500000000000002</v>
      </c>
      <c r="E2841">
        <v>6318</v>
      </c>
      <c r="F2841">
        <v>2</v>
      </c>
      <c r="G2841">
        <v>5</v>
      </c>
      <c r="H2841">
        <v>4</v>
      </c>
      <c r="I2841">
        <v>97291</v>
      </c>
      <c r="J2841">
        <v>1</v>
      </c>
      <c r="K2841">
        <v>0</v>
      </c>
      <c r="L2841">
        <v>0</v>
      </c>
      <c r="M2841">
        <v>0</v>
      </c>
      <c r="N2841">
        <v>1</v>
      </c>
      <c r="O2841">
        <v>1</v>
      </c>
      <c r="P2841">
        <v>348</v>
      </c>
      <c r="Q2841">
        <v>27</v>
      </c>
      <c r="R2841">
        <v>3</v>
      </c>
      <c r="S2841" t="s">
        <v>1478</v>
      </c>
      <c r="T2841">
        <v>1</v>
      </c>
      <c r="U2841">
        <v>0.39369999999999999</v>
      </c>
      <c r="V2841">
        <v>2487</v>
      </c>
    </row>
    <row r="2842" spans="1:22">
      <c r="A2842">
        <v>174424</v>
      </c>
      <c r="B2842" t="s">
        <v>3675</v>
      </c>
      <c r="C2842">
        <v>0.64500000000000002</v>
      </c>
      <c r="D2842">
        <v>0.82210000000000005</v>
      </c>
      <c r="E2842">
        <v>6284</v>
      </c>
      <c r="F2842">
        <v>2</v>
      </c>
      <c r="G2842">
        <v>5</v>
      </c>
      <c r="H2842">
        <v>4</v>
      </c>
      <c r="I2842">
        <v>97291</v>
      </c>
      <c r="J2842">
        <v>1</v>
      </c>
      <c r="K2842">
        <v>0</v>
      </c>
      <c r="L2842">
        <v>0</v>
      </c>
      <c r="M2842">
        <v>0</v>
      </c>
      <c r="N2842">
        <v>1</v>
      </c>
      <c r="O2842">
        <v>1</v>
      </c>
      <c r="P2842">
        <v>348</v>
      </c>
      <c r="Q2842">
        <v>27</v>
      </c>
      <c r="R2842">
        <v>3</v>
      </c>
      <c r="S2842" t="s">
        <v>1478</v>
      </c>
      <c r="T2842">
        <v>1</v>
      </c>
      <c r="U2842">
        <v>0.17710000000000001</v>
      </c>
      <c r="V2842">
        <v>1113</v>
      </c>
    </row>
    <row r="2843" spans="1:22">
      <c r="A2843">
        <v>174425</v>
      </c>
      <c r="B2843" t="s">
        <v>3675</v>
      </c>
      <c r="C2843">
        <v>0.82210000000000005</v>
      </c>
      <c r="D2843">
        <v>1.5982000000000001</v>
      </c>
      <c r="E2843">
        <v>6226</v>
      </c>
      <c r="F2843">
        <v>2</v>
      </c>
      <c r="G2843">
        <v>5</v>
      </c>
      <c r="H2843">
        <v>4</v>
      </c>
      <c r="I2843">
        <v>97291</v>
      </c>
      <c r="J2843">
        <v>1</v>
      </c>
      <c r="K2843">
        <v>0</v>
      </c>
      <c r="L2843">
        <v>0</v>
      </c>
      <c r="M2843">
        <v>0</v>
      </c>
      <c r="N2843">
        <v>1</v>
      </c>
      <c r="O2843">
        <v>1</v>
      </c>
      <c r="P2843">
        <v>348</v>
      </c>
      <c r="Q2843">
        <v>27</v>
      </c>
      <c r="R2843">
        <v>3</v>
      </c>
      <c r="S2843" t="s">
        <v>1478</v>
      </c>
      <c r="T2843">
        <v>1</v>
      </c>
      <c r="U2843">
        <v>0.77610000000000001</v>
      </c>
      <c r="V2843">
        <v>4832</v>
      </c>
    </row>
    <row r="2844" spans="1:22">
      <c r="A2844">
        <v>174426</v>
      </c>
      <c r="B2844" t="s">
        <v>3675</v>
      </c>
      <c r="C2844">
        <v>1.5982000000000001</v>
      </c>
      <c r="D2844">
        <v>2.1703000000000001</v>
      </c>
      <c r="E2844">
        <v>6144</v>
      </c>
      <c r="F2844">
        <v>2</v>
      </c>
      <c r="G2844">
        <v>5</v>
      </c>
      <c r="H2844">
        <v>4</v>
      </c>
      <c r="I2844">
        <v>97291</v>
      </c>
      <c r="J2844">
        <v>1</v>
      </c>
      <c r="K2844">
        <v>0</v>
      </c>
      <c r="L2844">
        <v>0</v>
      </c>
      <c r="M2844">
        <v>0</v>
      </c>
      <c r="N2844">
        <v>1</v>
      </c>
      <c r="O2844">
        <v>1</v>
      </c>
      <c r="P2844">
        <v>348</v>
      </c>
      <c r="Q2844">
        <v>27</v>
      </c>
      <c r="R2844">
        <v>3</v>
      </c>
      <c r="S2844" t="s">
        <v>1478</v>
      </c>
      <c r="T2844">
        <v>1</v>
      </c>
      <c r="U2844">
        <v>0.57210000000000005</v>
      </c>
      <c r="V2844">
        <v>3515</v>
      </c>
    </row>
    <row r="2845" spans="1:22">
      <c r="A2845">
        <v>174427</v>
      </c>
      <c r="B2845" t="s">
        <v>3675</v>
      </c>
      <c r="C2845">
        <v>2.1703000000000001</v>
      </c>
      <c r="D2845">
        <v>2.3142999999999998</v>
      </c>
      <c r="E2845">
        <v>6100</v>
      </c>
      <c r="F2845">
        <v>2</v>
      </c>
      <c r="G2845">
        <v>5</v>
      </c>
      <c r="H2845">
        <v>4</v>
      </c>
      <c r="I2845">
        <v>97291</v>
      </c>
      <c r="J2845">
        <v>1</v>
      </c>
      <c r="K2845">
        <v>0</v>
      </c>
      <c r="L2845">
        <v>0</v>
      </c>
      <c r="M2845">
        <v>0</v>
      </c>
      <c r="N2845">
        <v>1</v>
      </c>
      <c r="O2845">
        <v>1</v>
      </c>
      <c r="P2845">
        <v>348</v>
      </c>
      <c r="Q2845">
        <v>27</v>
      </c>
      <c r="R2845">
        <v>3</v>
      </c>
      <c r="S2845" t="s">
        <v>1478</v>
      </c>
      <c r="T2845">
        <v>1</v>
      </c>
      <c r="U2845">
        <v>0.14399999999999999</v>
      </c>
      <c r="V2845">
        <v>878</v>
      </c>
    </row>
    <row r="2846" spans="1:22">
      <c r="A2846">
        <v>174428</v>
      </c>
      <c r="B2846" t="s">
        <v>3675</v>
      </c>
      <c r="C2846">
        <v>2.3142999999999998</v>
      </c>
      <c r="D2846">
        <v>2.8818000000000001</v>
      </c>
      <c r="E2846">
        <v>6057</v>
      </c>
      <c r="F2846">
        <v>2</v>
      </c>
      <c r="G2846">
        <v>5</v>
      </c>
      <c r="H2846">
        <v>4</v>
      </c>
      <c r="I2846">
        <v>97291</v>
      </c>
      <c r="J2846">
        <v>1</v>
      </c>
      <c r="K2846">
        <v>0</v>
      </c>
      <c r="L2846">
        <v>0</v>
      </c>
      <c r="M2846">
        <v>0</v>
      </c>
      <c r="N2846">
        <v>1</v>
      </c>
      <c r="O2846">
        <v>1</v>
      </c>
      <c r="P2846">
        <v>348</v>
      </c>
      <c r="Q2846">
        <v>27</v>
      </c>
      <c r="R2846">
        <v>3</v>
      </c>
      <c r="S2846" t="s">
        <v>1478</v>
      </c>
      <c r="T2846">
        <v>1</v>
      </c>
      <c r="U2846">
        <v>0.5675</v>
      </c>
      <c r="V2846">
        <v>3437</v>
      </c>
    </row>
    <row r="2847" spans="1:22">
      <c r="A2847">
        <v>174429</v>
      </c>
      <c r="B2847" t="s">
        <v>3675</v>
      </c>
      <c r="C2847">
        <v>2.8818000000000001</v>
      </c>
      <c r="D2847">
        <v>2.8940000000000001</v>
      </c>
      <c r="E2847">
        <v>6022</v>
      </c>
      <c r="F2847">
        <v>2</v>
      </c>
      <c r="G2847">
        <v>5</v>
      </c>
      <c r="H2847">
        <v>4</v>
      </c>
      <c r="I2847">
        <v>97291</v>
      </c>
      <c r="J2847">
        <v>1</v>
      </c>
      <c r="K2847">
        <v>0</v>
      </c>
      <c r="L2847">
        <v>0</v>
      </c>
      <c r="M2847">
        <v>0</v>
      </c>
      <c r="N2847">
        <v>1</v>
      </c>
      <c r="O2847">
        <v>1</v>
      </c>
      <c r="P2847">
        <v>348</v>
      </c>
      <c r="Q2847">
        <v>27</v>
      </c>
      <c r="R2847">
        <v>3</v>
      </c>
      <c r="S2847" t="s">
        <v>1478</v>
      </c>
      <c r="T2847">
        <v>1</v>
      </c>
      <c r="U2847">
        <v>1.2200000000000001E-2</v>
      </c>
      <c r="V2847">
        <v>73</v>
      </c>
    </row>
    <row r="2848" spans="1:22">
      <c r="A2848">
        <v>174430</v>
      </c>
      <c r="B2848" t="s">
        <v>3675</v>
      </c>
      <c r="C2848">
        <v>2.8940000000000001</v>
      </c>
      <c r="D2848">
        <v>2.9293</v>
      </c>
      <c r="E2848">
        <v>6022</v>
      </c>
      <c r="F2848">
        <v>2</v>
      </c>
      <c r="G2848">
        <v>5</v>
      </c>
      <c r="H2848">
        <v>4</v>
      </c>
      <c r="I2848">
        <v>97291</v>
      </c>
      <c r="J2848">
        <v>1</v>
      </c>
      <c r="K2848">
        <v>0</v>
      </c>
      <c r="L2848">
        <v>0</v>
      </c>
      <c r="M2848">
        <v>0</v>
      </c>
      <c r="N2848">
        <v>1</v>
      </c>
      <c r="O2848">
        <v>1</v>
      </c>
      <c r="P2848">
        <v>348</v>
      </c>
      <c r="Q2848">
        <v>27</v>
      </c>
      <c r="R2848">
        <v>3</v>
      </c>
      <c r="S2848" t="s">
        <v>1478</v>
      </c>
      <c r="T2848">
        <v>1</v>
      </c>
      <c r="U2848">
        <v>3.5299999999999998E-2</v>
      </c>
      <c r="V2848">
        <v>213</v>
      </c>
    </row>
    <row r="2849" spans="1:22">
      <c r="A2849">
        <v>174431</v>
      </c>
      <c r="B2849" t="s">
        <v>3675</v>
      </c>
      <c r="C2849">
        <v>2.9293</v>
      </c>
      <c r="D2849">
        <v>2.9427999800000002</v>
      </c>
      <c r="E2849">
        <v>6022</v>
      </c>
      <c r="F2849">
        <v>2</v>
      </c>
      <c r="G2849">
        <v>5</v>
      </c>
      <c r="H2849">
        <v>4</v>
      </c>
      <c r="I2849">
        <v>97291</v>
      </c>
      <c r="J2849">
        <v>1</v>
      </c>
      <c r="K2849">
        <v>0</v>
      </c>
      <c r="L2849">
        <v>0</v>
      </c>
      <c r="M2849">
        <v>0</v>
      </c>
      <c r="N2849">
        <v>1</v>
      </c>
      <c r="O2849">
        <v>1</v>
      </c>
      <c r="P2849">
        <v>348</v>
      </c>
      <c r="Q2849">
        <v>27</v>
      </c>
      <c r="R2849">
        <v>3</v>
      </c>
      <c r="S2849" t="s">
        <v>1478</v>
      </c>
      <c r="T2849">
        <v>1</v>
      </c>
      <c r="U2849">
        <v>1.349998E-2</v>
      </c>
      <c r="V2849">
        <v>81</v>
      </c>
    </row>
    <row r="2850" spans="1:22">
      <c r="A2850">
        <v>174432</v>
      </c>
      <c r="B2850" t="s">
        <v>3676</v>
      </c>
      <c r="C2850">
        <v>-2.9999999999999997E-8</v>
      </c>
      <c r="D2850">
        <v>3.4599999999999999E-2</v>
      </c>
      <c r="E2850">
        <v>13841</v>
      </c>
      <c r="F2850">
        <v>2</v>
      </c>
      <c r="G2850">
        <v>5</v>
      </c>
      <c r="H2850">
        <v>4</v>
      </c>
      <c r="I2850">
        <v>97291</v>
      </c>
      <c r="J2850">
        <v>1</v>
      </c>
      <c r="K2850">
        <v>0</v>
      </c>
      <c r="L2850">
        <v>0</v>
      </c>
      <c r="M2850">
        <v>0</v>
      </c>
      <c r="N2850">
        <v>1</v>
      </c>
      <c r="O2850">
        <v>1</v>
      </c>
      <c r="P2850">
        <v>348</v>
      </c>
      <c r="Q2850">
        <v>27</v>
      </c>
      <c r="R2850">
        <v>3</v>
      </c>
      <c r="S2850" t="s">
        <v>1478</v>
      </c>
      <c r="T2850">
        <v>1</v>
      </c>
      <c r="U2850">
        <v>3.4600029999999997E-2</v>
      </c>
      <c r="V2850">
        <v>479</v>
      </c>
    </row>
    <row r="2851" spans="1:22">
      <c r="A2851">
        <v>174433</v>
      </c>
      <c r="B2851" t="s">
        <v>3676</v>
      </c>
      <c r="C2851">
        <v>3.4599999999999999E-2</v>
      </c>
      <c r="D2851">
        <v>6.0000009999999999E-2</v>
      </c>
      <c r="E2851">
        <v>13602</v>
      </c>
      <c r="F2851">
        <v>2</v>
      </c>
      <c r="G2851">
        <v>5</v>
      </c>
      <c r="H2851">
        <v>4</v>
      </c>
      <c r="I2851">
        <v>97291</v>
      </c>
      <c r="J2851">
        <v>1</v>
      </c>
      <c r="K2851">
        <v>0</v>
      </c>
      <c r="L2851">
        <v>0</v>
      </c>
      <c r="M2851">
        <v>0</v>
      </c>
      <c r="N2851">
        <v>1</v>
      </c>
      <c r="O2851">
        <v>1</v>
      </c>
      <c r="P2851">
        <v>348</v>
      </c>
      <c r="Q2851">
        <v>27</v>
      </c>
      <c r="R2851">
        <v>3</v>
      </c>
      <c r="S2851" t="s">
        <v>1478</v>
      </c>
      <c r="T2851">
        <v>1</v>
      </c>
      <c r="U2851">
        <v>2.5400010000000001E-2</v>
      </c>
      <c r="V2851">
        <v>345</v>
      </c>
    </row>
    <row r="2852" spans="1:22">
      <c r="A2852">
        <v>174434</v>
      </c>
      <c r="B2852" t="s">
        <v>3677</v>
      </c>
      <c r="C2852">
        <v>-2.9999999999999997E-8</v>
      </c>
      <c r="D2852">
        <v>7.7200000000000005E-2</v>
      </c>
      <c r="E2852">
        <v>12368</v>
      </c>
      <c r="F2852">
        <v>2</v>
      </c>
      <c r="G2852">
        <v>5</v>
      </c>
      <c r="H2852">
        <v>4</v>
      </c>
      <c r="I2852">
        <v>97291</v>
      </c>
      <c r="J2852">
        <v>1</v>
      </c>
      <c r="K2852">
        <v>0</v>
      </c>
      <c r="L2852">
        <v>0</v>
      </c>
      <c r="M2852">
        <v>0</v>
      </c>
      <c r="N2852">
        <v>1</v>
      </c>
      <c r="O2852">
        <v>1</v>
      </c>
      <c r="P2852">
        <v>348</v>
      </c>
      <c r="Q2852">
        <v>27</v>
      </c>
      <c r="R2852">
        <v>3</v>
      </c>
      <c r="S2852" t="s">
        <v>1478</v>
      </c>
      <c r="T2852">
        <v>1</v>
      </c>
      <c r="U2852">
        <v>7.7200030000000003E-2</v>
      </c>
      <c r="V2852">
        <v>955</v>
      </c>
    </row>
    <row r="2853" spans="1:22">
      <c r="A2853">
        <v>174435</v>
      </c>
      <c r="B2853" t="s">
        <v>3677</v>
      </c>
      <c r="C2853">
        <v>7.7200000000000005E-2</v>
      </c>
      <c r="D2853">
        <v>0.1787</v>
      </c>
      <c r="E2853">
        <v>12301</v>
      </c>
      <c r="F2853">
        <v>2</v>
      </c>
      <c r="G2853">
        <v>5</v>
      </c>
      <c r="H2853">
        <v>4</v>
      </c>
      <c r="I2853">
        <v>97291</v>
      </c>
      <c r="J2853">
        <v>1</v>
      </c>
      <c r="K2853">
        <v>0</v>
      </c>
      <c r="L2853">
        <v>0</v>
      </c>
      <c r="M2853">
        <v>0</v>
      </c>
      <c r="N2853">
        <v>1</v>
      </c>
      <c r="O2853">
        <v>1</v>
      </c>
      <c r="P2853">
        <v>348</v>
      </c>
      <c r="Q2853">
        <v>27</v>
      </c>
      <c r="R2853">
        <v>3</v>
      </c>
      <c r="S2853" t="s">
        <v>1478</v>
      </c>
      <c r="T2853">
        <v>1</v>
      </c>
      <c r="U2853">
        <v>0.10150000000000001</v>
      </c>
      <c r="V2853">
        <v>1249</v>
      </c>
    </row>
    <row r="2854" spans="1:22">
      <c r="A2854">
        <v>174436</v>
      </c>
      <c r="B2854" t="s">
        <v>3677</v>
      </c>
      <c r="C2854">
        <v>0.1787</v>
      </c>
      <c r="D2854">
        <v>0.22109999999999999</v>
      </c>
      <c r="E2854">
        <v>12248</v>
      </c>
      <c r="F2854">
        <v>2</v>
      </c>
      <c r="G2854">
        <v>5</v>
      </c>
      <c r="H2854">
        <v>4</v>
      </c>
      <c r="I2854">
        <v>97291</v>
      </c>
      <c r="J2854">
        <v>1</v>
      </c>
      <c r="K2854">
        <v>0</v>
      </c>
      <c r="L2854">
        <v>0</v>
      </c>
      <c r="M2854">
        <v>0</v>
      </c>
      <c r="N2854">
        <v>1</v>
      </c>
      <c r="O2854">
        <v>1</v>
      </c>
      <c r="P2854">
        <v>348</v>
      </c>
      <c r="Q2854">
        <v>27</v>
      </c>
      <c r="R2854">
        <v>3</v>
      </c>
      <c r="S2854" t="s">
        <v>1478</v>
      </c>
      <c r="T2854">
        <v>1</v>
      </c>
      <c r="U2854">
        <v>4.24E-2</v>
      </c>
      <c r="V2854">
        <v>519</v>
      </c>
    </row>
    <row r="2855" spans="1:22">
      <c r="A2855">
        <v>174437</v>
      </c>
      <c r="B2855" t="s">
        <v>3677</v>
      </c>
      <c r="C2855">
        <v>0.22109999999999999</v>
      </c>
      <c r="D2855">
        <v>0.26179999999999998</v>
      </c>
      <c r="E2855">
        <v>12216</v>
      </c>
      <c r="F2855">
        <v>2</v>
      </c>
      <c r="G2855">
        <v>5</v>
      </c>
      <c r="H2855">
        <v>4</v>
      </c>
      <c r="I2855">
        <v>97291</v>
      </c>
      <c r="J2855">
        <v>1</v>
      </c>
      <c r="K2855">
        <v>0</v>
      </c>
      <c r="L2855">
        <v>0</v>
      </c>
      <c r="M2855">
        <v>0</v>
      </c>
      <c r="N2855">
        <v>1</v>
      </c>
      <c r="O2855">
        <v>1</v>
      </c>
      <c r="P2855">
        <v>348</v>
      </c>
      <c r="Q2855">
        <v>27</v>
      </c>
      <c r="R2855">
        <v>3</v>
      </c>
      <c r="S2855" t="s">
        <v>1478</v>
      </c>
      <c r="T2855">
        <v>1</v>
      </c>
      <c r="U2855">
        <v>4.07E-2</v>
      </c>
      <c r="V2855">
        <v>497</v>
      </c>
    </row>
    <row r="2856" spans="1:22">
      <c r="A2856">
        <v>174438</v>
      </c>
      <c r="B2856" t="s">
        <v>3677</v>
      </c>
      <c r="C2856">
        <v>0.26179999999999998</v>
      </c>
      <c r="D2856">
        <v>0.34920000000000001</v>
      </c>
      <c r="E2856">
        <v>12169</v>
      </c>
      <c r="F2856">
        <v>2</v>
      </c>
      <c r="G2856">
        <v>5</v>
      </c>
      <c r="H2856">
        <v>4</v>
      </c>
      <c r="I2856">
        <v>97291</v>
      </c>
      <c r="J2856">
        <v>1</v>
      </c>
      <c r="K2856">
        <v>0</v>
      </c>
      <c r="L2856">
        <v>0</v>
      </c>
      <c r="M2856">
        <v>0</v>
      </c>
      <c r="N2856">
        <v>1</v>
      </c>
      <c r="O2856">
        <v>1</v>
      </c>
      <c r="P2856">
        <v>348</v>
      </c>
      <c r="Q2856">
        <v>27</v>
      </c>
      <c r="R2856">
        <v>3</v>
      </c>
      <c r="S2856" t="s">
        <v>1478</v>
      </c>
      <c r="T2856">
        <v>1</v>
      </c>
      <c r="U2856">
        <v>8.7400000000000005E-2</v>
      </c>
      <c r="V2856">
        <v>1064</v>
      </c>
    </row>
    <row r="2857" spans="1:22">
      <c r="A2857">
        <v>174439</v>
      </c>
      <c r="B2857" t="s">
        <v>3677</v>
      </c>
      <c r="C2857">
        <v>0.34920000000000001</v>
      </c>
      <c r="D2857">
        <v>0.40629999999999999</v>
      </c>
      <c r="E2857">
        <v>12115</v>
      </c>
      <c r="F2857">
        <v>2</v>
      </c>
      <c r="G2857">
        <v>5</v>
      </c>
      <c r="H2857">
        <v>4</v>
      </c>
      <c r="I2857">
        <v>97291</v>
      </c>
      <c r="J2857">
        <v>1</v>
      </c>
      <c r="K2857">
        <v>0</v>
      </c>
      <c r="L2857">
        <v>0</v>
      </c>
      <c r="M2857">
        <v>0</v>
      </c>
      <c r="N2857">
        <v>1</v>
      </c>
      <c r="O2857">
        <v>1</v>
      </c>
      <c r="P2857">
        <v>348</v>
      </c>
      <c r="Q2857">
        <v>27</v>
      </c>
      <c r="R2857">
        <v>3</v>
      </c>
      <c r="S2857" t="s">
        <v>1478</v>
      </c>
      <c r="T2857">
        <v>1</v>
      </c>
      <c r="U2857">
        <v>5.7099999999999998E-2</v>
      </c>
      <c r="V2857">
        <v>692</v>
      </c>
    </row>
    <row r="2858" spans="1:22">
      <c r="A2858">
        <v>174440</v>
      </c>
      <c r="B2858" t="s">
        <v>3677</v>
      </c>
      <c r="C2858">
        <v>0.40629999999999999</v>
      </c>
      <c r="D2858">
        <v>0.46739999999999998</v>
      </c>
      <c r="E2858">
        <v>12070</v>
      </c>
      <c r="F2858">
        <v>2</v>
      </c>
      <c r="G2858">
        <v>5</v>
      </c>
      <c r="H2858">
        <v>4</v>
      </c>
      <c r="I2858">
        <v>97291</v>
      </c>
      <c r="J2858">
        <v>1</v>
      </c>
      <c r="K2858">
        <v>0</v>
      </c>
      <c r="L2858">
        <v>0</v>
      </c>
      <c r="M2858">
        <v>0</v>
      </c>
      <c r="N2858">
        <v>1</v>
      </c>
      <c r="O2858">
        <v>1</v>
      </c>
      <c r="P2858">
        <v>348</v>
      </c>
      <c r="Q2858">
        <v>27</v>
      </c>
      <c r="R2858">
        <v>3</v>
      </c>
      <c r="S2858" t="s">
        <v>1478</v>
      </c>
      <c r="T2858">
        <v>1</v>
      </c>
      <c r="U2858">
        <v>6.1100000000000002E-2</v>
      </c>
      <c r="V2858">
        <v>737</v>
      </c>
    </row>
    <row r="2859" spans="1:22">
      <c r="A2859">
        <v>174441</v>
      </c>
      <c r="B2859" t="s">
        <v>3677</v>
      </c>
      <c r="C2859">
        <v>0.46739999999999998</v>
      </c>
      <c r="D2859">
        <v>0.90720000000000001</v>
      </c>
      <c r="E2859">
        <v>11883</v>
      </c>
      <c r="F2859">
        <v>2</v>
      </c>
      <c r="G2859">
        <v>5</v>
      </c>
      <c r="H2859">
        <v>4</v>
      </c>
      <c r="I2859">
        <v>97291</v>
      </c>
      <c r="J2859">
        <v>1</v>
      </c>
      <c r="K2859">
        <v>0</v>
      </c>
      <c r="L2859">
        <v>0</v>
      </c>
      <c r="M2859">
        <v>0</v>
      </c>
      <c r="N2859">
        <v>1</v>
      </c>
      <c r="O2859">
        <v>1</v>
      </c>
      <c r="P2859">
        <v>348</v>
      </c>
      <c r="Q2859">
        <v>27</v>
      </c>
      <c r="R2859">
        <v>3</v>
      </c>
      <c r="S2859" t="s">
        <v>1478</v>
      </c>
      <c r="T2859">
        <v>1</v>
      </c>
      <c r="U2859">
        <v>0.43980000000000002</v>
      </c>
      <c r="V2859">
        <v>5226</v>
      </c>
    </row>
    <row r="2860" spans="1:22">
      <c r="A2860">
        <v>174442</v>
      </c>
      <c r="B2860" t="s">
        <v>3677</v>
      </c>
      <c r="C2860">
        <v>0.90720000000000001</v>
      </c>
      <c r="D2860">
        <v>0.96719999999999995</v>
      </c>
      <c r="E2860">
        <v>11697</v>
      </c>
      <c r="F2860">
        <v>2</v>
      </c>
      <c r="G2860">
        <v>5</v>
      </c>
      <c r="H2860">
        <v>4</v>
      </c>
      <c r="I2860">
        <v>97291</v>
      </c>
      <c r="J2860">
        <v>1</v>
      </c>
      <c r="K2860">
        <v>0</v>
      </c>
      <c r="L2860">
        <v>0</v>
      </c>
      <c r="M2860">
        <v>0</v>
      </c>
      <c r="N2860">
        <v>1</v>
      </c>
      <c r="O2860">
        <v>1</v>
      </c>
      <c r="P2860">
        <v>348</v>
      </c>
      <c r="Q2860">
        <v>27</v>
      </c>
      <c r="R2860">
        <v>3</v>
      </c>
      <c r="S2860" t="s">
        <v>1478</v>
      </c>
      <c r="T2860">
        <v>1</v>
      </c>
      <c r="U2860">
        <v>0.06</v>
      </c>
      <c r="V2860">
        <v>702</v>
      </c>
    </row>
    <row r="2861" spans="1:22">
      <c r="A2861">
        <v>174443</v>
      </c>
      <c r="B2861" t="s">
        <v>3677</v>
      </c>
      <c r="C2861">
        <v>0.96719999999999995</v>
      </c>
      <c r="D2861">
        <v>1.1172</v>
      </c>
      <c r="E2861">
        <v>11618</v>
      </c>
      <c r="F2861">
        <v>2</v>
      </c>
      <c r="G2861">
        <v>5</v>
      </c>
      <c r="H2861">
        <v>4</v>
      </c>
      <c r="I2861">
        <v>97291</v>
      </c>
      <c r="J2861">
        <v>1</v>
      </c>
      <c r="K2861">
        <v>0</v>
      </c>
      <c r="L2861">
        <v>0</v>
      </c>
      <c r="M2861">
        <v>0</v>
      </c>
      <c r="N2861">
        <v>1</v>
      </c>
      <c r="O2861">
        <v>1</v>
      </c>
      <c r="P2861">
        <v>348</v>
      </c>
      <c r="Q2861">
        <v>27</v>
      </c>
      <c r="R2861">
        <v>3</v>
      </c>
      <c r="S2861" t="s">
        <v>1478</v>
      </c>
      <c r="T2861">
        <v>1</v>
      </c>
      <c r="U2861">
        <v>0.15</v>
      </c>
      <c r="V2861">
        <v>1743</v>
      </c>
    </row>
    <row r="2862" spans="1:22">
      <c r="A2862">
        <v>174444</v>
      </c>
      <c r="B2862" t="s">
        <v>3677</v>
      </c>
      <c r="C2862">
        <v>1.1172</v>
      </c>
      <c r="D2862">
        <v>1.1346000000000001</v>
      </c>
      <c r="E2862">
        <v>11556</v>
      </c>
      <c r="F2862">
        <v>2</v>
      </c>
      <c r="G2862">
        <v>5</v>
      </c>
      <c r="H2862">
        <v>4</v>
      </c>
      <c r="I2862">
        <v>97291</v>
      </c>
      <c r="J2862">
        <v>1</v>
      </c>
      <c r="K2862">
        <v>0</v>
      </c>
      <c r="L2862">
        <v>0</v>
      </c>
      <c r="M2862">
        <v>0</v>
      </c>
      <c r="N2862">
        <v>1</v>
      </c>
      <c r="O2862">
        <v>1</v>
      </c>
      <c r="P2862">
        <v>348</v>
      </c>
      <c r="Q2862">
        <v>27</v>
      </c>
      <c r="R2862">
        <v>3</v>
      </c>
      <c r="S2862" t="s">
        <v>1478</v>
      </c>
      <c r="T2862">
        <v>1</v>
      </c>
      <c r="U2862">
        <v>1.7399999999999999E-2</v>
      </c>
      <c r="V2862">
        <v>201</v>
      </c>
    </row>
    <row r="2863" spans="1:22">
      <c r="A2863">
        <v>174445</v>
      </c>
      <c r="B2863" t="s">
        <v>3677</v>
      </c>
      <c r="C2863">
        <v>1.1346000000000001</v>
      </c>
      <c r="D2863">
        <v>1.1726000000000001</v>
      </c>
      <c r="E2863">
        <v>11535</v>
      </c>
      <c r="F2863">
        <v>2</v>
      </c>
      <c r="G2863">
        <v>5</v>
      </c>
      <c r="H2863">
        <v>4</v>
      </c>
      <c r="I2863">
        <v>97291</v>
      </c>
      <c r="J2863">
        <v>1</v>
      </c>
      <c r="K2863">
        <v>0</v>
      </c>
      <c r="L2863">
        <v>0</v>
      </c>
      <c r="M2863">
        <v>0</v>
      </c>
      <c r="N2863">
        <v>1</v>
      </c>
      <c r="O2863">
        <v>1</v>
      </c>
      <c r="P2863">
        <v>348</v>
      </c>
      <c r="Q2863">
        <v>27</v>
      </c>
      <c r="R2863">
        <v>3</v>
      </c>
      <c r="S2863" t="s">
        <v>1478</v>
      </c>
      <c r="T2863">
        <v>1</v>
      </c>
      <c r="U2863">
        <v>3.7999999999999999E-2</v>
      </c>
      <c r="V2863">
        <v>438</v>
      </c>
    </row>
    <row r="2864" spans="1:22">
      <c r="A2864">
        <v>174446</v>
      </c>
      <c r="B2864" t="s">
        <v>3677</v>
      </c>
      <c r="C2864">
        <v>1.1726000000000001</v>
      </c>
      <c r="D2864">
        <v>1.2277</v>
      </c>
      <c r="E2864">
        <v>11500</v>
      </c>
      <c r="F2864">
        <v>2</v>
      </c>
      <c r="G2864">
        <v>5</v>
      </c>
      <c r="H2864">
        <v>4</v>
      </c>
      <c r="I2864">
        <v>97291</v>
      </c>
      <c r="J2864">
        <v>1</v>
      </c>
      <c r="K2864">
        <v>0</v>
      </c>
      <c r="L2864">
        <v>0</v>
      </c>
      <c r="M2864">
        <v>0</v>
      </c>
      <c r="N2864">
        <v>1</v>
      </c>
      <c r="O2864">
        <v>1</v>
      </c>
      <c r="P2864">
        <v>348</v>
      </c>
      <c r="Q2864">
        <v>27</v>
      </c>
      <c r="R2864">
        <v>3</v>
      </c>
      <c r="S2864" t="s">
        <v>1478</v>
      </c>
      <c r="T2864">
        <v>1</v>
      </c>
      <c r="U2864">
        <v>5.5100000000000003E-2</v>
      </c>
      <c r="V2864">
        <v>634</v>
      </c>
    </row>
    <row r="2865" spans="1:22">
      <c r="A2865">
        <v>174447</v>
      </c>
      <c r="B2865" t="s">
        <v>3677</v>
      </c>
      <c r="C2865">
        <v>1.2277</v>
      </c>
      <c r="D2865">
        <v>1.2397</v>
      </c>
      <c r="E2865">
        <v>11475</v>
      </c>
      <c r="F2865">
        <v>2</v>
      </c>
      <c r="G2865">
        <v>5</v>
      </c>
      <c r="H2865">
        <v>4</v>
      </c>
      <c r="I2865">
        <v>97291</v>
      </c>
      <c r="J2865">
        <v>1</v>
      </c>
      <c r="K2865">
        <v>0</v>
      </c>
      <c r="L2865">
        <v>0</v>
      </c>
      <c r="M2865">
        <v>0</v>
      </c>
      <c r="N2865">
        <v>1</v>
      </c>
      <c r="O2865">
        <v>1</v>
      </c>
      <c r="P2865">
        <v>348</v>
      </c>
      <c r="Q2865">
        <v>27</v>
      </c>
      <c r="R2865">
        <v>3</v>
      </c>
      <c r="S2865" t="s">
        <v>1478</v>
      </c>
      <c r="T2865">
        <v>1</v>
      </c>
      <c r="U2865">
        <v>1.2E-2</v>
      </c>
      <c r="V2865">
        <v>138</v>
      </c>
    </row>
    <row r="2866" spans="1:22">
      <c r="A2866">
        <v>174448</v>
      </c>
      <c r="B2866" t="s">
        <v>3677</v>
      </c>
      <c r="C2866">
        <v>1.2397</v>
      </c>
      <c r="D2866">
        <v>1.3227</v>
      </c>
      <c r="E2866">
        <v>11440</v>
      </c>
      <c r="F2866">
        <v>2</v>
      </c>
      <c r="G2866">
        <v>5</v>
      </c>
      <c r="H2866">
        <v>4</v>
      </c>
      <c r="I2866">
        <v>97291</v>
      </c>
      <c r="J2866">
        <v>1</v>
      </c>
      <c r="K2866">
        <v>0</v>
      </c>
      <c r="L2866">
        <v>0</v>
      </c>
      <c r="M2866">
        <v>0</v>
      </c>
      <c r="N2866">
        <v>1</v>
      </c>
      <c r="O2866">
        <v>1</v>
      </c>
      <c r="P2866">
        <v>348</v>
      </c>
      <c r="Q2866">
        <v>27</v>
      </c>
      <c r="R2866">
        <v>3</v>
      </c>
      <c r="S2866" t="s">
        <v>1478</v>
      </c>
      <c r="T2866">
        <v>1</v>
      </c>
      <c r="U2866">
        <v>8.3000000000000004E-2</v>
      </c>
      <c r="V2866">
        <v>950</v>
      </c>
    </row>
    <row r="2867" spans="1:22">
      <c r="A2867">
        <v>174449</v>
      </c>
      <c r="B2867" t="s">
        <v>3677</v>
      </c>
      <c r="C2867">
        <v>1.3227</v>
      </c>
      <c r="D2867">
        <v>1.3576999999999999</v>
      </c>
      <c r="E2867">
        <v>11396</v>
      </c>
      <c r="F2867">
        <v>2</v>
      </c>
      <c r="G2867">
        <v>5</v>
      </c>
      <c r="H2867">
        <v>4</v>
      </c>
      <c r="I2867">
        <v>97291</v>
      </c>
      <c r="J2867">
        <v>1</v>
      </c>
      <c r="K2867">
        <v>0</v>
      </c>
      <c r="L2867">
        <v>0</v>
      </c>
      <c r="M2867">
        <v>0</v>
      </c>
      <c r="N2867">
        <v>1</v>
      </c>
      <c r="O2867">
        <v>1</v>
      </c>
      <c r="P2867">
        <v>348</v>
      </c>
      <c r="Q2867">
        <v>27</v>
      </c>
      <c r="R2867">
        <v>3</v>
      </c>
      <c r="S2867" t="s">
        <v>1478</v>
      </c>
      <c r="T2867">
        <v>1</v>
      </c>
      <c r="U2867">
        <v>3.5000000000000003E-2</v>
      </c>
      <c r="V2867">
        <v>399</v>
      </c>
    </row>
    <row r="2868" spans="1:22">
      <c r="A2868">
        <v>174450</v>
      </c>
      <c r="B2868" t="s">
        <v>3677</v>
      </c>
      <c r="C2868">
        <v>1.3576999999999999</v>
      </c>
      <c r="D2868">
        <v>1.4028</v>
      </c>
      <c r="E2868">
        <v>11366</v>
      </c>
      <c r="F2868">
        <v>2</v>
      </c>
      <c r="G2868">
        <v>5</v>
      </c>
      <c r="H2868">
        <v>4</v>
      </c>
      <c r="I2868">
        <v>97291</v>
      </c>
      <c r="J2868">
        <v>1</v>
      </c>
      <c r="K2868">
        <v>0</v>
      </c>
      <c r="L2868">
        <v>0</v>
      </c>
      <c r="M2868">
        <v>0</v>
      </c>
      <c r="N2868">
        <v>1</v>
      </c>
      <c r="O2868">
        <v>1</v>
      </c>
      <c r="P2868">
        <v>348</v>
      </c>
      <c r="Q2868">
        <v>27</v>
      </c>
      <c r="R2868">
        <v>3</v>
      </c>
      <c r="S2868" t="s">
        <v>1478</v>
      </c>
      <c r="T2868">
        <v>1</v>
      </c>
      <c r="U2868">
        <v>4.5100000000000001E-2</v>
      </c>
      <c r="V2868">
        <v>513</v>
      </c>
    </row>
    <row r="2869" spans="1:22">
      <c r="A2869">
        <v>174451</v>
      </c>
      <c r="B2869" t="s">
        <v>3677</v>
      </c>
      <c r="C2869">
        <v>1.4028</v>
      </c>
      <c r="D2869">
        <v>1.4493</v>
      </c>
      <c r="E2869">
        <v>11332</v>
      </c>
      <c r="F2869">
        <v>2</v>
      </c>
      <c r="G2869">
        <v>5</v>
      </c>
      <c r="H2869">
        <v>4</v>
      </c>
      <c r="I2869">
        <v>97291</v>
      </c>
      <c r="J2869">
        <v>1</v>
      </c>
      <c r="K2869">
        <v>0</v>
      </c>
      <c r="L2869">
        <v>0</v>
      </c>
      <c r="M2869">
        <v>0</v>
      </c>
      <c r="N2869">
        <v>1</v>
      </c>
      <c r="O2869">
        <v>1</v>
      </c>
      <c r="P2869">
        <v>348</v>
      </c>
      <c r="Q2869">
        <v>27</v>
      </c>
      <c r="R2869">
        <v>3</v>
      </c>
      <c r="S2869" t="s">
        <v>1478</v>
      </c>
      <c r="T2869">
        <v>1</v>
      </c>
      <c r="U2869">
        <v>4.65E-2</v>
      </c>
      <c r="V2869">
        <v>527</v>
      </c>
    </row>
    <row r="2870" spans="1:22">
      <c r="A2870">
        <v>174452</v>
      </c>
      <c r="B2870" t="s">
        <v>3677</v>
      </c>
      <c r="C2870">
        <v>1.4493</v>
      </c>
      <c r="D2870">
        <v>1.5036</v>
      </c>
      <c r="E2870">
        <v>11294</v>
      </c>
      <c r="F2870">
        <v>2</v>
      </c>
      <c r="G2870">
        <v>5</v>
      </c>
      <c r="H2870">
        <v>4</v>
      </c>
      <c r="I2870">
        <v>97291</v>
      </c>
      <c r="J2870">
        <v>1</v>
      </c>
      <c r="K2870">
        <v>0</v>
      </c>
      <c r="L2870">
        <v>0</v>
      </c>
      <c r="M2870">
        <v>0</v>
      </c>
      <c r="N2870">
        <v>1</v>
      </c>
      <c r="O2870">
        <v>1</v>
      </c>
      <c r="P2870">
        <v>348</v>
      </c>
      <c r="Q2870">
        <v>27</v>
      </c>
      <c r="R2870">
        <v>3</v>
      </c>
      <c r="S2870" t="s">
        <v>1478</v>
      </c>
      <c r="T2870">
        <v>1</v>
      </c>
      <c r="U2870">
        <v>5.4300000000000001E-2</v>
      </c>
      <c r="V2870">
        <v>613</v>
      </c>
    </row>
    <row r="2871" spans="1:22">
      <c r="A2871">
        <v>174453</v>
      </c>
      <c r="B2871" t="s">
        <v>3677</v>
      </c>
      <c r="C2871">
        <v>1.5036</v>
      </c>
      <c r="D2871">
        <v>1.5684</v>
      </c>
      <c r="E2871">
        <v>11249</v>
      </c>
      <c r="F2871">
        <v>2</v>
      </c>
      <c r="G2871">
        <v>5</v>
      </c>
      <c r="H2871">
        <v>4</v>
      </c>
      <c r="I2871">
        <v>97291</v>
      </c>
      <c r="J2871">
        <v>1</v>
      </c>
      <c r="K2871">
        <v>0</v>
      </c>
      <c r="L2871">
        <v>0</v>
      </c>
      <c r="M2871">
        <v>0</v>
      </c>
      <c r="N2871">
        <v>1</v>
      </c>
      <c r="O2871">
        <v>1</v>
      </c>
      <c r="P2871">
        <v>348</v>
      </c>
      <c r="Q2871">
        <v>27</v>
      </c>
      <c r="R2871">
        <v>3</v>
      </c>
      <c r="S2871" t="s">
        <v>1478</v>
      </c>
      <c r="T2871">
        <v>1</v>
      </c>
      <c r="U2871">
        <v>6.4799999999999996E-2</v>
      </c>
      <c r="V2871">
        <v>729</v>
      </c>
    </row>
    <row r="2872" spans="1:22">
      <c r="A2872">
        <v>174454</v>
      </c>
      <c r="B2872" t="s">
        <v>3677</v>
      </c>
      <c r="C2872">
        <v>1.5684</v>
      </c>
      <c r="D2872">
        <v>1.6274</v>
      </c>
      <c r="E2872">
        <v>11203</v>
      </c>
      <c r="F2872">
        <v>2</v>
      </c>
      <c r="G2872">
        <v>5</v>
      </c>
      <c r="H2872">
        <v>4</v>
      </c>
      <c r="I2872">
        <v>97291</v>
      </c>
      <c r="J2872">
        <v>1</v>
      </c>
      <c r="K2872">
        <v>0</v>
      </c>
      <c r="L2872">
        <v>0</v>
      </c>
      <c r="M2872">
        <v>0</v>
      </c>
      <c r="N2872">
        <v>1</v>
      </c>
      <c r="O2872">
        <v>1</v>
      </c>
      <c r="P2872">
        <v>348</v>
      </c>
      <c r="Q2872">
        <v>27</v>
      </c>
      <c r="R2872">
        <v>3</v>
      </c>
      <c r="S2872" t="s">
        <v>1478</v>
      </c>
      <c r="T2872">
        <v>1</v>
      </c>
      <c r="U2872">
        <v>5.8999999999999997E-2</v>
      </c>
      <c r="V2872">
        <v>661</v>
      </c>
    </row>
    <row r="2873" spans="1:22">
      <c r="A2873">
        <v>174455</v>
      </c>
      <c r="B2873" t="s">
        <v>3677</v>
      </c>
      <c r="C2873">
        <v>1.6274</v>
      </c>
      <c r="D2873">
        <v>2.0518999999999998</v>
      </c>
      <c r="E2873">
        <v>11023</v>
      </c>
      <c r="F2873">
        <v>2</v>
      </c>
      <c r="G2873">
        <v>5</v>
      </c>
      <c r="H2873">
        <v>4</v>
      </c>
      <c r="I2873">
        <v>97291</v>
      </c>
      <c r="J2873">
        <v>1</v>
      </c>
      <c r="K2873">
        <v>0</v>
      </c>
      <c r="L2873">
        <v>0</v>
      </c>
      <c r="M2873">
        <v>0</v>
      </c>
      <c r="N2873">
        <v>1</v>
      </c>
      <c r="O2873">
        <v>1</v>
      </c>
      <c r="P2873">
        <v>348</v>
      </c>
      <c r="Q2873">
        <v>27</v>
      </c>
      <c r="R2873">
        <v>3</v>
      </c>
      <c r="S2873" t="s">
        <v>1478</v>
      </c>
      <c r="T2873">
        <v>1</v>
      </c>
      <c r="U2873">
        <v>0.42449999999999999</v>
      </c>
      <c r="V2873">
        <v>4679</v>
      </c>
    </row>
    <row r="2874" spans="1:22">
      <c r="A2874">
        <v>174456</v>
      </c>
      <c r="B2874" t="s">
        <v>3677</v>
      </c>
      <c r="C2874">
        <v>2.0518999999999998</v>
      </c>
      <c r="D2874">
        <v>2.3003999999999998</v>
      </c>
      <c r="E2874">
        <v>10771</v>
      </c>
      <c r="F2874">
        <v>2</v>
      </c>
      <c r="G2874">
        <v>5</v>
      </c>
      <c r="H2874">
        <v>4</v>
      </c>
      <c r="I2874">
        <v>97291</v>
      </c>
      <c r="J2874">
        <v>1</v>
      </c>
      <c r="K2874">
        <v>0</v>
      </c>
      <c r="L2874">
        <v>0</v>
      </c>
      <c r="M2874">
        <v>0</v>
      </c>
      <c r="N2874">
        <v>1</v>
      </c>
      <c r="O2874">
        <v>1</v>
      </c>
      <c r="P2874">
        <v>348</v>
      </c>
      <c r="Q2874">
        <v>27</v>
      </c>
      <c r="R2874">
        <v>3</v>
      </c>
      <c r="S2874" t="s">
        <v>1478</v>
      </c>
      <c r="T2874">
        <v>1</v>
      </c>
      <c r="U2874">
        <v>0.2485</v>
      </c>
      <c r="V2874">
        <v>2677</v>
      </c>
    </row>
    <row r="2875" spans="1:22">
      <c r="A2875">
        <v>174457</v>
      </c>
      <c r="B2875" t="s">
        <v>3677</v>
      </c>
      <c r="C2875">
        <v>2.3003999999999998</v>
      </c>
      <c r="D2875">
        <v>2.3565</v>
      </c>
      <c r="E2875">
        <v>10657</v>
      </c>
      <c r="F2875">
        <v>2</v>
      </c>
      <c r="G2875">
        <v>5</v>
      </c>
      <c r="H2875">
        <v>4</v>
      </c>
      <c r="I2875">
        <v>97291</v>
      </c>
      <c r="J2875">
        <v>1</v>
      </c>
      <c r="K2875">
        <v>0</v>
      </c>
      <c r="L2875">
        <v>0</v>
      </c>
      <c r="M2875">
        <v>0</v>
      </c>
      <c r="N2875">
        <v>1</v>
      </c>
      <c r="O2875">
        <v>1</v>
      </c>
      <c r="P2875">
        <v>348</v>
      </c>
      <c r="Q2875">
        <v>27</v>
      </c>
      <c r="R2875">
        <v>3</v>
      </c>
      <c r="S2875" t="s">
        <v>1478</v>
      </c>
      <c r="T2875">
        <v>1</v>
      </c>
      <c r="U2875">
        <v>5.6099999999999997E-2</v>
      </c>
      <c r="V2875">
        <v>598</v>
      </c>
    </row>
    <row r="2876" spans="1:22">
      <c r="A2876">
        <v>174458</v>
      </c>
      <c r="B2876" t="s">
        <v>3677</v>
      </c>
      <c r="C2876">
        <v>2.3565</v>
      </c>
      <c r="D2876">
        <v>2.35650381</v>
      </c>
      <c r="E2876">
        <v>10620</v>
      </c>
      <c r="F2876">
        <v>2</v>
      </c>
      <c r="G2876">
        <v>5</v>
      </c>
      <c r="H2876">
        <v>4</v>
      </c>
      <c r="I2876">
        <v>97291</v>
      </c>
      <c r="J2876">
        <v>1</v>
      </c>
      <c r="K2876">
        <v>0</v>
      </c>
      <c r="L2876">
        <v>3</v>
      </c>
      <c r="M2876">
        <v>0</v>
      </c>
      <c r="N2876">
        <v>1</v>
      </c>
      <c r="O2876">
        <v>1</v>
      </c>
      <c r="P2876">
        <v>348</v>
      </c>
      <c r="Q2876">
        <v>27</v>
      </c>
      <c r="R2876">
        <v>3</v>
      </c>
      <c r="S2876" t="s">
        <v>1478</v>
      </c>
      <c r="T2876">
        <v>1</v>
      </c>
      <c r="U2876">
        <v>3.8099999999999999E-6</v>
      </c>
      <c r="V2876">
        <v>0</v>
      </c>
    </row>
    <row r="2877" spans="1:22">
      <c r="A2877">
        <v>174459</v>
      </c>
      <c r="B2877" t="s">
        <v>3677</v>
      </c>
      <c r="C2877">
        <v>2.35650381</v>
      </c>
      <c r="D2877">
        <v>2.4014000000000002</v>
      </c>
      <c r="E2877">
        <v>10620</v>
      </c>
      <c r="F2877">
        <v>2</v>
      </c>
      <c r="G2877">
        <v>5</v>
      </c>
      <c r="H2877">
        <v>4</v>
      </c>
      <c r="I2877">
        <v>97291</v>
      </c>
      <c r="J2877">
        <v>1</v>
      </c>
      <c r="K2877">
        <v>0</v>
      </c>
      <c r="L2877">
        <v>0</v>
      </c>
      <c r="M2877">
        <v>0</v>
      </c>
      <c r="N2877">
        <v>1</v>
      </c>
      <c r="O2877">
        <v>1</v>
      </c>
      <c r="P2877">
        <v>348</v>
      </c>
      <c r="Q2877">
        <v>27</v>
      </c>
      <c r="R2877">
        <v>3</v>
      </c>
      <c r="S2877" t="s">
        <v>1478</v>
      </c>
      <c r="T2877">
        <v>1</v>
      </c>
      <c r="U2877">
        <v>4.4896190000000002E-2</v>
      </c>
      <c r="V2877">
        <v>477</v>
      </c>
    </row>
    <row r="2878" spans="1:22">
      <c r="A2878">
        <v>174460</v>
      </c>
      <c r="B2878" t="s">
        <v>3677</v>
      </c>
      <c r="C2878">
        <v>2.4014000000000002</v>
      </c>
      <c r="D2878">
        <v>2.4799000000000002</v>
      </c>
      <c r="E2878">
        <v>10574</v>
      </c>
      <c r="F2878">
        <v>2</v>
      </c>
      <c r="G2878">
        <v>5</v>
      </c>
      <c r="H2878">
        <v>4</v>
      </c>
      <c r="I2878">
        <v>97291</v>
      </c>
      <c r="J2878">
        <v>1</v>
      </c>
      <c r="K2878">
        <v>0</v>
      </c>
      <c r="L2878">
        <v>0</v>
      </c>
      <c r="M2878">
        <v>0</v>
      </c>
      <c r="N2878">
        <v>1</v>
      </c>
      <c r="O2878">
        <v>1</v>
      </c>
      <c r="P2878">
        <v>348</v>
      </c>
      <c r="Q2878">
        <v>27</v>
      </c>
      <c r="R2878">
        <v>3</v>
      </c>
      <c r="S2878" t="s">
        <v>1478</v>
      </c>
      <c r="T2878">
        <v>1</v>
      </c>
      <c r="U2878">
        <v>7.85E-2</v>
      </c>
      <c r="V2878">
        <v>830</v>
      </c>
    </row>
    <row r="2879" spans="1:22">
      <c r="A2879">
        <v>174461</v>
      </c>
      <c r="B2879" t="s">
        <v>3677</v>
      </c>
      <c r="C2879">
        <v>2.4799000000000002</v>
      </c>
      <c r="D2879">
        <v>2.5207999999999999</v>
      </c>
      <c r="E2879">
        <v>10529</v>
      </c>
      <c r="F2879">
        <v>2</v>
      </c>
      <c r="G2879">
        <v>5</v>
      </c>
      <c r="H2879">
        <v>4</v>
      </c>
      <c r="I2879">
        <v>97291</v>
      </c>
      <c r="J2879">
        <v>1</v>
      </c>
      <c r="K2879">
        <v>0</v>
      </c>
      <c r="L2879">
        <v>0</v>
      </c>
      <c r="M2879">
        <v>0</v>
      </c>
      <c r="N2879">
        <v>1</v>
      </c>
      <c r="O2879">
        <v>1</v>
      </c>
      <c r="P2879">
        <v>348</v>
      </c>
      <c r="Q2879">
        <v>27</v>
      </c>
      <c r="R2879">
        <v>3</v>
      </c>
      <c r="S2879" t="s">
        <v>1478</v>
      </c>
      <c r="T2879">
        <v>1</v>
      </c>
      <c r="U2879">
        <v>4.0899999999999999E-2</v>
      </c>
      <c r="V2879">
        <v>431</v>
      </c>
    </row>
    <row r="2880" spans="1:22">
      <c r="A2880">
        <v>174462</v>
      </c>
      <c r="B2880" t="s">
        <v>3677</v>
      </c>
      <c r="C2880">
        <v>2.5207999999999999</v>
      </c>
      <c r="D2880">
        <v>2.5874999999999999</v>
      </c>
      <c r="E2880">
        <v>8465</v>
      </c>
      <c r="F2880">
        <v>2</v>
      </c>
      <c r="G2880">
        <v>5</v>
      </c>
      <c r="H2880">
        <v>4</v>
      </c>
      <c r="I2880">
        <v>97291</v>
      </c>
      <c r="J2880">
        <v>1</v>
      </c>
      <c r="K2880">
        <v>0</v>
      </c>
      <c r="L2880">
        <v>0</v>
      </c>
      <c r="M2880">
        <v>0</v>
      </c>
      <c r="N2880">
        <v>1</v>
      </c>
      <c r="O2880">
        <v>1</v>
      </c>
      <c r="P2880">
        <v>348</v>
      </c>
      <c r="Q2880">
        <v>27</v>
      </c>
      <c r="R2880">
        <v>3</v>
      </c>
      <c r="S2880" t="s">
        <v>1478</v>
      </c>
      <c r="T2880">
        <v>1</v>
      </c>
      <c r="U2880">
        <v>6.6699999999999995E-2</v>
      </c>
      <c r="V2880">
        <v>565</v>
      </c>
    </row>
    <row r="2881" spans="1:22">
      <c r="A2881">
        <v>174463</v>
      </c>
      <c r="B2881" t="s">
        <v>3677</v>
      </c>
      <c r="C2881">
        <v>2.5874999999999999</v>
      </c>
      <c r="D2881">
        <v>2.6409999700000002</v>
      </c>
      <c r="E2881">
        <v>6159</v>
      </c>
      <c r="F2881">
        <v>2</v>
      </c>
      <c r="G2881">
        <v>5</v>
      </c>
      <c r="H2881">
        <v>4</v>
      </c>
      <c r="I2881">
        <v>97291</v>
      </c>
      <c r="J2881">
        <v>1</v>
      </c>
      <c r="K2881">
        <v>0</v>
      </c>
      <c r="L2881">
        <v>0</v>
      </c>
      <c r="M2881">
        <v>0</v>
      </c>
      <c r="N2881">
        <v>1</v>
      </c>
      <c r="O2881">
        <v>1</v>
      </c>
      <c r="P2881">
        <v>348</v>
      </c>
      <c r="Q2881">
        <v>27</v>
      </c>
      <c r="R2881">
        <v>3</v>
      </c>
      <c r="S2881" t="s">
        <v>1478</v>
      </c>
      <c r="T2881">
        <v>1</v>
      </c>
      <c r="U2881">
        <v>5.3499970000000001E-2</v>
      </c>
      <c r="V2881">
        <v>330</v>
      </c>
    </row>
    <row r="2882" spans="1:22">
      <c r="A2882">
        <v>174464</v>
      </c>
      <c r="B2882" t="s">
        <v>3678</v>
      </c>
      <c r="C2882">
        <v>-2.9999999999999997E-8</v>
      </c>
      <c r="D2882">
        <v>1.1299999999999999E-2</v>
      </c>
      <c r="E2882">
        <v>11364</v>
      </c>
      <c r="F2882">
        <v>2</v>
      </c>
      <c r="G2882">
        <v>5</v>
      </c>
      <c r="H2882">
        <v>4</v>
      </c>
      <c r="I2882">
        <v>97291</v>
      </c>
      <c r="J2882">
        <v>1</v>
      </c>
      <c r="K2882">
        <v>0</v>
      </c>
      <c r="L2882">
        <v>0</v>
      </c>
      <c r="M2882">
        <v>0</v>
      </c>
      <c r="N2882">
        <v>1</v>
      </c>
      <c r="O2882">
        <v>1</v>
      </c>
      <c r="P2882">
        <v>348</v>
      </c>
      <c r="Q2882">
        <v>27</v>
      </c>
      <c r="R2882">
        <v>3</v>
      </c>
      <c r="S2882" t="s">
        <v>1478</v>
      </c>
      <c r="T2882">
        <v>1</v>
      </c>
      <c r="U2882">
        <v>1.1300030000000001E-2</v>
      </c>
      <c r="V2882">
        <v>128</v>
      </c>
    </row>
    <row r="2883" spans="1:22">
      <c r="A2883">
        <v>174465</v>
      </c>
      <c r="B2883" t="s">
        <v>3678</v>
      </c>
      <c r="C2883">
        <v>1.1299999999999999E-2</v>
      </c>
      <c r="D2883">
        <v>0.26300000000000001</v>
      </c>
      <c r="E2883">
        <v>11364</v>
      </c>
      <c r="F2883">
        <v>2</v>
      </c>
      <c r="G2883">
        <v>5</v>
      </c>
      <c r="H2883">
        <v>4</v>
      </c>
      <c r="I2883">
        <v>97291</v>
      </c>
      <c r="J2883">
        <v>1</v>
      </c>
      <c r="K2883">
        <v>0</v>
      </c>
      <c r="L2883">
        <v>0</v>
      </c>
      <c r="M2883">
        <v>0</v>
      </c>
      <c r="N2883">
        <v>1</v>
      </c>
      <c r="O2883">
        <v>1</v>
      </c>
      <c r="P2883">
        <v>348</v>
      </c>
      <c r="Q2883">
        <v>27</v>
      </c>
      <c r="R2883">
        <v>3</v>
      </c>
      <c r="S2883" t="s">
        <v>1478</v>
      </c>
      <c r="T2883">
        <v>1</v>
      </c>
      <c r="U2883">
        <v>0.25169999999999998</v>
      </c>
      <c r="V2883">
        <v>2860</v>
      </c>
    </row>
    <row r="2884" spans="1:22">
      <c r="A2884">
        <v>174466</v>
      </c>
      <c r="B2884" t="s">
        <v>3678</v>
      </c>
      <c r="C2884">
        <v>0.26300000000000001</v>
      </c>
      <c r="D2884">
        <v>0.34560000000000002</v>
      </c>
      <c r="E2884">
        <v>11364</v>
      </c>
      <c r="F2884">
        <v>2</v>
      </c>
      <c r="G2884">
        <v>5</v>
      </c>
      <c r="H2884">
        <v>4</v>
      </c>
      <c r="I2884">
        <v>97291</v>
      </c>
      <c r="J2884">
        <v>1</v>
      </c>
      <c r="K2884">
        <v>0</v>
      </c>
      <c r="L2884">
        <v>0</v>
      </c>
      <c r="M2884">
        <v>0</v>
      </c>
      <c r="N2884">
        <v>1</v>
      </c>
      <c r="O2884">
        <v>1</v>
      </c>
      <c r="P2884">
        <v>348</v>
      </c>
      <c r="Q2884">
        <v>27</v>
      </c>
      <c r="R2884">
        <v>3</v>
      </c>
      <c r="S2884" t="s">
        <v>1478</v>
      </c>
      <c r="T2884">
        <v>1</v>
      </c>
      <c r="U2884">
        <v>8.2600000000000007E-2</v>
      </c>
      <c r="V2884">
        <v>939</v>
      </c>
    </row>
    <row r="2885" spans="1:22">
      <c r="A2885">
        <v>174467</v>
      </c>
      <c r="B2885" t="s">
        <v>3678</v>
      </c>
      <c r="C2885">
        <v>0.34560000000000002</v>
      </c>
      <c r="D2885">
        <v>0.37019999999999997</v>
      </c>
      <c r="E2885">
        <v>11364</v>
      </c>
      <c r="F2885">
        <v>2</v>
      </c>
      <c r="G2885">
        <v>5</v>
      </c>
      <c r="H2885">
        <v>4</v>
      </c>
      <c r="I2885">
        <v>97291</v>
      </c>
      <c r="J2885">
        <v>1</v>
      </c>
      <c r="K2885">
        <v>0</v>
      </c>
      <c r="L2885">
        <v>0</v>
      </c>
      <c r="M2885">
        <v>0</v>
      </c>
      <c r="N2885">
        <v>1</v>
      </c>
      <c r="O2885">
        <v>1</v>
      </c>
      <c r="P2885">
        <v>348</v>
      </c>
      <c r="Q2885">
        <v>27</v>
      </c>
      <c r="R2885">
        <v>3</v>
      </c>
      <c r="S2885" t="s">
        <v>1478</v>
      </c>
      <c r="T2885">
        <v>1</v>
      </c>
      <c r="U2885">
        <v>2.46E-2</v>
      </c>
      <c r="V2885">
        <v>280</v>
      </c>
    </row>
    <row r="2886" spans="1:22">
      <c r="A2886">
        <v>174468</v>
      </c>
      <c r="B2886" t="s">
        <v>3678</v>
      </c>
      <c r="C2886">
        <v>0.37019999999999997</v>
      </c>
      <c r="D2886">
        <v>0.39400000000000002</v>
      </c>
      <c r="E2886">
        <v>11364</v>
      </c>
      <c r="F2886">
        <v>2</v>
      </c>
      <c r="G2886">
        <v>5</v>
      </c>
      <c r="H2886">
        <v>4</v>
      </c>
      <c r="I2886">
        <v>97291</v>
      </c>
      <c r="J2886">
        <v>1</v>
      </c>
      <c r="K2886">
        <v>0</v>
      </c>
      <c r="L2886">
        <v>0</v>
      </c>
      <c r="M2886">
        <v>0</v>
      </c>
      <c r="N2886">
        <v>1</v>
      </c>
      <c r="O2886">
        <v>1</v>
      </c>
      <c r="P2886">
        <v>348</v>
      </c>
      <c r="Q2886">
        <v>27</v>
      </c>
      <c r="R2886">
        <v>3</v>
      </c>
      <c r="S2886" t="s">
        <v>1478</v>
      </c>
      <c r="T2886">
        <v>1</v>
      </c>
      <c r="U2886">
        <v>2.3800000000000002E-2</v>
      </c>
      <c r="V2886">
        <v>270</v>
      </c>
    </row>
    <row r="2887" spans="1:22">
      <c r="A2887">
        <v>174469</v>
      </c>
      <c r="B2887" t="s">
        <v>3678</v>
      </c>
      <c r="C2887">
        <v>0.39400000000000002</v>
      </c>
      <c r="D2887">
        <v>0.443</v>
      </c>
      <c r="E2887">
        <v>11364</v>
      </c>
      <c r="F2887">
        <v>2</v>
      </c>
      <c r="G2887">
        <v>5</v>
      </c>
      <c r="H2887">
        <v>4</v>
      </c>
      <c r="I2887">
        <v>97291</v>
      </c>
      <c r="J2887">
        <v>1</v>
      </c>
      <c r="K2887">
        <v>0</v>
      </c>
      <c r="L2887">
        <v>0</v>
      </c>
      <c r="M2887">
        <v>0</v>
      </c>
      <c r="N2887">
        <v>1</v>
      </c>
      <c r="O2887">
        <v>1</v>
      </c>
      <c r="P2887">
        <v>348</v>
      </c>
      <c r="Q2887">
        <v>27</v>
      </c>
      <c r="R2887">
        <v>3</v>
      </c>
      <c r="S2887" t="s">
        <v>1478</v>
      </c>
      <c r="T2887">
        <v>1</v>
      </c>
      <c r="U2887">
        <v>4.9000000000000002E-2</v>
      </c>
      <c r="V2887">
        <v>557</v>
      </c>
    </row>
    <row r="2888" spans="1:22">
      <c r="A2888">
        <v>174470</v>
      </c>
      <c r="B2888" t="s">
        <v>3678</v>
      </c>
      <c r="C2888">
        <v>0.443</v>
      </c>
      <c r="D2888">
        <v>0.46510000000000001</v>
      </c>
      <c r="E2888">
        <v>11364</v>
      </c>
      <c r="F2888">
        <v>2</v>
      </c>
      <c r="G2888">
        <v>5</v>
      </c>
      <c r="H2888">
        <v>4</v>
      </c>
      <c r="I2888">
        <v>97291</v>
      </c>
      <c r="J2888">
        <v>1</v>
      </c>
      <c r="K2888">
        <v>0</v>
      </c>
      <c r="L2888">
        <v>0</v>
      </c>
      <c r="M2888">
        <v>0</v>
      </c>
      <c r="N2888">
        <v>1</v>
      </c>
      <c r="O2888">
        <v>1</v>
      </c>
      <c r="P2888">
        <v>348</v>
      </c>
      <c r="Q2888">
        <v>27</v>
      </c>
      <c r="R2888">
        <v>3</v>
      </c>
      <c r="S2888" t="s">
        <v>1478</v>
      </c>
      <c r="T2888">
        <v>1</v>
      </c>
      <c r="U2888">
        <v>2.2100000000000002E-2</v>
      </c>
      <c r="V2888">
        <v>251</v>
      </c>
    </row>
    <row r="2889" spans="1:22">
      <c r="A2889">
        <v>174471</v>
      </c>
      <c r="B2889" t="s">
        <v>3678</v>
      </c>
      <c r="C2889">
        <v>0.46510000000000001</v>
      </c>
      <c r="D2889">
        <v>0.60129999999999995</v>
      </c>
      <c r="E2889">
        <v>11364</v>
      </c>
      <c r="F2889">
        <v>2</v>
      </c>
      <c r="G2889">
        <v>5</v>
      </c>
      <c r="H2889">
        <v>4</v>
      </c>
      <c r="I2889">
        <v>97291</v>
      </c>
      <c r="J2889">
        <v>1</v>
      </c>
      <c r="K2889">
        <v>0</v>
      </c>
      <c r="L2889">
        <v>0</v>
      </c>
      <c r="M2889">
        <v>0</v>
      </c>
      <c r="N2889">
        <v>1</v>
      </c>
      <c r="O2889">
        <v>1</v>
      </c>
      <c r="P2889">
        <v>348</v>
      </c>
      <c r="Q2889">
        <v>27</v>
      </c>
      <c r="R2889">
        <v>3</v>
      </c>
      <c r="S2889" t="s">
        <v>1478</v>
      </c>
      <c r="T2889">
        <v>1</v>
      </c>
      <c r="U2889">
        <v>0.13619999999999999</v>
      </c>
      <c r="V2889">
        <v>1548</v>
      </c>
    </row>
    <row r="2890" spans="1:22">
      <c r="A2890">
        <v>174472</v>
      </c>
      <c r="B2890" t="s">
        <v>3678</v>
      </c>
      <c r="C2890">
        <v>0.60129999999999995</v>
      </c>
      <c r="D2890">
        <v>0.623</v>
      </c>
      <c r="E2890">
        <v>11364</v>
      </c>
      <c r="F2890">
        <v>2</v>
      </c>
      <c r="G2890">
        <v>5</v>
      </c>
      <c r="H2890">
        <v>4</v>
      </c>
      <c r="I2890">
        <v>97291</v>
      </c>
      <c r="J2890">
        <v>1</v>
      </c>
      <c r="K2890">
        <v>0</v>
      </c>
      <c r="L2890">
        <v>0</v>
      </c>
      <c r="M2890">
        <v>0</v>
      </c>
      <c r="N2890">
        <v>1</v>
      </c>
      <c r="O2890">
        <v>1</v>
      </c>
      <c r="P2890">
        <v>348</v>
      </c>
      <c r="Q2890">
        <v>27</v>
      </c>
      <c r="R2890">
        <v>3</v>
      </c>
      <c r="S2890" t="s">
        <v>1478</v>
      </c>
      <c r="T2890">
        <v>1</v>
      </c>
      <c r="U2890">
        <v>2.1700000000000001E-2</v>
      </c>
      <c r="V2890">
        <v>247</v>
      </c>
    </row>
    <row r="2891" spans="1:22">
      <c r="A2891">
        <v>174473</v>
      </c>
      <c r="B2891" t="s">
        <v>3678</v>
      </c>
      <c r="C2891">
        <v>0.623</v>
      </c>
      <c r="D2891">
        <v>0.65149999999999997</v>
      </c>
      <c r="E2891">
        <v>11364</v>
      </c>
      <c r="F2891">
        <v>2</v>
      </c>
      <c r="G2891">
        <v>5</v>
      </c>
      <c r="H2891">
        <v>4</v>
      </c>
      <c r="I2891">
        <v>97291</v>
      </c>
      <c r="J2891">
        <v>1</v>
      </c>
      <c r="K2891">
        <v>0</v>
      </c>
      <c r="L2891">
        <v>0</v>
      </c>
      <c r="M2891">
        <v>0</v>
      </c>
      <c r="N2891">
        <v>1</v>
      </c>
      <c r="O2891">
        <v>1</v>
      </c>
      <c r="P2891">
        <v>348</v>
      </c>
      <c r="Q2891">
        <v>27</v>
      </c>
      <c r="R2891">
        <v>3</v>
      </c>
      <c r="S2891" t="s">
        <v>1478</v>
      </c>
      <c r="T2891">
        <v>1</v>
      </c>
      <c r="U2891">
        <v>2.8500000000000001E-2</v>
      </c>
      <c r="V2891">
        <v>324</v>
      </c>
    </row>
    <row r="2892" spans="1:22">
      <c r="A2892">
        <v>174474</v>
      </c>
      <c r="B2892" t="s">
        <v>3678</v>
      </c>
      <c r="C2892">
        <v>0.65149999999999997</v>
      </c>
      <c r="D2892">
        <v>0.66759999999999997</v>
      </c>
      <c r="E2892">
        <v>11364</v>
      </c>
      <c r="F2892">
        <v>2</v>
      </c>
      <c r="G2892">
        <v>5</v>
      </c>
      <c r="H2892">
        <v>4</v>
      </c>
      <c r="I2892">
        <v>97291</v>
      </c>
      <c r="J2892">
        <v>1</v>
      </c>
      <c r="K2892">
        <v>0</v>
      </c>
      <c r="L2892">
        <v>0</v>
      </c>
      <c r="M2892">
        <v>0</v>
      </c>
      <c r="N2892">
        <v>1</v>
      </c>
      <c r="O2892">
        <v>1</v>
      </c>
      <c r="P2892">
        <v>348</v>
      </c>
      <c r="Q2892">
        <v>27</v>
      </c>
      <c r="R2892">
        <v>3</v>
      </c>
      <c r="S2892" t="s">
        <v>1478</v>
      </c>
      <c r="T2892">
        <v>1</v>
      </c>
      <c r="U2892">
        <v>1.61E-2</v>
      </c>
      <c r="V2892">
        <v>183</v>
      </c>
    </row>
    <row r="2893" spans="1:22">
      <c r="A2893">
        <v>174475</v>
      </c>
      <c r="B2893" t="s">
        <v>3678</v>
      </c>
      <c r="C2893">
        <v>0.66759999999999997</v>
      </c>
      <c r="D2893">
        <v>0.69030000000000002</v>
      </c>
      <c r="E2893">
        <v>11364</v>
      </c>
      <c r="F2893">
        <v>2</v>
      </c>
      <c r="G2893">
        <v>5</v>
      </c>
      <c r="H2893">
        <v>4</v>
      </c>
      <c r="I2893">
        <v>97291</v>
      </c>
      <c r="J2893">
        <v>1</v>
      </c>
      <c r="K2893">
        <v>0</v>
      </c>
      <c r="L2893">
        <v>0</v>
      </c>
      <c r="M2893">
        <v>0</v>
      </c>
      <c r="N2893">
        <v>1</v>
      </c>
      <c r="O2893">
        <v>1</v>
      </c>
      <c r="P2893">
        <v>348</v>
      </c>
      <c r="Q2893">
        <v>27</v>
      </c>
      <c r="R2893">
        <v>3</v>
      </c>
      <c r="S2893" t="s">
        <v>1478</v>
      </c>
      <c r="T2893">
        <v>1</v>
      </c>
      <c r="U2893">
        <v>2.2700000000000001E-2</v>
      </c>
      <c r="V2893">
        <v>258</v>
      </c>
    </row>
    <row r="2894" spans="1:22">
      <c r="A2894">
        <v>174476</v>
      </c>
      <c r="B2894" t="s">
        <v>3678</v>
      </c>
      <c r="C2894">
        <v>0.69030000000000002</v>
      </c>
      <c r="D2894">
        <v>0.77249999999999996</v>
      </c>
      <c r="E2894">
        <v>11364</v>
      </c>
      <c r="F2894">
        <v>2</v>
      </c>
      <c r="G2894">
        <v>5</v>
      </c>
      <c r="H2894">
        <v>4</v>
      </c>
      <c r="I2894">
        <v>97291</v>
      </c>
      <c r="J2894">
        <v>1</v>
      </c>
      <c r="K2894">
        <v>0</v>
      </c>
      <c r="L2894">
        <v>0</v>
      </c>
      <c r="M2894">
        <v>0</v>
      </c>
      <c r="N2894">
        <v>1</v>
      </c>
      <c r="O2894">
        <v>1</v>
      </c>
      <c r="P2894">
        <v>348</v>
      </c>
      <c r="Q2894">
        <v>27</v>
      </c>
      <c r="R2894">
        <v>3</v>
      </c>
      <c r="S2894" t="s">
        <v>1478</v>
      </c>
      <c r="T2894">
        <v>1</v>
      </c>
      <c r="U2894">
        <v>8.2199999999999995E-2</v>
      </c>
      <c r="V2894">
        <v>934</v>
      </c>
    </row>
    <row r="2895" spans="1:22">
      <c r="A2895">
        <v>174477</v>
      </c>
      <c r="B2895" t="s">
        <v>3678</v>
      </c>
      <c r="C2895">
        <v>0.77249999999999996</v>
      </c>
      <c r="D2895">
        <v>0.79569999999999996</v>
      </c>
      <c r="E2895">
        <v>11364</v>
      </c>
      <c r="F2895">
        <v>2</v>
      </c>
      <c r="G2895">
        <v>5</v>
      </c>
      <c r="H2895">
        <v>4</v>
      </c>
      <c r="I2895">
        <v>97291</v>
      </c>
      <c r="J2895">
        <v>1</v>
      </c>
      <c r="K2895">
        <v>0</v>
      </c>
      <c r="L2895">
        <v>0</v>
      </c>
      <c r="M2895">
        <v>0</v>
      </c>
      <c r="N2895">
        <v>1</v>
      </c>
      <c r="O2895">
        <v>1</v>
      </c>
      <c r="P2895">
        <v>348</v>
      </c>
      <c r="Q2895">
        <v>27</v>
      </c>
      <c r="R2895">
        <v>3</v>
      </c>
      <c r="S2895" t="s">
        <v>1478</v>
      </c>
      <c r="T2895">
        <v>1</v>
      </c>
      <c r="U2895">
        <v>2.3199999999999998E-2</v>
      </c>
      <c r="V2895">
        <v>264</v>
      </c>
    </row>
    <row r="2896" spans="1:22">
      <c r="A2896">
        <v>174478</v>
      </c>
      <c r="B2896" t="s">
        <v>3678</v>
      </c>
      <c r="C2896">
        <v>0.79569999999999996</v>
      </c>
      <c r="D2896">
        <v>0.83140000000000003</v>
      </c>
      <c r="E2896">
        <v>11364</v>
      </c>
      <c r="F2896">
        <v>2</v>
      </c>
      <c r="G2896">
        <v>5</v>
      </c>
      <c r="H2896">
        <v>4</v>
      </c>
      <c r="I2896">
        <v>97291</v>
      </c>
      <c r="J2896">
        <v>1</v>
      </c>
      <c r="K2896">
        <v>0</v>
      </c>
      <c r="L2896">
        <v>0</v>
      </c>
      <c r="M2896">
        <v>0</v>
      </c>
      <c r="N2896">
        <v>1</v>
      </c>
      <c r="O2896">
        <v>1</v>
      </c>
      <c r="P2896">
        <v>348</v>
      </c>
      <c r="Q2896">
        <v>27</v>
      </c>
      <c r="R2896">
        <v>3</v>
      </c>
      <c r="S2896" t="s">
        <v>1478</v>
      </c>
      <c r="T2896">
        <v>1</v>
      </c>
      <c r="U2896">
        <v>3.5700000000000003E-2</v>
      </c>
      <c r="V2896">
        <v>406</v>
      </c>
    </row>
    <row r="2897" spans="1:22">
      <c r="A2897">
        <v>174479</v>
      </c>
      <c r="B2897" t="s">
        <v>3678</v>
      </c>
      <c r="C2897">
        <v>0.83140000000000003</v>
      </c>
      <c r="D2897">
        <v>0.85029999999999994</v>
      </c>
      <c r="E2897">
        <v>11364</v>
      </c>
      <c r="F2897">
        <v>2</v>
      </c>
      <c r="G2897">
        <v>5</v>
      </c>
      <c r="H2897">
        <v>4</v>
      </c>
      <c r="I2897">
        <v>97291</v>
      </c>
      <c r="J2897">
        <v>1</v>
      </c>
      <c r="K2897">
        <v>0</v>
      </c>
      <c r="L2897">
        <v>0</v>
      </c>
      <c r="M2897">
        <v>0</v>
      </c>
      <c r="N2897">
        <v>1</v>
      </c>
      <c r="O2897">
        <v>1</v>
      </c>
      <c r="P2897">
        <v>348</v>
      </c>
      <c r="Q2897">
        <v>27</v>
      </c>
      <c r="R2897">
        <v>3</v>
      </c>
      <c r="S2897" t="s">
        <v>1478</v>
      </c>
      <c r="T2897">
        <v>1</v>
      </c>
      <c r="U2897">
        <v>1.89E-2</v>
      </c>
      <c r="V2897">
        <v>215</v>
      </c>
    </row>
    <row r="2898" spans="1:22">
      <c r="A2898">
        <v>174480</v>
      </c>
      <c r="B2898" t="s">
        <v>3678</v>
      </c>
      <c r="C2898">
        <v>0.85029999999999994</v>
      </c>
      <c r="D2898">
        <v>0.93196597999999997</v>
      </c>
      <c r="E2898">
        <v>11364</v>
      </c>
      <c r="F2898">
        <v>2</v>
      </c>
      <c r="G2898">
        <v>5</v>
      </c>
      <c r="H2898">
        <v>4</v>
      </c>
      <c r="I2898">
        <v>97291</v>
      </c>
      <c r="J2898">
        <v>1</v>
      </c>
      <c r="K2898">
        <v>0</v>
      </c>
      <c r="L2898">
        <v>0</v>
      </c>
      <c r="M2898">
        <v>0</v>
      </c>
      <c r="N2898">
        <v>1</v>
      </c>
      <c r="O2898">
        <v>1</v>
      </c>
      <c r="P2898">
        <v>348</v>
      </c>
      <c r="Q2898">
        <v>27</v>
      </c>
      <c r="R2898">
        <v>3</v>
      </c>
      <c r="S2898" t="s">
        <v>1478</v>
      </c>
      <c r="T2898">
        <v>1</v>
      </c>
      <c r="U2898">
        <v>8.1665979999999999E-2</v>
      </c>
      <c r="V2898">
        <v>928</v>
      </c>
    </row>
    <row r="2899" spans="1:22">
      <c r="A2899">
        <v>174481</v>
      </c>
      <c r="B2899" t="s">
        <v>3678</v>
      </c>
      <c r="C2899">
        <v>0.93196597999999997</v>
      </c>
      <c r="D2899">
        <v>0.93200000000000005</v>
      </c>
      <c r="E2899">
        <v>11364</v>
      </c>
      <c r="F2899">
        <v>2</v>
      </c>
      <c r="G2899">
        <v>5</v>
      </c>
      <c r="H2899">
        <v>4</v>
      </c>
      <c r="I2899">
        <v>97291</v>
      </c>
      <c r="J2899">
        <v>1</v>
      </c>
      <c r="K2899">
        <v>9</v>
      </c>
      <c r="L2899">
        <v>2</v>
      </c>
      <c r="M2899">
        <v>0</v>
      </c>
      <c r="N2899">
        <v>1</v>
      </c>
      <c r="O2899">
        <v>1</v>
      </c>
      <c r="P2899">
        <v>348</v>
      </c>
      <c r="Q2899">
        <v>27</v>
      </c>
      <c r="R2899">
        <v>3</v>
      </c>
      <c r="S2899" t="s">
        <v>1478</v>
      </c>
      <c r="T2899">
        <v>1</v>
      </c>
      <c r="U2899">
        <v>3.4020000000000003E-5</v>
      </c>
      <c r="V2899">
        <v>0</v>
      </c>
    </row>
    <row r="2900" spans="1:22">
      <c r="A2900">
        <v>174482</v>
      </c>
      <c r="B2900" t="s">
        <v>3678</v>
      </c>
      <c r="C2900">
        <v>0.93200000000000005</v>
      </c>
      <c r="D2900">
        <v>0.94889999999999997</v>
      </c>
      <c r="E2900">
        <v>11364</v>
      </c>
      <c r="F2900">
        <v>2</v>
      </c>
      <c r="G2900">
        <v>5</v>
      </c>
      <c r="H2900">
        <v>4</v>
      </c>
      <c r="I2900">
        <v>97291</v>
      </c>
      <c r="J2900">
        <v>1</v>
      </c>
      <c r="K2900">
        <v>9</v>
      </c>
      <c r="L2900">
        <v>2</v>
      </c>
      <c r="M2900">
        <v>0</v>
      </c>
      <c r="N2900">
        <v>1</v>
      </c>
      <c r="O2900">
        <v>1</v>
      </c>
      <c r="P2900">
        <v>348</v>
      </c>
      <c r="Q2900">
        <v>27</v>
      </c>
      <c r="R2900">
        <v>3</v>
      </c>
      <c r="S2900" t="s">
        <v>1478</v>
      </c>
      <c r="T2900">
        <v>1</v>
      </c>
      <c r="U2900">
        <v>1.6899999999999998E-2</v>
      </c>
      <c r="V2900">
        <v>192</v>
      </c>
    </row>
    <row r="2901" spans="1:22">
      <c r="A2901">
        <v>174483</v>
      </c>
      <c r="B2901" t="s">
        <v>3678</v>
      </c>
      <c r="C2901">
        <v>0.94889999999999997</v>
      </c>
      <c r="D2901">
        <v>0.95950000000000002</v>
      </c>
      <c r="E2901">
        <v>11364</v>
      </c>
      <c r="F2901">
        <v>2</v>
      </c>
      <c r="G2901">
        <v>5</v>
      </c>
      <c r="H2901">
        <v>4</v>
      </c>
      <c r="I2901">
        <v>97291</v>
      </c>
      <c r="J2901">
        <v>1</v>
      </c>
      <c r="K2901">
        <v>9</v>
      </c>
      <c r="L2901">
        <v>2</v>
      </c>
      <c r="M2901">
        <v>0</v>
      </c>
      <c r="N2901">
        <v>1</v>
      </c>
      <c r="O2901">
        <v>1</v>
      </c>
      <c r="P2901">
        <v>348</v>
      </c>
      <c r="Q2901">
        <v>27</v>
      </c>
      <c r="R2901">
        <v>3</v>
      </c>
      <c r="S2901" t="s">
        <v>1478</v>
      </c>
      <c r="T2901">
        <v>1</v>
      </c>
      <c r="U2901">
        <v>1.06E-2</v>
      </c>
      <c r="V2901">
        <v>120</v>
      </c>
    </row>
    <row r="2902" spans="1:22">
      <c r="A2902">
        <v>174484</v>
      </c>
      <c r="B2902" t="s">
        <v>3678</v>
      </c>
      <c r="C2902">
        <v>0.95950000000000002</v>
      </c>
      <c r="D2902">
        <v>1.0289999999999999</v>
      </c>
      <c r="E2902">
        <v>11364</v>
      </c>
      <c r="F2902">
        <v>2</v>
      </c>
      <c r="G2902">
        <v>5</v>
      </c>
      <c r="H2902">
        <v>4</v>
      </c>
      <c r="I2902">
        <v>97291</v>
      </c>
      <c r="J2902">
        <v>1</v>
      </c>
      <c r="K2902">
        <v>9</v>
      </c>
      <c r="L2902">
        <v>2</v>
      </c>
      <c r="M2902">
        <v>0</v>
      </c>
      <c r="N2902">
        <v>1</v>
      </c>
      <c r="O2902">
        <v>1</v>
      </c>
      <c r="P2902">
        <v>348</v>
      </c>
      <c r="Q2902">
        <v>27</v>
      </c>
      <c r="R2902">
        <v>3</v>
      </c>
      <c r="S2902" t="s">
        <v>1478</v>
      </c>
      <c r="T2902">
        <v>1</v>
      </c>
      <c r="U2902">
        <v>6.9500000000000006E-2</v>
      </c>
      <c r="V2902">
        <v>790</v>
      </c>
    </row>
    <row r="2903" spans="1:22">
      <c r="A2903">
        <v>174485</v>
      </c>
      <c r="B2903" t="s">
        <v>3678</v>
      </c>
      <c r="C2903">
        <v>1.0289999999999999</v>
      </c>
      <c r="D2903">
        <v>1.0571999999999999</v>
      </c>
      <c r="E2903">
        <v>11364</v>
      </c>
      <c r="F2903">
        <v>2</v>
      </c>
      <c r="G2903">
        <v>5</v>
      </c>
      <c r="H2903">
        <v>4</v>
      </c>
      <c r="I2903">
        <v>97291</v>
      </c>
      <c r="J2903">
        <v>1</v>
      </c>
      <c r="K2903">
        <v>9</v>
      </c>
      <c r="L2903">
        <v>2</v>
      </c>
      <c r="M2903">
        <v>0</v>
      </c>
      <c r="N2903">
        <v>1</v>
      </c>
      <c r="O2903">
        <v>1</v>
      </c>
      <c r="P2903">
        <v>348</v>
      </c>
      <c r="Q2903">
        <v>27</v>
      </c>
      <c r="R2903">
        <v>3</v>
      </c>
      <c r="S2903" t="s">
        <v>1478</v>
      </c>
      <c r="T2903">
        <v>1</v>
      </c>
      <c r="U2903">
        <v>2.8199999999999999E-2</v>
      </c>
      <c r="V2903">
        <v>320</v>
      </c>
    </row>
    <row r="2904" spans="1:22">
      <c r="A2904">
        <v>174486</v>
      </c>
      <c r="B2904" t="s">
        <v>3678</v>
      </c>
      <c r="C2904">
        <v>1.0571999999999999</v>
      </c>
      <c r="D2904">
        <v>1.0972999999999999</v>
      </c>
      <c r="E2904">
        <v>11364</v>
      </c>
      <c r="F2904">
        <v>2</v>
      </c>
      <c r="G2904">
        <v>5</v>
      </c>
      <c r="H2904">
        <v>4</v>
      </c>
      <c r="I2904">
        <v>97291</v>
      </c>
      <c r="J2904">
        <v>1</v>
      </c>
      <c r="K2904">
        <v>9</v>
      </c>
      <c r="L2904">
        <v>2</v>
      </c>
      <c r="M2904">
        <v>0</v>
      </c>
      <c r="N2904">
        <v>1</v>
      </c>
      <c r="O2904">
        <v>1</v>
      </c>
      <c r="P2904">
        <v>348</v>
      </c>
      <c r="Q2904">
        <v>27</v>
      </c>
      <c r="R2904">
        <v>3</v>
      </c>
      <c r="S2904" t="s">
        <v>1478</v>
      </c>
      <c r="T2904">
        <v>1</v>
      </c>
      <c r="U2904">
        <v>4.0099999999999997E-2</v>
      </c>
      <c r="V2904">
        <v>456</v>
      </c>
    </row>
    <row r="2905" spans="1:22">
      <c r="A2905">
        <v>174487</v>
      </c>
      <c r="B2905" t="s">
        <v>3678</v>
      </c>
      <c r="C2905">
        <v>1.0972999999999999</v>
      </c>
      <c r="D2905">
        <v>1.113</v>
      </c>
      <c r="E2905">
        <v>11364</v>
      </c>
      <c r="F2905">
        <v>2</v>
      </c>
      <c r="G2905">
        <v>5</v>
      </c>
      <c r="H2905">
        <v>4</v>
      </c>
      <c r="I2905">
        <v>97291</v>
      </c>
      <c r="J2905">
        <v>1</v>
      </c>
      <c r="K2905">
        <v>9</v>
      </c>
      <c r="L2905">
        <v>2</v>
      </c>
      <c r="M2905">
        <v>0</v>
      </c>
      <c r="N2905">
        <v>1</v>
      </c>
      <c r="O2905">
        <v>1</v>
      </c>
      <c r="P2905">
        <v>348</v>
      </c>
      <c r="Q2905">
        <v>27</v>
      </c>
      <c r="R2905">
        <v>3</v>
      </c>
      <c r="S2905" t="s">
        <v>1478</v>
      </c>
      <c r="T2905">
        <v>1</v>
      </c>
      <c r="U2905">
        <v>1.5699999999999999E-2</v>
      </c>
      <c r="V2905">
        <v>178</v>
      </c>
    </row>
    <row r="2906" spans="1:22">
      <c r="A2906">
        <v>174488</v>
      </c>
      <c r="B2906" t="s">
        <v>3678</v>
      </c>
      <c r="C2906">
        <v>1.113</v>
      </c>
      <c r="D2906">
        <v>1.1498999999999999</v>
      </c>
      <c r="E2906">
        <v>11364</v>
      </c>
      <c r="F2906">
        <v>2</v>
      </c>
      <c r="G2906">
        <v>5</v>
      </c>
      <c r="H2906">
        <v>4</v>
      </c>
      <c r="I2906">
        <v>97291</v>
      </c>
      <c r="J2906">
        <v>1</v>
      </c>
      <c r="K2906">
        <v>9</v>
      </c>
      <c r="L2906">
        <v>2</v>
      </c>
      <c r="M2906">
        <v>0</v>
      </c>
      <c r="N2906">
        <v>1</v>
      </c>
      <c r="O2906">
        <v>1</v>
      </c>
      <c r="P2906">
        <v>348</v>
      </c>
      <c r="Q2906">
        <v>27</v>
      </c>
      <c r="R2906">
        <v>3</v>
      </c>
      <c r="S2906" t="s">
        <v>1478</v>
      </c>
      <c r="T2906">
        <v>1</v>
      </c>
      <c r="U2906">
        <v>3.6900000000000002E-2</v>
      </c>
      <c r="V2906">
        <v>419</v>
      </c>
    </row>
    <row r="2907" spans="1:22">
      <c r="A2907">
        <v>174489</v>
      </c>
      <c r="B2907" t="s">
        <v>3678</v>
      </c>
      <c r="C2907">
        <v>1.1498999999999999</v>
      </c>
      <c r="D2907">
        <v>1.2315</v>
      </c>
      <c r="E2907">
        <v>11364</v>
      </c>
      <c r="F2907">
        <v>2</v>
      </c>
      <c r="G2907">
        <v>5</v>
      </c>
      <c r="H2907">
        <v>4</v>
      </c>
      <c r="I2907">
        <v>97291</v>
      </c>
      <c r="J2907">
        <v>1</v>
      </c>
      <c r="K2907">
        <v>9</v>
      </c>
      <c r="L2907">
        <v>2</v>
      </c>
      <c r="M2907">
        <v>0</v>
      </c>
      <c r="N2907">
        <v>1</v>
      </c>
      <c r="O2907">
        <v>1</v>
      </c>
      <c r="P2907">
        <v>348</v>
      </c>
      <c r="Q2907">
        <v>27</v>
      </c>
      <c r="R2907">
        <v>3</v>
      </c>
      <c r="S2907" t="s">
        <v>1478</v>
      </c>
      <c r="T2907">
        <v>1</v>
      </c>
      <c r="U2907">
        <v>8.1600000000000006E-2</v>
      </c>
      <c r="V2907">
        <v>927</v>
      </c>
    </row>
    <row r="2908" spans="1:22">
      <c r="A2908">
        <v>174490</v>
      </c>
      <c r="B2908" t="s">
        <v>3678</v>
      </c>
      <c r="C2908">
        <v>1.2315</v>
      </c>
      <c r="D2908">
        <v>1.2675000000000001</v>
      </c>
      <c r="E2908">
        <v>11364</v>
      </c>
      <c r="F2908">
        <v>2</v>
      </c>
      <c r="G2908">
        <v>5</v>
      </c>
      <c r="H2908">
        <v>4</v>
      </c>
      <c r="I2908">
        <v>97291</v>
      </c>
      <c r="J2908">
        <v>1</v>
      </c>
      <c r="K2908">
        <v>9</v>
      </c>
      <c r="L2908">
        <v>2</v>
      </c>
      <c r="M2908">
        <v>0</v>
      </c>
      <c r="N2908">
        <v>1</v>
      </c>
      <c r="O2908">
        <v>1</v>
      </c>
      <c r="P2908">
        <v>348</v>
      </c>
      <c r="Q2908">
        <v>27</v>
      </c>
      <c r="R2908">
        <v>3</v>
      </c>
      <c r="S2908" t="s">
        <v>1478</v>
      </c>
      <c r="T2908">
        <v>1</v>
      </c>
      <c r="U2908">
        <v>3.5999999999999997E-2</v>
      </c>
      <c r="V2908">
        <v>409</v>
      </c>
    </row>
    <row r="2909" spans="1:22">
      <c r="A2909">
        <v>174491</v>
      </c>
      <c r="B2909" t="s">
        <v>3678</v>
      </c>
      <c r="C2909">
        <v>1.2675000000000001</v>
      </c>
      <c r="D2909">
        <v>1.4392907399999999</v>
      </c>
      <c r="E2909">
        <v>11364</v>
      </c>
      <c r="F2909">
        <v>2</v>
      </c>
      <c r="G2909">
        <v>5</v>
      </c>
      <c r="H2909">
        <v>4</v>
      </c>
      <c r="I2909">
        <v>97291</v>
      </c>
      <c r="J2909">
        <v>1</v>
      </c>
      <c r="K2909">
        <v>9</v>
      </c>
      <c r="L2909">
        <v>2</v>
      </c>
      <c r="M2909">
        <v>0</v>
      </c>
      <c r="N2909">
        <v>1</v>
      </c>
      <c r="O2909">
        <v>1</v>
      </c>
      <c r="P2909">
        <v>348</v>
      </c>
      <c r="Q2909">
        <v>27</v>
      </c>
      <c r="R2909">
        <v>3</v>
      </c>
      <c r="S2909" t="s">
        <v>1478</v>
      </c>
      <c r="T2909">
        <v>1</v>
      </c>
      <c r="U2909">
        <v>0.17179074</v>
      </c>
      <c r="V2909">
        <v>1952</v>
      </c>
    </row>
    <row r="2910" spans="1:22">
      <c r="A2910">
        <v>174492</v>
      </c>
      <c r="B2910" t="s">
        <v>3678</v>
      </c>
      <c r="C2910">
        <v>1.4392907399999999</v>
      </c>
      <c r="D2910">
        <v>1.4393</v>
      </c>
      <c r="E2910">
        <v>11364</v>
      </c>
      <c r="F2910">
        <v>2</v>
      </c>
      <c r="G2910">
        <v>5</v>
      </c>
      <c r="H2910">
        <v>4</v>
      </c>
      <c r="I2910">
        <v>97291</v>
      </c>
      <c r="J2910">
        <v>1</v>
      </c>
      <c r="K2910">
        <v>9</v>
      </c>
      <c r="L2910">
        <v>2</v>
      </c>
      <c r="M2910">
        <v>0</v>
      </c>
      <c r="N2910">
        <v>1</v>
      </c>
      <c r="O2910">
        <v>1</v>
      </c>
      <c r="P2910">
        <v>348</v>
      </c>
      <c r="Q2910">
        <v>27</v>
      </c>
      <c r="R2910">
        <v>3</v>
      </c>
      <c r="S2910" t="s">
        <v>1478</v>
      </c>
      <c r="T2910">
        <v>1</v>
      </c>
      <c r="U2910">
        <v>9.2599999999999994E-6</v>
      </c>
      <c r="V2910">
        <v>0</v>
      </c>
    </row>
    <row r="2911" spans="1:22">
      <c r="A2911">
        <v>174493</v>
      </c>
      <c r="B2911" t="s">
        <v>3678</v>
      </c>
      <c r="C2911">
        <v>1.4393</v>
      </c>
      <c r="D2911">
        <v>1.581</v>
      </c>
      <c r="E2911">
        <v>11364</v>
      </c>
      <c r="F2911">
        <v>2</v>
      </c>
      <c r="G2911">
        <v>5</v>
      </c>
      <c r="H2911">
        <v>4</v>
      </c>
      <c r="I2911">
        <v>97291</v>
      </c>
      <c r="J2911">
        <v>1</v>
      </c>
      <c r="K2911">
        <v>9</v>
      </c>
      <c r="L2911">
        <v>2</v>
      </c>
      <c r="M2911">
        <v>0</v>
      </c>
      <c r="N2911">
        <v>1</v>
      </c>
      <c r="O2911">
        <v>1</v>
      </c>
      <c r="P2911">
        <v>348</v>
      </c>
      <c r="Q2911">
        <v>27</v>
      </c>
      <c r="R2911">
        <v>3</v>
      </c>
      <c r="S2911" t="s">
        <v>1478</v>
      </c>
      <c r="T2911">
        <v>1</v>
      </c>
      <c r="U2911">
        <v>0.14169999999999999</v>
      </c>
      <c r="V2911">
        <v>1610</v>
      </c>
    </row>
    <row r="2912" spans="1:22">
      <c r="A2912">
        <v>174494</v>
      </c>
      <c r="B2912" t="s">
        <v>3678</v>
      </c>
      <c r="C2912">
        <v>1.581</v>
      </c>
      <c r="D2912">
        <v>1.65999998</v>
      </c>
      <c r="E2912">
        <v>11364</v>
      </c>
      <c r="F2912">
        <v>2</v>
      </c>
      <c r="G2912">
        <v>5</v>
      </c>
      <c r="H2912">
        <v>4</v>
      </c>
      <c r="I2912">
        <v>97291</v>
      </c>
      <c r="J2912">
        <v>1</v>
      </c>
      <c r="K2912">
        <v>9</v>
      </c>
      <c r="L2912">
        <v>2</v>
      </c>
      <c r="M2912">
        <v>0</v>
      </c>
      <c r="N2912">
        <v>1</v>
      </c>
      <c r="O2912">
        <v>1</v>
      </c>
      <c r="P2912">
        <v>348</v>
      </c>
      <c r="Q2912">
        <v>27</v>
      </c>
      <c r="R2912">
        <v>3</v>
      </c>
      <c r="S2912" t="s">
        <v>1478</v>
      </c>
      <c r="T2912">
        <v>1</v>
      </c>
      <c r="U2912">
        <v>7.8999979999999997E-2</v>
      </c>
      <c r="V2912">
        <v>898</v>
      </c>
    </row>
    <row r="2913" spans="1:22">
      <c r="A2913">
        <v>174495</v>
      </c>
      <c r="B2913" t="s">
        <v>3679</v>
      </c>
      <c r="C2913">
        <v>-2.9999999999999997E-8</v>
      </c>
      <c r="D2913">
        <v>6.8500000000000005E-2</v>
      </c>
      <c r="E2913">
        <v>5195</v>
      </c>
      <c r="F2913">
        <v>2</v>
      </c>
      <c r="G2913">
        <v>5</v>
      </c>
      <c r="H2913">
        <v>4</v>
      </c>
      <c r="I2913">
        <v>97291</v>
      </c>
      <c r="J2913">
        <v>1</v>
      </c>
      <c r="K2913">
        <v>0</v>
      </c>
      <c r="L2913">
        <v>0</v>
      </c>
      <c r="M2913">
        <v>0</v>
      </c>
      <c r="N2913">
        <v>1</v>
      </c>
      <c r="O2913">
        <v>1</v>
      </c>
      <c r="P2913">
        <v>348</v>
      </c>
      <c r="Q2913">
        <v>27</v>
      </c>
      <c r="R2913">
        <v>3</v>
      </c>
      <c r="S2913" t="s">
        <v>1478</v>
      </c>
      <c r="T2913">
        <v>1</v>
      </c>
      <c r="U2913">
        <v>6.8500030000000003E-2</v>
      </c>
      <c r="V2913">
        <v>356</v>
      </c>
    </row>
    <row r="2914" spans="1:22">
      <c r="A2914">
        <v>174496</v>
      </c>
      <c r="B2914" t="s">
        <v>3679</v>
      </c>
      <c r="C2914">
        <v>6.8500000000000005E-2</v>
      </c>
      <c r="D2914">
        <v>0.1305</v>
      </c>
      <c r="E2914">
        <v>13734</v>
      </c>
      <c r="F2914">
        <v>2</v>
      </c>
      <c r="G2914">
        <v>5</v>
      </c>
      <c r="H2914">
        <v>4</v>
      </c>
      <c r="I2914">
        <v>97291</v>
      </c>
      <c r="J2914">
        <v>1</v>
      </c>
      <c r="K2914">
        <v>0</v>
      </c>
      <c r="L2914">
        <v>0</v>
      </c>
      <c r="M2914">
        <v>0</v>
      </c>
      <c r="N2914">
        <v>1</v>
      </c>
      <c r="O2914">
        <v>1</v>
      </c>
      <c r="P2914">
        <v>348</v>
      </c>
      <c r="Q2914">
        <v>27</v>
      </c>
      <c r="R2914">
        <v>3</v>
      </c>
      <c r="S2914" t="s">
        <v>1478</v>
      </c>
      <c r="T2914">
        <v>1</v>
      </c>
      <c r="U2914">
        <v>6.2E-2</v>
      </c>
      <c r="V2914">
        <v>852</v>
      </c>
    </row>
    <row r="2915" spans="1:22">
      <c r="A2915">
        <v>174497</v>
      </c>
      <c r="B2915" t="s">
        <v>3679</v>
      </c>
      <c r="C2915">
        <v>0.1305</v>
      </c>
      <c r="D2915">
        <v>0.21000003</v>
      </c>
      <c r="E2915">
        <v>6603</v>
      </c>
      <c r="F2915">
        <v>2</v>
      </c>
      <c r="G2915">
        <v>5</v>
      </c>
      <c r="H2915">
        <v>4</v>
      </c>
      <c r="I2915">
        <v>97291</v>
      </c>
      <c r="J2915">
        <v>1</v>
      </c>
      <c r="K2915">
        <v>0</v>
      </c>
      <c r="L2915">
        <v>0</v>
      </c>
      <c r="M2915">
        <v>0</v>
      </c>
      <c r="N2915">
        <v>1</v>
      </c>
      <c r="O2915">
        <v>1</v>
      </c>
      <c r="P2915">
        <v>348</v>
      </c>
      <c r="Q2915">
        <v>27</v>
      </c>
      <c r="R2915">
        <v>3</v>
      </c>
      <c r="S2915" t="s">
        <v>1478</v>
      </c>
      <c r="T2915">
        <v>1</v>
      </c>
      <c r="U2915">
        <v>7.9500029999999999E-2</v>
      </c>
      <c r="V2915">
        <v>525</v>
      </c>
    </row>
    <row r="2916" spans="1:22">
      <c r="A2916">
        <v>174621</v>
      </c>
      <c r="B2916" t="s">
        <v>3680</v>
      </c>
      <c r="C2916">
        <v>2.3696388900000001</v>
      </c>
      <c r="D2916">
        <v>2.3816999999999999</v>
      </c>
      <c r="E2916">
        <v>7817</v>
      </c>
      <c r="F2916">
        <v>2</v>
      </c>
      <c r="G2916">
        <v>5</v>
      </c>
      <c r="H2916">
        <v>4</v>
      </c>
      <c r="I2916">
        <v>97291</v>
      </c>
      <c r="J2916">
        <v>1</v>
      </c>
      <c r="K2916">
        <v>0</v>
      </c>
      <c r="L2916">
        <v>0</v>
      </c>
      <c r="M2916">
        <v>0</v>
      </c>
      <c r="N2916">
        <v>1</v>
      </c>
      <c r="O2916">
        <v>1</v>
      </c>
      <c r="P2916">
        <v>348</v>
      </c>
      <c r="Q2916">
        <v>27</v>
      </c>
      <c r="R2916">
        <v>3</v>
      </c>
      <c r="S2916" t="s">
        <v>1478</v>
      </c>
      <c r="T2916">
        <v>1</v>
      </c>
      <c r="U2916">
        <v>1.206111E-2</v>
      </c>
      <c r="V2916">
        <v>94</v>
      </c>
    </row>
    <row r="2917" spans="1:22">
      <c r="A2917">
        <v>174622</v>
      </c>
      <c r="B2917" t="s">
        <v>3680</v>
      </c>
      <c r="C2917">
        <v>2.3816999999999999</v>
      </c>
      <c r="D2917">
        <v>2.4081999999999999</v>
      </c>
      <c r="E2917">
        <v>7730</v>
      </c>
      <c r="F2917">
        <v>2</v>
      </c>
      <c r="G2917">
        <v>5</v>
      </c>
      <c r="H2917">
        <v>4</v>
      </c>
      <c r="I2917">
        <v>97291</v>
      </c>
      <c r="J2917">
        <v>1</v>
      </c>
      <c r="K2917">
        <v>0</v>
      </c>
      <c r="L2917">
        <v>0</v>
      </c>
      <c r="M2917">
        <v>0</v>
      </c>
      <c r="N2917">
        <v>1</v>
      </c>
      <c r="O2917">
        <v>1</v>
      </c>
      <c r="P2917">
        <v>348</v>
      </c>
      <c r="Q2917">
        <v>27</v>
      </c>
      <c r="R2917">
        <v>3</v>
      </c>
      <c r="S2917" t="s">
        <v>1478</v>
      </c>
      <c r="T2917">
        <v>1</v>
      </c>
      <c r="U2917">
        <v>2.6499999999999999E-2</v>
      </c>
      <c r="V2917">
        <v>205</v>
      </c>
    </row>
    <row r="2918" spans="1:22">
      <c r="A2918">
        <v>174623</v>
      </c>
      <c r="B2918" t="s">
        <v>3680</v>
      </c>
      <c r="C2918">
        <v>2.4081999999999999</v>
      </c>
      <c r="D2918">
        <v>2.6793999999999998</v>
      </c>
      <c r="E2918">
        <v>7059</v>
      </c>
      <c r="F2918">
        <v>2</v>
      </c>
      <c r="G2918">
        <v>5</v>
      </c>
      <c r="H2918">
        <v>4</v>
      </c>
      <c r="I2918">
        <v>97291</v>
      </c>
      <c r="J2918">
        <v>1</v>
      </c>
      <c r="K2918">
        <v>0</v>
      </c>
      <c r="L2918">
        <v>0</v>
      </c>
      <c r="M2918">
        <v>0</v>
      </c>
      <c r="N2918">
        <v>1</v>
      </c>
      <c r="O2918">
        <v>1</v>
      </c>
      <c r="P2918">
        <v>348</v>
      </c>
      <c r="Q2918">
        <v>27</v>
      </c>
      <c r="R2918">
        <v>3</v>
      </c>
      <c r="S2918" t="s">
        <v>1478</v>
      </c>
      <c r="T2918">
        <v>1</v>
      </c>
      <c r="U2918">
        <v>0.2712</v>
      </c>
      <c r="V2918">
        <v>1914</v>
      </c>
    </row>
    <row r="2919" spans="1:22">
      <c r="A2919">
        <v>174624</v>
      </c>
      <c r="B2919" t="s">
        <v>3680</v>
      </c>
      <c r="C2919">
        <v>2.6793999999999998</v>
      </c>
      <c r="D2919">
        <v>2.7309000000000001</v>
      </c>
      <c r="E2919">
        <v>7273</v>
      </c>
      <c r="F2919">
        <v>2</v>
      </c>
      <c r="G2919">
        <v>5</v>
      </c>
      <c r="H2919">
        <v>4</v>
      </c>
      <c r="I2919">
        <v>97291</v>
      </c>
      <c r="J2919">
        <v>1</v>
      </c>
      <c r="K2919">
        <v>0</v>
      </c>
      <c r="L2919">
        <v>0</v>
      </c>
      <c r="M2919">
        <v>0</v>
      </c>
      <c r="N2919">
        <v>1</v>
      </c>
      <c r="O2919">
        <v>1</v>
      </c>
      <c r="P2919">
        <v>348</v>
      </c>
      <c r="Q2919">
        <v>27</v>
      </c>
      <c r="R2919">
        <v>3</v>
      </c>
      <c r="S2919" t="s">
        <v>1478</v>
      </c>
      <c r="T2919">
        <v>1</v>
      </c>
      <c r="U2919">
        <v>5.1499999999999997E-2</v>
      </c>
      <c r="V2919">
        <v>375</v>
      </c>
    </row>
    <row r="2920" spans="1:22">
      <c r="A2920">
        <v>174625</v>
      </c>
      <c r="B2920" t="s">
        <v>3680</v>
      </c>
      <c r="C2920">
        <v>2.7309000000000001</v>
      </c>
      <c r="D2920">
        <v>2.8906999999999998</v>
      </c>
      <c r="E2920">
        <v>7413</v>
      </c>
      <c r="F2920">
        <v>2</v>
      </c>
      <c r="G2920">
        <v>5</v>
      </c>
      <c r="H2920">
        <v>4</v>
      </c>
      <c r="I2920">
        <v>97291</v>
      </c>
      <c r="J2920">
        <v>1</v>
      </c>
      <c r="K2920">
        <v>0</v>
      </c>
      <c r="L2920">
        <v>0</v>
      </c>
      <c r="M2920">
        <v>0</v>
      </c>
      <c r="N2920">
        <v>1</v>
      </c>
      <c r="O2920">
        <v>1</v>
      </c>
      <c r="P2920">
        <v>348</v>
      </c>
      <c r="Q2920">
        <v>27</v>
      </c>
      <c r="R2920">
        <v>3</v>
      </c>
      <c r="S2920" t="s">
        <v>1478</v>
      </c>
      <c r="T2920">
        <v>1</v>
      </c>
      <c r="U2920">
        <v>0.1598</v>
      </c>
      <c r="V2920">
        <v>1185</v>
      </c>
    </row>
    <row r="2921" spans="1:22">
      <c r="A2921">
        <v>174626</v>
      </c>
      <c r="B2921" t="s">
        <v>3680</v>
      </c>
      <c r="C2921">
        <v>2.8906999999999998</v>
      </c>
      <c r="D2921">
        <v>2.9466999999999999</v>
      </c>
      <c r="E2921">
        <v>7556</v>
      </c>
      <c r="F2921">
        <v>2</v>
      </c>
      <c r="G2921">
        <v>5</v>
      </c>
      <c r="H2921">
        <v>4</v>
      </c>
      <c r="I2921">
        <v>97291</v>
      </c>
      <c r="J2921">
        <v>1</v>
      </c>
      <c r="K2921">
        <v>0</v>
      </c>
      <c r="L2921">
        <v>0</v>
      </c>
      <c r="M2921">
        <v>0</v>
      </c>
      <c r="N2921">
        <v>1</v>
      </c>
      <c r="O2921">
        <v>1</v>
      </c>
      <c r="P2921">
        <v>348</v>
      </c>
      <c r="Q2921">
        <v>27</v>
      </c>
      <c r="R2921">
        <v>3</v>
      </c>
      <c r="S2921" t="s">
        <v>1478</v>
      </c>
      <c r="T2921">
        <v>1</v>
      </c>
      <c r="U2921">
        <v>5.6000000000000001E-2</v>
      </c>
      <c r="V2921">
        <v>423</v>
      </c>
    </row>
    <row r="2922" spans="1:22">
      <c r="A2922">
        <v>174627</v>
      </c>
      <c r="B2922" t="s">
        <v>3680</v>
      </c>
      <c r="C2922">
        <v>2.9466999999999999</v>
      </c>
      <c r="D2922">
        <v>2.9992000000000001</v>
      </c>
      <c r="E2922">
        <v>7628</v>
      </c>
      <c r="F2922">
        <v>2</v>
      </c>
      <c r="G2922">
        <v>5</v>
      </c>
      <c r="H2922">
        <v>4</v>
      </c>
      <c r="I2922">
        <v>97291</v>
      </c>
      <c r="J2922">
        <v>1</v>
      </c>
      <c r="K2922">
        <v>0</v>
      </c>
      <c r="L2922">
        <v>0</v>
      </c>
      <c r="M2922">
        <v>0</v>
      </c>
      <c r="N2922">
        <v>1</v>
      </c>
      <c r="O2922">
        <v>1</v>
      </c>
      <c r="P2922">
        <v>348</v>
      </c>
      <c r="Q2922">
        <v>27</v>
      </c>
      <c r="R2922">
        <v>3</v>
      </c>
      <c r="S2922" t="s">
        <v>1478</v>
      </c>
      <c r="T2922">
        <v>1</v>
      </c>
      <c r="U2922">
        <v>5.2499999999999998E-2</v>
      </c>
      <c r="V2922">
        <v>400</v>
      </c>
    </row>
    <row r="2923" spans="1:22">
      <c r="A2923">
        <v>174628</v>
      </c>
      <c r="B2923" t="s">
        <v>3680</v>
      </c>
      <c r="C2923">
        <v>2.9992000000000001</v>
      </c>
      <c r="D2923">
        <v>3.0642999999999998</v>
      </c>
      <c r="E2923">
        <v>7706</v>
      </c>
      <c r="F2923">
        <v>2</v>
      </c>
      <c r="G2923">
        <v>5</v>
      </c>
      <c r="H2923">
        <v>4</v>
      </c>
      <c r="I2923">
        <v>97291</v>
      </c>
      <c r="J2923">
        <v>1</v>
      </c>
      <c r="K2923">
        <v>0</v>
      </c>
      <c r="L2923">
        <v>0</v>
      </c>
      <c r="M2923">
        <v>0</v>
      </c>
      <c r="N2923">
        <v>1</v>
      </c>
      <c r="O2923">
        <v>1</v>
      </c>
      <c r="P2923">
        <v>348</v>
      </c>
      <c r="Q2923">
        <v>27</v>
      </c>
      <c r="R2923">
        <v>3</v>
      </c>
      <c r="S2923" t="s">
        <v>1478</v>
      </c>
      <c r="T2923">
        <v>1</v>
      </c>
      <c r="U2923">
        <v>6.5100000000000005E-2</v>
      </c>
      <c r="V2923">
        <v>502</v>
      </c>
    </row>
    <row r="2924" spans="1:22">
      <c r="A2924">
        <v>174629</v>
      </c>
      <c r="B2924" t="s">
        <v>3680</v>
      </c>
      <c r="C2924">
        <v>3.0642999999999998</v>
      </c>
      <c r="D2924">
        <v>3.1364999999999998</v>
      </c>
      <c r="E2924">
        <v>7797</v>
      </c>
      <c r="F2924">
        <v>2</v>
      </c>
      <c r="G2924">
        <v>5</v>
      </c>
      <c r="H2924">
        <v>4</v>
      </c>
      <c r="I2924">
        <v>97291</v>
      </c>
      <c r="J2924">
        <v>1</v>
      </c>
      <c r="K2924">
        <v>0</v>
      </c>
      <c r="L2924">
        <v>0</v>
      </c>
      <c r="M2924">
        <v>0</v>
      </c>
      <c r="N2924">
        <v>1</v>
      </c>
      <c r="O2924">
        <v>1</v>
      </c>
      <c r="P2924">
        <v>348</v>
      </c>
      <c r="Q2924">
        <v>27</v>
      </c>
      <c r="R2924">
        <v>3</v>
      </c>
      <c r="S2924" t="s">
        <v>1478</v>
      </c>
      <c r="T2924">
        <v>1</v>
      </c>
      <c r="U2924">
        <v>7.22E-2</v>
      </c>
      <c r="V2924">
        <v>563</v>
      </c>
    </row>
    <row r="2925" spans="1:22">
      <c r="A2925">
        <v>174630</v>
      </c>
      <c r="B2925" t="s">
        <v>3680</v>
      </c>
      <c r="C2925">
        <v>3.1364999999999998</v>
      </c>
      <c r="D2925">
        <v>3.1941000000000002</v>
      </c>
      <c r="E2925">
        <v>7883</v>
      </c>
      <c r="F2925">
        <v>2</v>
      </c>
      <c r="G2925">
        <v>5</v>
      </c>
      <c r="H2925">
        <v>4</v>
      </c>
      <c r="I2925">
        <v>97291</v>
      </c>
      <c r="J2925">
        <v>1</v>
      </c>
      <c r="K2925">
        <v>0</v>
      </c>
      <c r="L2925">
        <v>0</v>
      </c>
      <c r="M2925">
        <v>0</v>
      </c>
      <c r="N2925">
        <v>1</v>
      </c>
      <c r="O2925">
        <v>1</v>
      </c>
      <c r="P2925">
        <v>348</v>
      </c>
      <c r="Q2925">
        <v>27</v>
      </c>
      <c r="R2925">
        <v>3</v>
      </c>
      <c r="S2925" t="s">
        <v>1478</v>
      </c>
      <c r="T2925">
        <v>1</v>
      </c>
      <c r="U2925">
        <v>5.7599999999999998E-2</v>
      </c>
      <c r="V2925">
        <v>454</v>
      </c>
    </row>
    <row r="2926" spans="1:22">
      <c r="A2926">
        <v>174631</v>
      </c>
      <c r="B2926" t="s">
        <v>3680</v>
      </c>
      <c r="C2926">
        <v>3.1941000000000002</v>
      </c>
      <c r="D2926">
        <v>3.2418</v>
      </c>
      <c r="E2926">
        <v>7953</v>
      </c>
      <c r="F2926">
        <v>2</v>
      </c>
      <c r="G2926">
        <v>5</v>
      </c>
      <c r="H2926">
        <v>4</v>
      </c>
      <c r="I2926">
        <v>97291</v>
      </c>
      <c r="J2926">
        <v>1</v>
      </c>
      <c r="K2926">
        <v>0</v>
      </c>
      <c r="L2926">
        <v>0</v>
      </c>
      <c r="M2926">
        <v>0</v>
      </c>
      <c r="N2926">
        <v>1</v>
      </c>
      <c r="O2926">
        <v>1</v>
      </c>
      <c r="P2926">
        <v>348</v>
      </c>
      <c r="Q2926">
        <v>27</v>
      </c>
      <c r="R2926">
        <v>3</v>
      </c>
      <c r="S2926" t="s">
        <v>1478</v>
      </c>
      <c r="T2926">
        <v>1</v>
      </c>
      <c r="U2926">
        <v>4.7699999999999999E-2</v>
      </c>
      <c r="V2926">
        <v>379</v>
      </c>
    </row>
    <row r="2927" spans="1:22">
      <c r="A2927">
        <v>174632</v>
      </c>
      <c r="B2927" t="s">
        <v>3680</v>
      </c>
      <c r="C2927">
        <v>3.2418</v>
      </c>
      <c r="D2927">
        <v>3.2749000000000001</v>
      </c>
      <c r="E2927">
        <v>8007</v>
      </c>
      <c r="F2927">
        <v>2</v>
      </c>
      <c r="G2927">
        <v>5</v>
      </c>
      <c r="H2927">
        <v>4</v>
      </c>
      <c r="I2927">
        <v>97291</v>
      </c>
      <c r="J2927">
        <v>1</v>
      </c>
      <c r="K2927">
        <v>0</v>
      </c>
      <c r="L2927">
        <v>0</v>
      </c>
      <c r="M2927">
        <v>0</v>
      </c>
      <c r="N2927">
        <v>1</v>
      </c>
      <c r="O2927">
        <v>1</v>
      </c>
      <c r="P2927">
        <v>348</v>
      </c>
      <c r="Q2927">
        <v>27</v>
      </c>
      <c r="R2927">
        <v>3</v>
      </c>
      <c r="S2927" t="s">
        <v>1478</v>
      </c>
      <c r="T2927">
        <v>1</v>
      </c>
      <c r="U2927">
        <v>3.3099999999999997E-2</v>
      </c>
      <c r="V2927">
        <v>265</v>
      </c>
    </row>
    <row r="2928" spans="1:22">
      <c r="A2928">
        <v>174633</v>
      </c>
      <c r="B2928" t="s">
        <v>3680</v>
      </c>
      <c r="C2928">
        <v>3.2749000000000001</v>
      </c>
      <c r="D2928">
        <v>3.3128000000000002</v>
      </c>
      <c r="E2928">
        <v>8054</v>
      </c>
      <c r="F2928">
        <v>2</v>
      </c>
      <c r="G2928">
        <v>5</v>
      </c>
      <c r="H2928">
        <v>4</v>
      </c>
      <c r="I2928">
        <v>97291</v>
      </c>
      <c r="J2928">
        <v>1</v>
      </c>
      <c r="K2928">
        <v>0</v>
      </c>
      <c r="L2928">
        <v>0</v>
      </c>
      <c r="M2928">
        <v>0</v>
      </c>
      <c r="N2928">
        <v>1</v>
      </c>
      <c r="O2928">
        <v>1</v>
      </c>
      <c r="P2928">
        <v>348</v>
      </c>
      <c r="Q2928">
        <v>27</v>
      </c>
      <c r="R2928">
        <v>3</v>
      </c>
      <c r="S2928" t="s">
        <v>1478</v>
      </c>
      <c r="T2928">
        <v>1</v>
      </c>
      <c r="U2928">
        <v>3.7900000000000003E-2</v>
      </c>
      <c r="V2928">
        <v>305</v>
      </c>
    </row>
    <row r="2929" spans="1:22">
      <c r="A2929">
        <v>174634</v>
      </c>
      <c r="B2929" t="s">
        <v>3680</v>
      </c>
      <c r="C2929">
        <v>3.3128000000000002</v>
      </c>
      <c r="D2929">
        <v>3.3411</v>
      </c>
      <c r="E2929">
        <v>8098</v>
      </c>
      <c r="F2929">
        <v>2</v>
      </c>
      <c r="G2929">
        <v>5</v>
      </c>
      <c r="H2929">
        <v>4</v>
      </c>
      <c r="I2929">
        <v>97291</v>
      </c>
      <c r="J2929">
        <v>1</v>
      </c>
      <c r="K2929">
        <v>0</v>
      </c>
      <c r="L2929">
        <v>0</v>
      </c>
      <c r="M2929">
        <v>0</v>
      </c>
      <c r="N2929">
        <v>1</v>
      </c>
      <c r="O2929">
        <v>1</v>
      </c>
      <c r="P2929">
        <v>348</v>
      </c>
      <c r="Q2929">
        <v>27</v>
      </c>
      <c r="R2929">
        <v>3</v>
      </c>
      <c r="S2929" t="s">
        <v>1478</v>
      </c>
      <c r="T2929">
        <v>1</v>
      </c>
      <c r="U2929">
        <v>2.8299999999999999E-2</v>
      </c>
      <c r="V2929">
        <v>229</v>
      </c>
    </row>
    <row r="2930" spans="1:22">
      <c r="A2930">
        <v>174635</v>
      </c>
      <c r="B2930" t="s">
        <v>3680</v>
      </c>
      <c r="C2930">
        <v>3.3411</v>
      </c>
      <c r="D2930">
        <v>3.3929</v>
      </c>
      <c r="E2930">
        <v>8151</v>
      </c>
      <c r="F2930">
        <v>2</v>
      </c>
      <c r="G2930">
        <v>5</v>
      </c>
      <c r="H2930">
        <v>4</v>
      </c>
      <c r="I2930">
        <v>97291</v>
      </c>
      <c r="J2930">
        <v>1</v>
      </c>
      <c r="K2930">
        <v>0</v>
      </c>
      <c r="L2930">
        <v>0</v>
      </c>
      <c r="M2930">
        <v>0</v>
      </c>
      <c r="N2930">
        <v>1</v>
      </c>
      <c r="O2930">
        <v>1</v>
      </c>
      <c r="P2930">
        <v>348</v>
      </c>
      <c r="Q2930">
        <v>27</v>
      </c>
      <c r="R2930">
        <v>3</v>
      </c>
      <c r="S2930" t="s">
        <v>1478</v>
      </c>
      <c r="T2930">
        <v>1</v>
      </c>
      <c r="U2930">
        <v>5.1799999999999999E-2</v>
      </c>
      <c r="V2930">
        <v>422</v>
      </c>
    </row>
    <row r="2931" spans="1:22">
      <c r="A2931">
        <v>174636</v>
      </c>
      <c r="B2931" t="s">
        <v>3680</v>
      </c>
      <c r="C2931">
        <v>3.3929</v>
      </c>
      <c r="D2931">
        <v>3.4289999999999998</v>
      </c>
      <c r="E2931">
        <v>8209</v>
      </c>
      <c r="F2931">
        <v>2</v>
      </c>
      <c r="G2931">
        <v>5</v>
      </c>
      <c r="H2931">
        <v>4</v>
      </c>
      <c r="I2931">
        <v>97291</v>
      </c>
      <c r="J2931">
        <v>1</v>
      </c>
      <c r="K2931">
        <v>0</v>
      </c>
      <c r="L2931">
        <v>0</v>
      </c>
      <c r="M2931">
        <v>0</v>
      </c>
      <c r="N2931">
        <v>1</v>
      </c>
      <c r="O2931">
        <v>1</v>
      </c>
      <c r="P2931">
        <v>348</v>
      </c>
      <c r="Q2931">
        <v>27</v>
      </c>
      <c r="R2931">
        <v>3</v>
      </c>
      <c r="S2931" t="s">
        <v>1478</v>
      </c>
      <c r="T2931">
        <v>1</v>
      </c>
      <c r="U2931">
        <v>3.61E-2</v>
      </c>
      <c r="V2931">
        <v>296</v>
      </c>
    </row>
    <row r="2932" spans="1:22">
      <c r="A2932">
        <v>174637</v>
      </c>
      <c r="B2932" t="s">
        <v>3680</v>
      </c>
      <c r="C2932">
        <v>3.4289999999999998</v>
      </c>
      <c r="D2932">
        <v>3.4649999999999999</v>
      </c>
      <c r="E2932">
        <v>8257</v>
      </c>
      <c r="F2932">
        <v>2</v>
      </c>
      <c r="G2932">
        <v>5</v>
      </c>
      <c r="H2932">
        <v>4</v>
      </c>
      <c r="I2932">
        <v>97291</v>
      </c>
      <c r="J2932">
        <v>1</v>
      </c>
      <c r="K2932">
        <v>0</v>
      </c>
      <c r="L2932">
        <v>0</v>
      </c>
      <c r="M2932">
        <v>0</v>
      </c>
      <c r="N2932">
        <v>1</v>
      </c>
      <c r="O2932">
        <v>1</v>
      </c>
      <c r="P2932">
        <v>348</v>
      </c>
      <c r="Q2932">
        <v>27</v>
      </c>
      <c r="R2932">
        <v>3</v>
      </c>
      <c r="S2932" t="s">
        <v>1478</v>
      </c>
      <c r="T2932">
        <v>1</v>
      </c>
      <c r="U2932">
        <v>3.5999999999999997E-2</v>
      </c>
      <c r="V2932">
        <v>297</v>
      </c>
    </row>
    <row r="2933" spans="1:22">
      <c r="A2933">
        <v>174638</v>
      </c>
      <c r="B2933" t="s">
        <v>3680</v>
      </c>
      <c r="C2933">
        <v>3.4649999999999999</v>
      </c>
      <c r="D2933">
        <v>3.5847000000000002</v>
      </c>
      <c r="E2933">
        <v>8360</v>
      </c>
      <c r="F2933">
        <v>2</v>
      </c>
      <c r="G2933">
        <v>5</v>
      </c>
      <c r="H2933">
        <v>4</v>
      </c>
      <c r="I2933">
        <v>97291</v>
      </c>
      <c r="J2933">
        <v>1</v>
      </c>
      <c r="K2933">
        <v>0</v>
      </c>
      <c r="L2933">
        <v>0</v>
      </c>
      <c r="M2933">
        <v>0</v>
      </c>
      <c r="N2933">
        <v>1</v>
      </c>
      <c r="O2933">
        <v>1</v>
      </c>
      <c r="P2933">
        <v>348</v>
      </c>
      <c r="Q2933">
        <v>27</v>
      </c>
      <c r="R2933">
        <v>3</v>
      </c>
      <c r="S2933" t="s">
        <v>1478</v>
      </c>
      <c r="T2933">
        <v>1</v>
      </c>
      <c r="U2933">
        <v>0.1197</v>
      </c>
      <c r="V2933">
        <v>1001</v>
      </c>
    </row>
    <row r="2934" spans="1:22">
      <c r="A2934">
        <v>174639</v>
      </c>
      <c r="B2934" t="s">
        <v>3680</v>
      </c>
      <c r="C2934">
        <v>3.5847000000000002</v>
      </c>
      <c r="D2934">
        <v>3.7374000000000001</v>
      </c>
      <c r="E2934">
        <v>8541</v>
      </c>
      <c r="F2934">
        <v>2</v>
      </c>
      <c r="G2934">
        <v>5</v>
      </c>
      <c r="H2934">
        <v>4</v>
      </c>
      <c r="I2934">
        <v>97291</v>
      </c>
      <c r="J2934">
        <v>1</v>
      </c>
      <c r="K2934">
        <v>0</v>
      </c>
      <c r="L2934">
        <v>0</v>
      </c>
      <c r="M2934">
        <v>0</v>
      </c>
      <c r="N2934">
        <v>1</v>
      </c>
      <c r="O2934">
        <v>1</v>
      </c>
      <c r="P2934">
        <v>348</v>
      </c>
      <c r="Q2934">
        <v>27</v>
      </c>
      <c r="R2934">
        <v>3</v>
      </c>
      <c r="S2934" t="s">
        <v>1478</v>
      </c>
      <c r="T2934">
        <v>1</v>
      </c>
      <c r="U2934">
        <v>0.1527</v>
      </c>
      <c r="V2934">
        <v>1304</v>
      </c>
    </row>
    <row r="2935" spans="1:22">
      <c r="A2935">
        <v>174640</v>
      </c>
      <c r="B2935" t="s">
        <v>3680</v>
      </c>
      <c r="C2935">
        <v>3.7374000000000001</v>
      </c>
      <c r="D2935">
        <v>3.8052999999999999</v>
      </c>
      <c r="E2935">
        <v>8687</v>
      </c>
      <c r="F2935">
        <v>2</v>
      </c>
      <c r="G2935">
        <v>5</v>
      </c>
      <c r="H2935">
        <v>4</v>
      </c>
      <c r="I2935">
        <v>97291</v>
      </c>
      <c r="J2935">
        <v>1</v>
      </c>
      <c r="K2935">
        <v>0</v>
      </c>
      <c r="L2935">
        <v>0</v>
      </c>
      <c r="M2935">
        <v>0</v>
      </c>
      <c r="N2935">
        <v>1</v>
      </c>
      <c r="O2935">
        <v>1</v>
      </c>
      <c r="P2935">
        <v>348</v>
      </c>
      <c r="Q2935">
        <v>27</v>
      </c>
      <c r="R2935">
        <v>3</v>
      </c>
      <c r="S2935" t="s">
        <v>1478</v>
      </c>
      <c r="T2935">
        <v>1</v>
      </c>
      <c r="U2935">
        <v>6.7900000000000002E-2</v>
      </c>
      <c r="V2935">
        <v>590</v>
      </c>
    </row>
    <row r="2936" spans="1:22">
      <c r="A2936">
        <v>174641</v>
      </c>
      <c r="B2936" t="s">
        <v>3680</v>
      </c>
      <c r="C2936">
        <v>3.8052999999999999</v>
      </c>
      <c r="D2936">
        <v>3.8391999999999999</v>
      </c>
      <c r="E2936">
        <v>8755</v>
      </c>
      <c r="F2936">
        <v>2</v>
      </c>
      <c r="G2936">
        <v>5</v>
      </c>
      <c r="H2936">
        <v>4</v>
      </c>
      <c r="I2936">
        <v>97291</v>
      </c>
      <c r="J2936">
        <v>1</v>
      </c>
      <c r="K2936">
        <v>0</v>
      </c>
      <c r="L2936">
        <v>0</v>
      </c>
      <c r="M2936">
        <v>0</v>
      </c>
      <c r="N2936">
        <v>1</v>
      </c>
      <c r="O2936">
        <v>1</v>
      </c>
      <c r="P2936">
        <v>348</v>
      </c>
      <c r="Q2936">
        <v>27</v>
      </c>
      <c r="R2936">
        <v>3</v>
      </c>
      <c r="S2936" t="s">
        <v>1478</v>
      </c>
      <c r="T2936">
        <v>1</v>
      </c>
      <c r="U2936">
        <v>3.39E-2</v>
      </c>
      <c r="V2936">
        <v>297</v>
      </c>
    </row>
    <row r="2937" spans="1:22">
      <c r="A2937">
        <v>174642</v>
      </c>
      <c r="B2937" t="s">
        <v>3680</v>
      </c>
      <c r="C2937">
        <v>3.8391999999999999</v>
      </c>
      <c r="D2937">
        <v>3.8862000000000001</v>
      </c>
      <c r="E2937">
        <v>8808</v>
      </c>
      <c r="F2937">
        <v>2</v>
      </c>
      <c r="G2937">
        <v>5</v>
      </c>
      <c r="H2937">
        <v>4</v>
      </c>
      <c r="I2937">
        <v>97291</v>
      </c>
      <c r="J2937">
        <v>1</v>
      </c>
      <c r="K2937">
        <v>0</v>
      </c>
      <c r="L2937">
        <v>0</v>
      </c>
      <c r="M2937">
        <v>0</v>
      </c>
      <c r="N2937">
        <v>1</v>
      </c>
      <c r="O2937">
        <v>1</v>
      </c>
      <c r="P2937">
        <v>348</v>
      </c>
      <c r="Q2937">
        <v>27</v>
      </c>
      <c r="R2937">
        <v>3</v>
      </c>
      <c r="S2937" t="s">
        <v>1478</v>
      </c>
      <c r="T2937">
        <v>1</v>
      </c>
      <c r="U2937">
        <v>4.7E-2</v>
      </c>
      <c r="V2937">
        <v>414</v>
      </c>
    </row>
    <row r="2938" spans="1:22">
      <c r="A2938">
        <v>174643</v>
      </c>
      <c r="B2938" t="s">
        <v>3680</v>
      </c>
      <c r="C2938">
        <v>3.8862000000000001</v>
      </c>
      <c r="D2938">
        <v>3.9367000000000001</v>
      </c>
      <c r="E2938">
        <v>8873</v>
      </c>
      <c r="F2938">
        <v>2</v>
      </c>
      <c r="G2938">
        <v>5</v>
      </c>
      <c r="H2938">
        <v>4</v>
      </c>
      <c r="I2938">
        <v>97291</v>
      </c>
      <c r="J2938">
        <v>1</v>
      </c>
      <c r="K2938">
        <v>0</v>
      </c>
      <c r="L2938">
        <v>0</v>
      </c>
      <c r="M2938">
        <v>0</v>
      </c>
      <c r="N2938">
        <v>1</v>
      </c>
      <c r="O2938">
        <v>1</v>
      </c>
      <c r="P2938">
        <v>348</v>
      </c>
      <c r="Q2938">
        <v>27</v>
      </c>
      <c r="R2938">
        <v>3</v>
      </c>
      <c r="S2938" t="s">
        <v>1478</v>
      </c>
      <c r="T2938">
        <v>1</v>
      </c>
      <c r="U2938">
        <v>5.0500000000000003E-2</v>
      </c>
      <c r="V2938">
        <v>448</v>
      </c>
    </row>
    <row r="2939" spans="1:22">
      <c r="A2939">
        <v>174644</v>
      </c>
      <c r="B2939" t="s">
        <v>3680</v>
      </c>
      <c r="C2939">
        <v>3.9367000000000001</v>
      </c>
      <c r="D2939">
        <v>3.9571999999999998</v>
      </c>
      <c r="E2939">
        <v>8920</v>
      </c>
      <c r="F2939">
        <v>2</v>
      </c>
      <c r="G2939">
        <v>5</v>
      </c>
      <c r="H2939">
        <v>4</v>
      </c>
      <c r="I2939">
        <v>97291</v>
      </c>
      <c r="J2939">
        <v>1</v>
      </c>
      <c r="K2939">
        <v>0</v>
      </c>
      <c r="L2939">
        <v>0</v>
      </c>
      <c r="M2939">
        <v>0</v>
      </c>
      <c r="N2939">
        <v>1</v>
      </c>
      <c r="O2939">
        <v>1</v>
      </c>
      <c r="P2939">
        <v>348</v>
      </c>
      <c r="Q2939">
        <v>27</v>
      </c>
      <c r="R2939">
        <v>3</v>
      </c>
      <c r="S2939" t="s">
        <v>1478</v>
      </c>
      <c r="T2939">
        <v>1</v>
      </c>
      <c r="U2939">
        <v>2.0500000000000001E-2</v>
      </c>
      <c r="V2939">
        <v>183</v>
      </c>
    </row>
    <row r="2940" spans="1:22">
      <c r="A2940">
        <v>174645</v>
      </c>
      <c r="B2940" t="s">
        <v>3680</v>
      </c>
      <c r="C2940">
        <v>3.9571999999999998</v>
      </c>
      <c r="D2940">
        <v>3.9975000000000001</v>
      </c>
      <c r="E2940">
        <v>10974</v>
      </c>
      <c r="F2940">
        <v>2</v>
      </c>
      <c r="G2940">
        <v>5</v>
      </c>
      <c r="H2940">
        <v>4</v>
      </c>
      <c r="I2940">
        <v>97291</v>
      </c>
      <c r="J2940">
        <v>1</v>
      </c>
      <c r="K2940">
        <v>0</v>
      </c>
      <c r="L2940">
        <v>0</v>
      </c>
      <c r="M2940">
        <v>0</v>
      </c>
      <c r="N2940">
        <v>1</v>
      </c>
      <c r="O2940">
        <v>1</v>
      </c>
      <c r="P2940">
        <v>348</v>
      </c>
      <c r="Q2940">
        <v>27</v>
      </c>
      <c r="R2940">
        <v>3</v>
      </c>
      <c r="S2940" t="s">
        <v>1478</v>
      </c>
      <c r="T2940">
        <v>1</v>
      </c>
      <c r="U2940">
        <v>4.0300000000000002E-2</v>
      </c>
      <c r="V2940">
        <v>442</v>
      </c>
    </row>
    <row r="2941" spans="1:22">
      <c r="A2941">
        <v>174646</v>
      </c>
      <c r="B2941" t="s">
        <v>3680</v>
      </c>
      <c r="C2941">
        <v>3.9975000000000001</v>
      </c>
      <c r="D2941">
        <v>4.0205000000000002</v>
      </c>
      <c r="E2941">
        <v>13113</v>
      </c>
      <c r="F2941">
        <v>2</v>
      </c>
      <c r="G2941">
        <v>5</v>
      </c>
      <c r="H2941">
        <v>4</v>
      </c>
      <c r="I2941">
        <v>97291</v>
      </c>
      <c r="J2941">
        <v>1</v>
      </c>
      <c r="K2941">
        <v>0</v>
      </c>
      <c r="L2941">
        <v>0</v>
      </c>
      <c r="M2941">
        <v>0</v>
      </c>
      <c r="N2941">
        <v>1</v>
      </c>
      <c r="O2941">
        <v>1</v>
      </c>
      <c r="P2941">
        <v>348</v>
      </c>
      <c r="Q2941">
        <v>27</v>
      </c>
      <c r="R2941">
        <v>3</v>
      </c>
      <c r="S2941" t="s">
        <v>1478</v>
      </c>
      <c r="T2941">
        <v>1</v>
      </c>
      <c r="U2941">
        <v>2.3E-2</v>
      </c>
      <c r="V2941">
        <v>302</v>
      </c>
    </row>
    <row r="2942" spans="1:22">
      <c r="A2942">
        <v>174647</v>
      </c>
      <c r="B2942" t="s">
        <v>3680</v>
      </c>
      <c r="C2942">
        <v>4.0205000000000002</v>
      </c>
      <c r="D2942">
        <v>4.1108000000000002</v>
      </c>
      <c r="E2942">
        <v>16941</v>
      </c>
      <c r="F2942">
        <v>2</v>
      </c>
      <c r="G2942">
        <v>5</v>
      </c>
      <c r="H2942">
        <v>4</v>
      </c>
      <c r="I2942">
        <v>97291</v>
      </c>
      <c r="J2942">
        <v>1</v>
      </c>
      <c r="K2942">
        <v>0</v>
      </c>
      <c r="L2942">
        <v>0</v>
      </c>
      <c r="M2942">
        <v>0</v>
      </c>
      <c r="N2942">
        <v>1</v>
      </c>
      <c r="O2942">
        <v>1</v>
      </c>
      <c r="P2942">
        <v>348</v>
      </c>
      <c r="Q2942">
        <v>27</v>
      </c>
      <c r="R2942">
        <v>3</v>
      </c>
      <c r="S2942" t="s">
        <v>1478</v>
      </c>
      <c r="T2942">
        <v>1</v>
      </c>
      <c r="U2942">
        <v>9.0300000000000005E-2</v>
      </c>
      <c r="V2942">
        <v>1530</v>
      </c>
    </row>
    <row r="2943" spans="1:22">
      <c r="A2943">
        <v>174648</v>
      </c>
      <c r="B2943" t="s">
        <v>3680</v>
      </c>
      <c r="C2943">
        <v>4.1108000000000002</v>
      </c>
      <c r="D2943">
        <v>4.1391</v>
      </c>
      <c r="E2943">
        <v>16941</v>
      </c>
      <c r="F2943">
        <v>2</v>
      </c>
      <c r="G2943">
        <v>5</v>
      </c>
      <c r="H2943">
        <v>4</v>
      </c>
      <c r="I2943">
        <v>97291</v>
      </c>
      <c r="J2943">
        <v>1</v>
      </c>
      <c r="K2943">
        <v>0</v>
      </c>
      <c r="L2943">
        <v>0</v>
      </c>
      <c r="M2943">
        <v>0</v>
      </c>
      <c r="N2943">
        <v>1</v>
      </c>
      <c r="O2943">
        <v>1</v>
      </c>
      <c r="P2943">
        <v>348</v>
      </c>
      <c r="Q2943">
        <v>27</v>
      </c>
      <c r="R2943">
        <v>3</v>
      </c>
      <c r="S2943" t="s">
        <v>1478</v>
      </c>
      <c r="T2943">
        <v>1</v>
      </c>
      <c r="U2943">
        <v>2.8299999999999999E-2</v>
      </c>
      <c r="V2943">
        <v>479</v>
      </c>
    </row>
    <row r="2944" spans="1:22">
      <c r="A2944">
        <v>174649</v>
      </c>
      <c r="B2944" t="s">
        <v>3680</v>
      </c>
      <c r="C2944">
        <v>4.1391</v>
      </c>
      <c r="D2944">
        <v>4.1738999999999997</v>
      </c>
      <c r="E2944">
        <v>16941</v>
      </c>
      <c r="F2944">
        <v>2</v>
      </c>
      <c r="G2944">
        <v>5</v>
      </c>
      <c r="H2944">
        <v>4</v>
      </c>
      <c r="I2944">
        <v>97291</v>
      </c>
      <c r="J2944">
        <v>1</v>
      </c>
      <c r="K2944">
        <v>0</v>
      </c>
      <c r="L2944">
        <v>0</v>
      </c>
      <c r="M2944">
        <v>0</v>
      </c>
      <c r="N2944">
        <v>1</v>
      </c>
      <c r="O2944">
        <v>1</v>
      </c>
      <c r="P2944">
        <v>348</v>
      </c>
      <c r="Q2944">
        <v>27</v>
      </c>
      <c r="R2944">
        <v>3</v>
      </c>
      <c r="S2944" t="s">
        <v>1478</v>
      </c>
      <c r="T2944">
        <v>1</v>
      </c>
      <c r="U2944">
        <v>3.4799999999999998E-2</v>
      </c>
      <c r="V2944">
        <v>590</v>
      </c>
    </row>
    <row r="2945" spans="1:22">
      <c r="A2945">
        <v>174650</v>
      </c>
      <c r="B2945" t="s">
        <v>3680</v>
      </c>
      <c r="C2945">
        <v>4.1738999999999997</v>
      </c>
      <c r="D2945">
        <v>4.2542</v>
      </c>
      <c r="E2945">
        <v>16941</v>
      </c>
      <c r="F2945">
        <v>2</v>
      </c>
      <c r="G2945">
        <v>5</v>
      </c>
      <c r="H2945">
        <v>4</v>
      </c>
      <c r="I2945">
        <v>97291</v>
      </c>
      <c r="J2945">
        <v>1</v>
      </c>
      <c r="K2945">
        <v>0</v>
      </c>
      <c r="L2945">
        <v>0</v>
      </c>
      <c r="M2945">
        <v>0</v>
      </c>
      <c r="N2945">
        <v>1</v>
      </c>
      <c r="O2945">
        <v>1</v>
      </c>
      <c r="P2945">
        <v>348</v>
      </c>
      <c r="Q2945">
        <v>27</v>
      </c>
      <c r="R2945">
        <v>3</v>
      </c>
      <c r="S2945" t="s">
        <v>1478</v>
      </c>
      <c r="T2945">
        <v>1</v>
      </c>
      <c r="U2945">
        <v>8.0299999999999996E-2</v>
      </c>
      <c r="V2945">
        <v>1360</v>
      </c>
    </row>
    <row r="2946" spans="1:22">
      <c r="A2946">
        <v>174651</v>
      </c>
      <c r="B2946" t="s">
        <v>3680</v>
      </c>
      <c r="C2946">
        <v>4.2542</v>
      </c>
      <c r="D2946">
        <v>4.3040000000000003</v>
      </c>
      <c r="E2946">
        <v>16941</v>
      </c>
      <c r="F2946">
        <v>2</v>
      </c>
      <c r="G2946">
        <v>5</v>
      </c>
      <c r="H2946">
        <v>4</v>
      </c>
      <c r="I2946">
        <v>97291</v>
      </c>
      <c r="J2946">
        <v>1</v>
      </c>
      <c r="K2946">
        <v>0</v>
      </c>
      <c r="L2946">
        <v>0</v>
      </c>
      <c r="M2946">
        <v>0</v>
      </c>
      <c r="N2946">
        <v>1</v>
      </c>
      <c r="O2946">
        <v>1</v>
      </c>
      <c r="P2946">
        <v>348</v>
      </c>
      <c r="Q2946">
        <v>27</v>
      </c>
      <c r="R2946">
        <v>3</v>
      </c>
      <c r="S2946" t="s">
        <v>1478</v>
      </c>
      <c r="T2946">
        <v>1</v>
      </c>
      <c r="U2946">
        <v>4.9799999999999997E-2</v>
      </c>
      <c r="V2946">
        <v>844</v>
      </c>
    </row>
    <row r="2947" spans="1:22">
      <c r="A2947">
        <v>174652</v>
      </c>
      <c r="B2947" t="s">
        <v>3680</v>
      </c>
      <c r="C2947">
        <v>4.3040000000000003</v>
      </c>
      <c r="D2947">
        <v>4.3578999999999999</v>
      </c>
      <c r="E2947">
        <v>16941</v>
      </c>
      <c r="F2947">
        <v>2</v>
      </c>
      <c r="G2947">
        <v>5</v>
      </c>
      <c r="H2947">
        <v>4</v>
      </c>
      <c r="I2947">
        <v>97291</v>
      </c>
      <c r="J2947">
        <v>1</v>
      </c>
      <c r="K2947">
        <v>0</v>
      </c>
      <c r="L2947">
        <v>0</v>
      </c>
      <c r="M2947">
        <v>0</v>
      </c>
      <c r="N2947">
        <v>1</v>
      </c>
      <c r="O2947">
        <v>1</v>
      </c>
      <c r="P2947">
        <v>348</v>
      </c>
      <c r="Q2947">
        <v>27</v>
      </c>
      <c r="R2947">
        <v>3</v>
      </c>
      <c r="S2947" t="s">
        <v>1478</v>
      </c>
      <c r="T2947">
        <v>1</v>
      </c>
      <c r="U2947">
        <v>5.3900000000000003E-2</v>
      </c>
      <c r="V2947">
        <v>913</v>
      </c>
    </row>
    <row r="2948" spans="1:22">
      <c r="A2948">
        <v>174653</v>
      </c>
      <c r="B2948" t="s">
        <v>3680</v>
      </c>
      <c r="C2948">
        <v>4.3578999999999999</v>
      </c>
      <c r="D2948">
        <v>4.4766999800000002</v>
      </c>
      <c r="E2948">
        <v>16941</v>
      </c>
      <c r="F2948">
        <v>2</v>
      </c>
      <c r="G2948">
        <v>5</v>
      </c>
      <c r="H2948">
        <v>4</v>
      </c>
      <c r="I2948">
        <v>97291</v>
      </c>
      <c r="J2948">
        <v>1</v>
      </c>
      <c r="K2948">
        <v>0</v>
      </c>
      <c r="L2948">
        <v>0</v>
      </c>
      <c r="M2948">
        <v>0</v>
      </c>
      <c r="N2948">
        <v>1</v>
      </c>
      <c r="O2948">
        <v>1</v>
      </c>
      <c r="P2948">
        <v>348</v>
      </c>
      <c r="Q2948">
        <v>27</v>
      </c>
      <c r="R2948">
        <v>3</v>
      </c>
      <c r="S2948" t="s">
        <v>1478</v>
      </c>
      <c r="T2948">
        <v>1</v>
      </c>
      <c r="U2948">
        <v>0.11879998</v>
      </c>
      <c r="V2948">
        <v>2013</v>
      </c>
    </row>
    <row r="2949" spans="1:22">
      <c r="A2949">
        <v>174654</v>
      </c>
      <c r="B2949" t="s">
        <v>3681</v>
      </c>
      <c r="C2949">
        <v>-2.9999999999999997E-8</v>
      </c>
      <c r="D2949">
        <v>8.8200000000000001E-2</v>
      </c>
      <c r="E2949">
        <v>11381</v>
      </c>
      <c r="F2949">
        <v>2</v>
      </c>
      <c r="G2949">
        <v>5</v>
      </c>
      <c r="H2949">
        <v>4</v>
      </c>
      <c r="I2949">
        <v>97291</v>
      </c>
      <c r="J2949">
        <v>1</v>
      </c>
      <c r="K2949">
        <v>0</v>
      </c>
      <c r="L2949">
        <v>0</v>
      </c>
      <c r="M2949">
        <v>0</v>
      </c>
      <c r="N2949">
        <v>1</v>
      </c>
      <c r="O2949">
        <v>1</v>
      </c>
      <c r="P2949">
        <v>348</v>
      </c>
      <c r="Q2949">
        <v>27</v>
      </c>
      <c r="R2949">
        <v>3</v>
      </c>
      <c r="S2949" t="s">
        <v>1478</v>
      </c>
      <c r="T2949">
        <v>1</v>
      </c>
      <c r="U2949">
        <v>8.8200029999999999E-2</v>
      </c>
      <c r="V2949">
        <v>1004</v>
      </c>
    </row>
    <row r="2950" spans="1:22">
      <c r="A2950">
        <v>174655</v>
      </c>
      <c r="B2950" t="s">
        <v>3681</v>
      </c>
      <c r="C2950">
        <v>8.8200000000000001E-2</v>
      </c>
      <c r="D2950">
        <v>0.14860000000000001</v>
      </c>
      <c r="E2950">
        <v>11452</v>
      </c>
      <c r="F2950">
        <v>2</v>
      </c>
      <c r="G2950">
        <v>5</v>
      </c>
      <c r="H2950">
        <v>4</v>
      </c>
      <c r="I2950">
        <v>97291</v>
      </c>
      <c r="J2950">
        <v>1</v>
      </c>
      <c r="K2950">
        <v>0</v>
      </c>
      <c r="L2950">
        <v>0</v>
      </c>
      <c r="M2950">
        <v>0</v>
      </c>
      <c r="N2950">
        <v>1</v>
      </c>
      <c r="O2950">
        <v>1</v>
      </c>
      <c r="P2950">
        <v>348</v>
      </c>
      <c r="Q2950">
        <v>27</v>
      </c>
      <c r="R2950">
        <v>3</v>
      </c>
      <c r="S2950" t="s">
        <v>1478</v>
      </c>
      <c r="T2950">
        <v>1</v>
      </c>
      <c r="U2950">
        <v>6.0400000000000002E-2</v>
      </c>
      <c r="V2950">
        <v>692</v>
      </c>
    </row>
    <row r="2951" spans="1:22">
      <c r="A2951">
        <v>174656</v>
      </c>
      <c r="B2951" t="s">
        <v>3681</v>
      </c>
      <c r="C2951">
        <v>0.14860000000000001</v>
      </c>
      <c r="D2951">
        <v>0.23180000000000001</v>
      </c>
      <c r="E2951">
        <v>11522</v>
      </c>
      <c r="F2951">
        <v>2</v>
      </c>
      <c r="G2951">
        <v>5</v>
      </c>
      <c r="H2951">
        <v>4</v>
      </c>
      <c r="I2951">
        <v>97291</v>
      </c>
      <c r="J2951">
        <v>1</v>
      </c>
      <c r="K2951">
        <v>0</v>
      </c>
      <c r="L2951">
        <v>0</v>
      </c>
      <c r="M2951">
        <v>0</v>
      </c>
      <c r="N2951">
        <v>1</v>
      </c>
      <c r="O2951">
        <v>1</v>
      </c>
      <c r="P2951">
        <v>348</v>
      </c>
      <c r="Q2951">
        <v>27</v>
      </c>
      <c r="R2951">
        <v>3</v>
      </c>
      <c r="S2951" t="s">
        <v>1478</v>
      </c>
      <c r="T2951">
        <v>1</v>
      </c>
      <c r="U2951">
        <v>8.3199999999999996E-2</v>
      </c>
      <c r="V2951">
        <v>959</v>
      </c>
    </row>
    <row r="2952" spans="1:22">
      <c r="A2952">
        <v>174657</v>
      </c>
      <c r="B2952" t="s">
        <v>3681</v>
      </c>
      <c r="C2952">
        <v>0.23180000000000001</v>
      </c>
      <c r="D2952">
        <v>0.36309999999999998</v>
      </c>
      <c r="E2952">
        <v>11625</v>
      </c>
      <c r="F2952">
        <v>2</v>
      </c>
      <c r="G2952">
        <v>5</v>
      </c>
      <c r="H2952">
        <v>4</v>
      </c>
      <c r="I2952">
        <v>97291</v>
      </c>
      <c r="J2952">
        <v>1</v>
      </c>
      <c r="K2952">
        <v>0</v>
      </c>
      <c r="L2952">
        <v>0</v>
      </c>
      <c r="M2952">
        <v>0</v>
      </c>
      <c r="N2952">
        <v>1</v>
      </c>
      <c r="O2952">
        <v>1</v>
      </c>
      <c r="P2952">
        <v>348</v>
      </c>
      <c r="Q2952">
        <v>27</v>
      </c>
      <c r="R2952">
        <v>3</v>
      </c>
      <c r="S2952" t="s">
        <v>1478</v>
      </c>
      <c r="T2952">
        <v>1</v>
      </c>
      <c r="U2952">
        <v>0.1313</v>
      </c>
      <c r="V2952">
        <v>1526</v>
      </c>
    </row>
    <row r="2953" spans="1:22">
      <c r="A2953">
        <v>174658</v>
      </c>
      <c r="B2953" t="s">
        <v>3681</v>
      </c>
      <c r="C2953">
        <v>0.36309999999999998</v>
      </c>
      <c r="D2953">
        <v>0.39579999999999999</v>
      </c>
      <c r="E2953">
        <v>11704</v>
      </c>
      <c r="F2953">
        <v>2</v>
      </c>
      <c r="G2953">
        <v>5</v>
      </c>
      <c r="H2953">
        <v>4</v>
      </c>
      <c r="I2953">
        <v>97291</v>
      </c>
      <c r="J2953">
        <v>1</v>
      </c>
      <c r="K2953">
        <v>0</v>
      </c>
      <c r="L2953">
        <v>0</v>
      </c>
      <c r="M2953">
        <v>0</v>
      </c>
      <c r="N2953">
        <v>1</v>
      </c>
      <c r="O2953">
        <v>1</v>
      </c>
      <c r="P2953">
        <v>348</v>
      </c>
      <c r="Q2953">
        <v>27</v>
      </c>
      <c r="R2953">
        <v>3</v>
      </c>
      <c r="S2953" t="s">
        <v>1478</v>
      </c>
      <c r="T2953">
        <v>1</v>
      </c>
      <c r="U2953">
        <v>3.27E-2</v>
      </c>
      <c r="V2953">
        <v>383</v>
      </c>
    </row>
    <row r="2954" spans="1:22">
      <c r="A2954">
        <v>174659</v>
      </c>
      <c r="B2954" t="s">
        <v>3681</v>
      </c>
      <c r="C2954">
        <v>0.39579999999999999</v>
      </c>
      <c r="D2954">
        <v>0.46529999999999999</v>
      </c>
      <c r="E2954">
        <v>11753</v>
      </c>
      <c r="F2954">
        <v>2</v>
      </c>
      <c r="G2954">
        <v>5</v>
      </c>
      <c r="H2954">
        <v>4</v>
      </c>
      <c r="I2954">
        <v>97291</v>
      </c>
      <c r="J2954">
        <v>1</v>
      </c>
      <c r="K2954">
        <v>0</v>
      </c>
      <c r="L2954">
        <v>0</v>
      </c>
      <c r="M2954">
        <v>0</v>
      </c>
      <c r="N2954">
        <v>1</v>
      </c>
      <c r="O2954">
        <v>1</v>
      </c>
      <c r="P2954">
        <v>348</v>
      </c>
      <c r="Q2954">
        <v>27</v>
      </c>
      <c r="R2954">
        <v>3</v>
      </c>
      <c r="S2954" t="s">
        <v>1478</v>
      </c>
      <c r="T2954">
        <v>1</v>
      </c>
      <c r="U2954">
        <v>6.9500000000000006E-2</v>
      </c>
      <c r="V2954">
        <v>817</v>
      </c>
    </row>
    <row r="2955" spans="1:22">
      <c r="A2955">
        <v>174660</v>
      </c>
      <c r="B2955" t="s">
        <v>3681</v>
      </c>
      <c r="C2955">
        <v>0.46529999999999999</v>
      </c>
      <c r="D2955">
        <v>0.52710000000000001</v>
      </c>
      <c r="E2955">
        <v>11816</v>
      </c>
      <c r="F2955">
        <v>2</v>
      </c>
      <c r="G2955">
        <v>5</v>
      </c>
      <c r="H2955">
        <v>4</v>
      </c>
      <c r="I2955">
        <v>97291</v>
      </c>
      <c r="J2955">
        <v>1</v>
      </c>
      <c r="K2955">
        <v>0</v>
      </c>
      <c r="L2955">
        <v>0</v>
      </c>
      <c r="M2955">
        <v>0</v>
      </c>
      <c r="N2955">
        <v>1</v>
      </c>
      <c r="O2955">
        <v>1</v>
      </c>
      <c r="P2955">
        <v>348</v>
      </c>
      <c r="Q2955">
        <v>27</v>
      </c>
      <c r="R2955">
        <v>3</v>
      </c>
      <c r="S2955" t="s">
        <v>1478</v>
      </c>
      <c r="T2955">
        <v>1</v>
      </c>
      <c r="U2955">
        <v>6.1800000000000001E-2</v>
      </c>
      <c r="V2955">
        <v>730</v>
      </c>
    </row>
    <row r="2956" spans="1:22">
      <c r="A2956">
        <v>174661</v>
      </c>
      <c r="B2956" t="s">
        <v>3681</v>
      </c>
      <c r="C2956">
        <v>0.52710000000000001</v>
      </c>
      <c r="D2956">
        <v>0.58009999999999995</v>
      </c>
      <c r="E2956">
        <v>11871</v>
      </c>
      <c r="F2956">
        <v>2</v>
      </c>
      <c r="G2956">
        <v>5</v>
      </c>
      <c r="H2956">
        <v>4</v>
      </c>
      <c r="I2956">
        <v>97291</v>
      </c>
      <c r="J2956">
        <v>1</v>
      </c>
      <c r="K2956">
        <v>0</v>
      </c>
      <c r="L2956">
        <v>0</v>
      </c>
      <c r="M2956">
        <v>0</v>
      </c>
      <c r="N2956">
        <v>1</v>
      </c>
      <c r="O2956">
        <v>1</v>
      </c>
      <c r="P2956">
        <v>348</v>
      </c>
      <c r="Q2956">
        <v>27</v>
      </c>
      <c r="R2956">
        <v>3</v>
      </c>
      <c r="S2956" t="s">
        <v>1478</v>
      </c>
      <c r="T2956">
        <v>1</v>
      </c>
      <c r="U2956">
        <v>5.2999999999999999E-2</v>
      </c>
      <c r="V2956">
        <v>629</v>
      </c>
    </row>
    <row r="2957" spans="1:22">
      <c r="A2957">
        <v>174662</v>
      </c>
      <c r="B2957" t="s">
        <v>3681</v>
      </c>
      <c r="C2957">
        <v>0.58009999999999995</v>
      </c>
      <c r="D2957">
        <v>0.6119</v>
      </c>
      <c r="E2957">
        <v>11912</v>
      </c>
      <c r="F2957">
        <v>2</v>
      </c>
      <c r="G2957">
        <v>5</v>
      </c>
      <c r="H2957">
        <v>4</v>
      </c>
      <c r="I2957">
        <v>97291</v>
      </c>
      <c r="J2957">
        <v>1</v>
      </c>
      <c r="K2957">
        <v>0</v>
      </c>
      <c r="L2957">
        <v>0</v>
      </c>
      <c r="M2957">
        <v>0</v>
      </c>
      <c r="N2957">
        <v>1</v>
      </c>
      <c r="O2957">
        <v>1</v>
      </c>
      <c r="P2957">
        <v>348</v>
      </c>
      <c r="Q2957">
        <v>27</v>
      </c>
      <c r="R2957">
        <v>3</v>
      </c>
      <c r="S2957" t="s">
        <v>1478</v>
      </c>
      <c r="T2957">
        <v>1</v>
      </c>
      <c r="U2957">
        <v>3.1800000000000002E-2</v>
      </c>
      <c r="V2957">
        <v>379</v>
      </c>
    </row>
    <row r="2958" spans="1:22">
      <c r="A2958">
        <v>174663</v>
      </c>
      <c r="B2958" t="s">
        <v>3681</v>
      </c>
      <c r="C2958">
        <v>0.6119</v>
      </c>
      <c r="D2958">
        <v>0.62219999999999998</v>
      </c>
      <c r="E2958">
        <v>11932</v>
      </c>
      <c r="F2958">
        <v>2</v>
      </c>
      <c r="G2958">
        <v>5</v>
      </c>
      <c r="H2958">
        <v>4</v>
      </c>
      <c r="I2958">
        <v>97291</v>
      </c>
      <c r="J2958">
        <v>1</v>
      </c>
      <c r="K2958">
        <v>0</v>
      </c>
      <c r="L2958">
        <v>0</v>
      </c>
      <c r="M2958">
        <v>0</v>
      </c>
      <c r="N2958">
        <v>1</v>
      </c>
      <c r="O2958">
        <v>1</v>
      </c>
      <c r="P2958">
        <v>348</v>
      </c>
      <c r="Q2958">
        <v>27</v>
      </c>
      <c r="R2958">
        <v>3</v>
      </c>
      <c r="S2958" t="s">
        <v>1478</v>
      </c>
      <c r="T2958">
        <v>1</v>
      </c>
      <c r="U2958">
        <v>1.03E-2</v>
      </c>
      <c r="V2958">
        <v>123</v>
      </c>
    </row>
    <row r="2959" spans="1:22">
      <c r="A2959">
        <v>174664</v>
      </c>
      <c r="B2959" t="s">
        <v>3681</v>
      </c>
      <c r="C2959">
        <v>0.62219999999999998</v>
      </c>
      <c r="D2959">
        <v>0.66020000000000001</v>
      </c>
      <c r="E2959">
        <v>11955</v>
      </c>
      <c r="F2959">
        <v>2</v>
      </c>
      <c r="G2959">
        <v>5</v>
      </c>
      <c r="H2959">
        <v>4</v>
      </c>
      <c r="I2959">
        <v>97291</v>
      </c>
      <c r="J2959">
        <v>1</v>
      </c>
      <c r="K2959">
        <v>0</v>
      </c>
      <c r="L2959">
        <v>0</v>
      </c>
      <c r="M2959">
        <v>0</v>
      </c>
      <c r="N2959">
        <v>1</v>
      </c>
      <c r="O2959">
        <v>1</v>
      </c>
      <c r="P2959">
        <v>348</v>
      </c>
      <c r="Q2959">
        <v>27</v>
      </c>
      <c r="R2959">
        <v>3</v>
      </c>
      <c r="S2959" t="s">
        <v>1478</v>
      </c>
      <c r="T2959">
        <v>1</v>
      </c>
      <c r="U2959">
        <v>3.7999999999999999E-2</v>
      </c>
      <c r="V2959">
        <v>454</v>
      </c>
    </row>
    <row r="2960" spans="1:22">
      <c r="A2960">
        <v>174665</v>
      </c>
      <c r="B2960" t="s">
        <v>3681</v>
      </c>
      <c r="C2960">
        <v>0.66020000000000001</v>
      </c>
      <c r="D2960">
        <v>0.67369999999999997</v>
      </c>
      <c r="E2960">
        <v>11980</v>
      </c>
      <c r="F2960">
        <v>2</v>
      </c>
      <c r="G2960">
        <v>5</v>
      </c>
      <c r="H2960">
        <v>4</v>
      </c>
      <c r="I2960">
        <v>97291</v>
      </c>
      <c r="J2960">
        <v>1</v>
      </c>
      <c r="K2960">
        <v>0</v>
      </c>
      <c r="L2960">
        <v>0</v>
      </c>
      <c r="M2960">
        <v>0</v>
      </c>
      <c r="N2960">
        <v>1</v>
      </c>
      <c r="O2960">
        <v>1</v>
      </c>
      <c r="P2960">
        <v>348</v>
      </c>
      <c r="Q2960">
        <v>27</v>
      </c>
      <c r="R2960">
        <v>3</v>
      </c>
      <c r="S2960" t="s">
        <v>1478</v>
      </c>
      <c r="T2960">
        <v>1</v>
      </c>
      <c r="U2960">
        <v>1.35E-2</v>
      </c>
      <c r="V2960">
        <v>162</v>
      </c>
    </row>
    <row r="2961" spans="1:22">
      <c r="A2961">
        <v>174666</v>
      </c>
      <c r="B2961" t="s">
        <v>3681</v>
      </c>
      <c r="C2961">
        <v>0.67369999999999997</v>
      </c>
      <c r="D2961">
        <v>0.70030000000000003</v>
      </c>
      <c r="E2961">
        <v>11999</v>
      </c>
      <c r="F2961">
        <v>2</v>
      </c>
      <c r="G2961">
        <v>5</v>
      </c>
      <c r="H2961">
        <v>4</v>
      </c>
      <c r="I2961">
        <v>97291</v>
      </c>
      <c r="J2961">
        <v>1</v>
      </c>
      <c r="K2961">
        <v>0</v>
      </c>
      <c r="L2961">
        <v>0</v>
      </c>
      <c r="M2961">
        <v>0</v>
      </c>
      <c r="N2961">
        <v>1</v>
      </c>
      <c r="O2961">
        <v>1</v>
      </c>
      <c r="P2961">
        <v>348</v>
      </c>
      <c r="Q2961">
        <v>27</v>
      </c>
      <c r="R2961">
        <v>3</v>
      </c>
      <c r="S2961" t="s">
        <v>1478</v>
      </c>
      <c r="T2961">
        <v>1</v>
      </c>
      <c r="U2961">
        <v>2.6599999999999999E-2</v>
      </c>
      <c r="V2961">
        <v>319</v>
      </c>
    </row>
    <row r="2962" spans="1:22">
      <c r="A2962">
        <v>174667</v>
      </c>
      <c r="B2962" t="s">
        <v>3681</v>
      </c>
      <c r="C2962">
        <v>0.70030000000000003</v>
      </c>
      <c r="D2962">
        <v>0.70709999999999995</v>
      </c>
      <c r="E2962">
        <v>12015</v>
      </c>
      <c r="F2962">
        <v>2</v>
      </c>
      <c r="G2962">
        <v>5</v>
      </c>
      <c r="H2962">
        <v>4</v>
      </c>
      <c r="I2962">
        <v>97291</v>
      </c>
      <c r="J2962">
        <v>1</v>
      </c>
      <c r="K2962">
        <v>0</v>
      </c>
      <c r="L2962">
        <v>0</v>
      </c>
      <c r="M2962">
        <v>0</v>
      </c>
      <c r="N2962">
        <v>1</v>
      </c>
      <c r="O2962">
        <v>1</v>
      </c>
      <c r="P2962">
        <v>348</v>
      </c>
      <c r="Q2962">
        <v>27</v>
      </c>
      <c r="R2962">
        <v>3</v>
      </c>
      <c r="S2962" t="s">
        <v>1478</v>
      </c>
      <c r="T2962">
        <v>1</v>
      </c>
      <c r="U2962">
        <v>6.7999999999999996E-3</v>
      </c>
      <c r="V2962">
        <v>82</v>
      </c>
    </row>
    <row r="2963" spans="1:22">
      <c r="A2963">
        <v>174668</v>
      </c>
      <c r="B2963" t="s">
        <v>3681</v>
      </c>
      <c r="C2963">
        <v>0.70709999999999995</v>
      </c>
      <c r="D2963">
        <v>0.81479999999999997</v>
      </c>
      <c r="E2963">
        <v>12070</v>
      </c>
      <c r="F2963">
        <v>2</v>
      </c>
      <c r="G2963">
        <v>5</v>
      </c>
      <c r="H2963">
        <v>4</v>
      </c>
      <c r="I2963">
        <v>97291</v>
      </c>
      <c r="J2963">
        <v>1</v>
      </c>
      <c r="K2963">
        <v>0</v>
      </c>
      <c r="L2963">
        <v>0</v>
      </c>
      <c r="M2963">
        <v>0</v>
      </c>
      <c r="N2963">
        <v>1</v>
      </c>
      <c r="O2963">
        <v>1</v>
      </c>
      <c r="P2963">
        <v>348</v>
      </c>
      <c r="Q2963">
        <v>27</v>
      </c>
      <c r="R2963">
        <v>3</v>
      </c>
      <c r="S2963" t="s">
        <v>1478</v>
      </c>
      <c r="T2963">
        <v>1</v>
      </c>
      <c r="U2963">
        <v>0.1077</v>
      </c>
      <c r="V2963">
        <v>1300</v>
      </c>
    </row>
    <row r="2964" spans="1:22">
      <c r="A2964">
        <v>174669</v>
      </c>
      <c r="B2964" t="s">
        <v>3681</v>
      </c>
      <c r="C2964">
        <v>0.81479999999999997</v>
      </c>
      <c r="D2964">
        <v>0.91639999999999999</v>
      </c>
      <c r="E2964">
        <v>12171</v>
      </c>
      <c r="F2964">
        <v>2</v>
      </c>
      <c r="G2964">
        <v>5</v>
      </c>
      <c r="H2964">
        <v>4</v>
      </c>
      <c r="I2964">
        <v>97291</v>
      </c>
      <c r="J2964">
        <v>1</v>
      </c>
      <c r="K2964">
        <v>0</v>
      </c>
      <c r="L2964">
        <v>0</v>
      </c>
      <c r="M2964">
        <v>0</v>
      </c>
      <c r="N2964">
        <v>1</v>
      </c>
      <c r="O2964">
        <v>1</v>
      </c>
      <c r="P2964">
        <v>348</v>
      </c>
      <c r="Q2964">
        <v>27</v>
      </c>
      <c r="R2964">
        <v>3</v>
      </c>
      <c r="S2964" t="s">
        <v>1478</v>
      </c>
      <c r="T2964">
        <v>1</v>
      </c>
      <c r="U2964">
        <v>0.1016</v>
      </c>
      <c r="V2964">
        <v>1237</v>
      </c>
    </row>
    <row r="2965" spans="1:22">
      <c r="A2965">
        <v>174670</v>
      </c>
      <c r="B2965" t="s">
        <v>3681</v>
      </c>
      <c r="C2965">
        <v>0.91639999999999999</v>
      </c>
      <c r="D2965">
        <v>0.95289999999999997</v>
      </c>
      <c r="E2965">
        <v>12238</v>
      </c>
      <c r="F2965">
        <v>2</v>
      </c>
      <c r="G2965">
        <v>5</v>
      </c>
      <c r="H2965">
        <v>4</v>
      </c>
      <c r="I2965">
        <v>97291</v>
      </c>
      <c r="J2965">
        <v>1</v>
      </c>
      <c r="K2965">
        <v>0</v>
      </c>
      <c r="L2965">
        <v>0</v>
      </c>
      <c r="M2965">
        <v>0</v>
      </c>
      <c r="N2965">
        <v>1</v>
      </c>
      <c r="O2965">
        <v>1</v>
      </c>
      <c r="P2965">
        <v>348</v>
      </c>
      <c r="Q2965">
        <v>27</v>
      </c>
      <c r="R2965">
        <v>3</v>
      </c>
      <c r="S2965" t="s">
        <v>1478</v>
      </c>
      <c r="T2965">
        <v>1</v>
      </c>
      <c r="U2965">
        <v>3.6499999999999998E-2</v>
      </c>
      <c r="V2965">
        <v>447</v>
      </c>
    </row>
    <row r="2966" spans="1:22">
      <c r="A2966">
        <v>174671</v>
      </c>
      <c r="B2966" t="s">
        <v>3681</v>
      </c>
      <c r="C2966">
        <v>0.95289999999999997</v>
      </c>
      <c r="D2966">
        <v>0.99329999999999996</v>
      </c>
      <c r="E2966">
        <v>12274</v>
      </c>
      <c r="F2966">
        <v>2</v>
      </c>
      <c r="G2966">
        <v>5</v>
      </c>
      <c r="H2966">
        <v>4</v>
      </c>
      <c r="I2966">
        <v>97291</v>
      </c>
      <c r="J2966">
        <v>1</v>
      </c>
      <c r="K2966">
        <v>0</v>
      </c>
      <c r="L2966">
        <v>0</v>
      </c>
      <c r="M2966">
        <v>0</v>
      </c>
      <c r="N2966">
        <v>1</v>
      </c>
      <c r="O2966">
        <v>1</v>
      </c>
      <c r="P2966">
        <v>348</v>
      </c>
      <c r="Q2966">
        <v>27</v>
      </c>
      <c r="R2966">
        <v>3</v>
      </c>
      <c r="S2966" t="s">
        <v>1478</v>
      </c>
      <c r="T2966">
        <v>1</v>
      </c>
      <c r="U2966">
        <v>4.0399999999999998E-2</v>
      </c>
      <c r="V2966">
        <v>496</v>
      </c>
    </row>
    <row r="2967" spans="1:22">
      <c r="A2967">
        <v>174672</v>
      </c>
      <c r="B2967" t="s">
        <v>3681</v>
      </c>
      <c r="C2967">
        <v>0.99329999999999996</v>
      </c>
      <c r="D2967">
        <v>1.1970000000000001</v>
      </c>
      <c r="E2967">
        <v>12392</v>
      </c>
      <c r="F2967">
        <v>2</v>
      </c>
      <c r="G2967">
        <v>5</v>
      </c>
      <c r="H2967">
        <v>4</v>
      </c>
      <c r="I2967">
        <v>97291</v>
      </c>
      <c r="J2967">
        <v>1</v>
      </c>
      <c r="K2967">
        <v>0</v>
      </c>
      <c r="L2967">
        <v>0</v>
      </c>
      <c r="M2967">
        <v>0</v>
      </c>
      <c r="N2967">
        <v>1</v>
      </c>
      <c r="O2967">
        <v>1</v>
      </c>
      <c r="P2967">
        <v>348</v>
      </c>
      <c r="Q2967">
        <v>27</v>
      </c>
      <c r="R2967">
        <v>3</v>
      </c>
      <c r="S2967" t="s">
        <v>1478</v>
      </c>
      <c r="T2967">
        <v>1</v>
      </c>
      <c r="U2967">
        <v>0.20369999999999999</v>
      </c>
      <c r="V2967">
        <v>2524</v>
      </c>
    </row>
    <row r="2968" spans="1:22">
      <c r="A2968">
        <v>174673</v>
      </c>
      <c r="B2968" t="s">
        <v>3681</v>
      </c>
      <c r="C2968">
        <v>1.1970000000000001</v>
      </c>
      <c r="D2968">
        <v>1.2276</v>
      </c>
      <c r="E2968">
        <v>12505</v>
      </c>
      <c r="F2968">
        <v>2</v>
      </c>
      <c r="G2968">
        <v>5</v>
      </c>
      <c r="H2968">
        <v>4</v>
      </c>
      <c r="I2968">
        <v>97291</v>
      </c>
      <c r="J2968">
        <v>1</v>
      </c>
      <c r="K2968">
        <v>0</v>
      </c>
      <c r="L2968">
        <v>0</v>
      </c>
      <c r="M2968">
        <v>0</v>
      </c>
      <c r="N2968">
        <v>1</v>
      </c>
      <c r="O2968">
        <v>1</v>
      </c>
      <c r="P2968">
        <v>348</v>
      </c>
      <c r="Q2968">
        <v>27</v>
      </c>
      <c r="R2968">
        <v>3</v>
      </c>
      <c r="S2968" t="s">
        <v>1478</v>
      </c>
      <c r="T2968">
        <v>1</v>
      </c>
      <c r="U2968">
        <v>3.0599999999999999E-2</v>
      </c>
      <c r="V2968">
        <v>383</v>
      </c>
    </row>
    <row r="2969" spans="1:22">
      <c r="A2969">
        <v>174674</v>
      </c>
      <c r="B2969" t="s">
        <v>3681</v>
      </c>
      <c r="C2969">
        <v>1.2276</v>
      </c>
      <c r="D2969">
        <v>1.2539</v>
      </c>
      <c r="E2969">
        <v>12532</v>
      </c>
      <c r="F2969">
        <v>2</v>
      </c>
      <c r="G2969">
        <v>5</v>
      </c>
      <c r="H2969">
        <v>4</v>
      </c>
      <c r="I2969">
        <v>97291</v>
      </c>
      <c r="J2969">
        <v>1</v>
      </c>
      <c r="K2969">
        <v>0</v>
      </c>
      <c r="L2969">
        <v>0</v>
      </c>
      <c r="M2969">
        <v>0</v>
      </c>
      <c r="N2969">
        <v>1</v>
      </c>
      <c r="O2969">
        <v>1</v>
      </c>
      <c r="P2969">
        <v>348</v>
      </c>
      <c r="Q2969">
        <v>27</v>
      </c>
      <c r="R2969">
        <v>3</v>
      </c>
      <c r="S2969" t="s">
        <v>1478</v>
      </c>
      <c r="T2969">
        <v>1</v>
      </c>
      <c r="U2969">
        <v>2.63E-2</v>
      </c>
      <c r="V2969">
        <v>330</v>
      </c>
    </row>
    <row r="2970" spans="1:22">
      <c r="A2970">
        <v>174675</v>
      </c>
      <c r="B2970" t="s">
        <v>3681</v>
      </c>
      <c r="C2970">
        <v>1.2539</v>
      </c>
      <c r="D2970">
        <v>1.3068</v>
      </c>
      <c r="E2970">
        <v>12570</v>
      </c>
      <c r="F2970">
        <v>2</v>
      </c>
      <c r="G2970">
        <v>5</v>
      </c>
      <c r="H2970">
        <v>4</v>
      </c>
      <c r="I2970">
        <v>97291</v>
      </c>
      <c r="J2970">
        <v>1</v>
      </c>
      <c r="K2970">
        <v>0</v>
      </c>
      <c r="L2970">
        <v>0</v>
      </c>
      <c r="M2970">
        <v>0</v>
      </c>
      <c r="N2970">
        <v>1</v>
      </c>
      <c r="O2970">
        <v>1</v>
      </c>
      <c r="P2970">
        <v>348</v>
      </c>
      <c r="Q2970">
        <v>27</v>
      </c>
      <c r="R2970">
        <v>3</v>
      </c>
      <c r="S2970" t="s">
        <v>1478</v>
      </c>
      <c r="T2970">
        <v>1</v>
      </c>
      <c r="U2970">
        <v>5.2900000000000003E-2</v>
      </c>
      <c r="V2970">
        <v>665</v>
      </c>
    </row>
    <row r="2971" spans="1:22">
      <c r="A2971">
        <v>174676</v>
      </c>
      <c r="B2971" t="s">
        <v>3681</v>
      </c>
      <c r="C2971">
        <v>1.3068</v>
      </c>
      <c r="D2971">
        <v>1.3628</v>
      </c>
      <c r="E2971">
        <v>12622</v>
      </c>
      <c r="F2971">
        <v>2</v>
      </c>
      <c r="G2971">
        <v>5</v>
      </c>
      <c r="H2971">
        <v>4</v>
      </c>
      <c r="I2971">
        <v>97291</v>
      </c>
      <c r="J2971">
        <v>1</v>
      </c>
      <c r="K2971">
        <v>0</v>
      </c>
      <c r="L2971">
        <v>0</v>
      </c>
      <c r="M2971">
        <v>0</v>
      </c>
      <c r="N2971">
        <v>1</v>
      </c>
      <c r="O2971">
        <v>1</v>
      </c>
      <c r="P2971">
        <v>348</v>
      </c>
      <c r="Q2971">
        <v>27</v>
      </c>
      <c r="R2971">
        <v>3</v>
      </c>
      <c r="S2971" t="s">
        <v>1478</v>
      </c>
      <c r="T2971">
        <v>1</v>
      </c>
      <c r="U2971">
        <v>5.6000000000000001E-2</v>
      </c>
      <c r="V2971">
        <v>707</v>
      </c>
    </row>
    <row r="2972" spans="1:22">
      <c r="A2972">
        <v>174677</v>
      </c>
      <c r="B2972" t="s">
        <v>3681</v>
      </c>
      <c r="C2972">
        <v>1.3628</v>
      </c>
      <c r="D2972">
        <v>1.4183828999999999</v>
      </c>
      <c r="E2972">
        <v>12676</v>
      </c>
      <c r="F2972">
        <v>2</v>
      </c>
      <c r="G2972">
        <v>5</v>
      </c>
      <c r="H2972">
        <v>4</v>
      </c>
      <c r="I2972">
        <v>97291</v>
      </c>
      <c r="J2972">
        <v>1</v>
      </c>
      <c r="K2972">
        <v>0</v>
      </c>
      <c r="L2972">
        <v>0</v>
      </c>
      <c r="M2972">
        <v>0</v>
      </c>
      <c r="N2972">
        <v>1</v>
      </c>
      <c r="O2972">
        <v>1</v>
      </c>
      <c r="P2972">
        <v>348</v>
      </c>
      <c r="Q2972">
        <v>27</v>
      </c>
      <c r="R2972">
        <v>3</v>
      </c>
      <c r="S2972" t="s">
        <v>1478</v>
      </c>
      <c r="T2972">
        <v>1</v>
      </c>
      <c r="U2972">
        <v>5.5582899999999998E-2</v>
      </c>
      <c r="V2972">
        <v>705</v>
      </c>
    </row>
    <row r="2973" spans="1:22">
      <c r="A2973">
        <v>174678</v>
      </c>
      <c r="B2973" t="s">
        <v>3681</v>
      </c>
      <c r="C2973">
        <v>1.4183828999999999</v>
      </c>
      <c r="D2973">
        <v>1.4356</v>
      </c>
      <c r="E2973">
        <v>12711</v>
      </c>
      <c r="F2973">
        <v>2</v>
      </c>
      <c r="G2973">
        <v>5</v>
      </c>
      <c r="H2973">
        <v>4</v>
      </c>
      <c r="I2973">
        <v>97291</v>
      </c>
      <c r="J2973">
        <v>1</v>
      </c>
      <c r="K2973">
        <v>0</v>
      </c>
      <c r="L2973">
        <v>0</v>
      </c>
      <c r="M2973">
        <v>0</v>
      </c>
      <c r="N2973">
        <v>1</v>
      </c>
      <c r="O2973">
        <v>1</v>
      </c>
      <c r="P2973">
        <v>348</v>
      </c>
      <c r="Q2973">
        <v>27</v>
      </c>
      <c r="R2973">
        <v>3</v>
      </c>
      <c r="S2973" t="s">
        <v>1478</v>
      </c>
      <c r="T2973">
        <v>1</v>
      </c>
      <c r="U2973">
        <v>1.7217099999999999E-2</v>
      </c>
      <c r="V2973">
        <v>219</v>
      </c>
    </row>
    <row r="2974" spans="1:22">
      <c r="A2974">
        <v>174679</v>
      </c>
      <c r="B2974" t="s">
        <v>3681</v>
      </c>
      <c r="C2974">
        <v>1.4356</v>
      </c>
      <c r="D2974">
        <v>1.4598999699999999</v>
      </c>
      <c r="E2974">
        <v>12731</v>
      </c>
      <c r="F2974">
        <v>2</v>
      </c>
      <c r="G2974">
        <v>5</v>
      </c>
      <c r="H2974">
        <v>4</v>
      </c>
      <c r="I2974">
        <v>97291</v>
      </c>
      <c r="J2974">
        <v>1</v>
      </c>
      <c r="K2974">
        <v>0</v>
      </c>
      <c r="L2974">
        <v>0</v>
      </c>
      <c r="M2974">
        <v>0</v>
      </c>
      <c r="N2974">
        <v>1</v>
      </c>
      <c r="O2974">
        <v>1</v>
      </c>
      <c r="P2974">
        <v>348</v>
      </c>
      <c r="Q2974">
        <v>27</v>
      </c>
      <c r="R2974">
        <v>3</v>
      </c>
      <c r="S2974" t="s">
        <v>1478</v>
      </c>
      <c r="T2974">
        <v>1</v>
      </c>
      <c r="U2974">
        <v>2.4299970000000001E-2</v>
      </c>
      <c r="V2974">
        <v>309</v>
      </c>
    </row>
    <row r="2975" spans="1:22">
      <c r="A2975">
        <v>174681</v>
      </c>
      <c r="B2975" t="s">
        <v>3682</v>
      </c>
      <c r="C2975">
        <v>4.8055540000000001E-2</v>
      </c>
      <c r="D2975">
        <v>4.8099999999999997E-2</v>
      </c>
      <c r="E2975">
        <v>5323</v>
      </c>
      <c r="F2975">
        <v>2</v>
      </c>
      <c r="G2975">
        <v>5</v>
      </c>
      <c r="H2975">
        <v>4</v>
      </c>
      <c r="I2975">
        <v>97291</v>
      </c>
      <c r="J2975">
        <v>1</v>
      </c>
      <c r="K2975">
        <v>0</v>
      </c>
      <c r="L2975">
        <v>0</v>
      </c>
      <c r="M2975">
        <v>0</v>
      </c>
      <c r="N2975">
        <v>1</v>
      </c>
      <c r="O2975">
        <v>1</v>
      </c>
      <c r="P2975">
        <v>348</v>
      </c>
      <c r="Q2975">
        <v>27</v>
      </c>
      <c r="R2975">
        <v>3</v>
      </c>
      <c r="S2975" t="s">
        <v>1478</v>
      </c>
      <c r="T2975">
        <v>1</v>
      </c>
      <c r="U2975">
        <v>4.4459999999999998E-5</v>
      </c>
      <c r="V2975">
        <v>0</v>
      </c>
    </row>
    <row r="2976" spans="1:22">
      <c r="A2976">
        <v>174682</v>
      </c>
      <c r="B2976" t="s">
        <v>3682</v>
      </c>
      <c r="C2976">
        <v>4.8099999999999997E-2</v>
      </c>
      <c r="D2976">
        <v>0.1051</v>
      </c>
      <c r="E2976">
        <v>5323</v>
      </c>
      <c r="F2976">
        <v>2</v>
      </c>
      <c r="G2976">
        <v>5</v>
      </c>
      <c r="H2976">
        <v>4</v>
      </c>
      <c r="I2976">
        <v>97291</v>
      </c>
      <c r="J2976">
        <v>1</v>
      </c>
      <c r="K2976">
        <v>0</v>
      </c>
      <c r="L2976">
        <v>0</v>
      </c>
      <c r="M2976">
        <v>0</v>
      </c>
      <c r="N2976">
        <v>1</v>
      </c>
      <c r="O2976">
        <v>1</v>
      </c>
      <c r="P2976">
        <v>348</v>
      </c>
      <c r="Q2976">
        <v>27</v>
      </c>
      <c r="R2976">
        <v>3</v>
      </c>
      <c r="S2976" t="s">
        <v>1478</v>
      </c>
      <c r="T2976">
        <v>1</v>
      </c>
      <c r="U2976">
        <v>5.7000000000000002E-2</v>
      </c>
      <c r="V2976">
        <v>303</v>
      </c>
    </row>
    <row r="2977" spans="1:22">
      <c r="A2977">
        <v>174683</v>
      </c>
      <c r="B2977" t="s">
        <v>3682</v>
      </c>
      <c r="C2977">
        <v>0.1051</v>
      </c>
      <c r="D2977">
        <v>0.29849999999999999</v>
      </c>
      <c r="E2977">
        <v>5323</v>
      </c>
      <c r="F2977">
        <v>2</v>
      </c>
      <c r="G2977">
        <v>5</v>
      </c>
      <c r="H2977">
        <v>4</v>
      </c>
      <c r="I2977">
        <v>97291</v>
      </c>
      <c r="J2977">
        <v>1</v>
      </c>
      <c r="K2977">
        <v>0</v>
      </c>
      <c r="L2977">
        <v>0</v>
      </c>
      <c r="M2977">
        <v>0</v>
      </c>
      <c r="N2977">
        <v>1</v>
      </c>
      <c r="O2977">
        <v>1</v>
      </c>
      <c r="P2977">
        <v>348</v>
      </c>
      <c r="Q2977">
        <v>27</v>
      </c>
      <c r="R2977">
        <v>3</v>
      </c>
      <c r="S2977" t="s">
        <v>1478</v>
      </c>
      <c r="T2977">
        <v>1</v>
      </c>
      <c r="U2977">
        <v>0.19339999999999999</v>
      </c>
      <c r="V2977">
        <v>1029</v>
      </c>
    </row>
    <row r="2978" spans="1:22">
      <c r="A2978">
        <v>174684</v>
      </c>
      <c r="B2978" t="s">
        <v>3682</v>
      </c>
      <c r="C2978">
        <v>0.29849999999999999</v>
      </c>
      <c r="D2978">
        <v>0.64449997999999997</v>
      </c>
      <c r="E2978">
        <v>5323</v>
      </c>
      <c r="F2978">
        <v>2</v>
      </c>
      <c r="G2978">
        <v>5</v>
      </c>
      <c r="H2978">
        <v>4</v>
      </c>
      <c r="I2978">
        <v>97291</v>
      </c>
      <c r="J2978">
        <v>1</v>
      </c>
      <c r="K2978">
        <v>0</v>
      </c>
      <c r="L2978">
        <v>0</v>
      </c>
      <c r="M2978">
        <v>0</v>
      </c>
      <c r="N2978">
        <v>1</v>
      </c>
      <c r="O2978">
        <v>1</v>
      </c>
      <c r="P2978">
        <v>348</v>
      </c>
      <c r="Q2978">
        <v>27</v>
      </c>
      <c r="R2978">
        <v>3</v>
      </c>
      <c r="S2978" t="s">
        <v>1478</v>
      </c>
      <c r="T2978">
        <v>1</v>
      </c>
      <c r="U2978">
        <v>0.34599997999999998</v>
      </c>
      <c r="V2978">
        <v>1842</v>
      </c>
    </row>
    <row r="2979" spans="1:22">
      <c r="A2979">
        <v>174685</v>
      </c>
      <c r="B2979" t="s">
        <v>3683</v>
      </c>
      <c r="C2979">
        <v>0.53958890000000004</v>
      </c>
      <c r="D2979">
        <v>0.60218890000000003</v>
      </c>
      <c r="E2979">
        <v>32544</v>
      </c>
      <c r="F2979">
        <v>2</v>
      </c>
      <c r="G2979">
        <v>5</v>
      </c>
      <c r="H2979">
        <v>4</v>
      </c>
      <c r="I2979">
        <v>97291</v>
      </c>
      <c r="J2979">
        <v>1</v>
      </c>
      <c r="K2979">
        <v>0</v>
      </c>
      <c r="L2979">
        <v>0</v>
      </c>
      <c r="M2979">
        <v>0</v>
      </c>
      <c r="N2979">
        <v>1</v>
      </c>
      <c r="O2979">
        <v>1</v>
      </c>
      <c r="P2979">
        <v>348</v>
      </c>
      <c r="Q2979">
        <v>27</v>
      </c>
      <c r="R2979">
        <v>3</v>
      </c>
      <c r="S2979" t="s">
        <v>1478</v>
      </c>
      <c r="T2979">
        <v>1</v>
      </c>
      <c r="U2979">
        <v>6.2600000000000003E-2</v>
      </c>
      <c r="V2979">
        <v>2037</v>
      </c>
    </row>
    <row r="2980" spans="1:22">
      <c r="A2980">
        <v>174686</v>
      </c>
      <c r="B2980" t="s">
        <v>3683</v>
      </c>
      <c r="C2980">
        <v>0.60218890000000003</v>
      </c>
      <c r="D2980">
        <v>0.60221550000000001</v>
      </c>
      <c r="E2980">
        <v>32544</v>
      </c>
      <c r="F2980">
        <v>2</v>
      </c>
      <c r="G2980">
        <v>5</v>
      </c>
      <c r="H2980">
        <v>4</v>
      </c>
      <c r="I2980">
        <v>97291</v>
      </c>
      <c r="J2980">
        <v>1</v>
      </c>
      <c r="K2980">
        <v>0</v>
      </c>
      <c r="L2980">
        <v>0</v>
      </c>
      <c r="M2980">
        <v>0</v>
      </c>
      <c r="N2980">
        <v>1</v>
      </c>
      <c r="O2980">
        <v>1</v>
      </c>
      <c r="P2980">
        <v>348</v>
      </c>
      <c r="Q2980">
        <v>27</v>
      </c>
      <c r="R2980">
        <v>3</v>
      </c>
      <c r="S2980" t="s">
        <v>1478</v>
      </c>
      <c r="T2980">
        <v>1</v>
      </c>
      <c r="U2980">
        <v>2.6599999999999999E-5</v>
      </c>
      <c r="V2980">
        <v>1</v>
      </c>
    </row>
    <row r="2981" spans="1:22">
      <c r="A2981">
        <v>174688</v>
      </c>
      <c r="B2981" t="s">
        <v>3684</v>
      </c>
      <c r="C2981">
        <v>-2.9999999999999997E-8</v>
      </c>
      <c r="D2981">
        <v>1.11371E-2</v>
      </c>
      <c r="E2981">
        <v>11167</v>
      </c>
      <c r="F2981">
        <v>2</v>
      </c>
      <c r="G2981">
        <v>5</v>
      </c>
      <c r="H2981">
        <v>4</v>
      </c>
      <c r="I2981">
        <v>97291</v>
      </c>
      <c r="J2981">
        <v>1</v>
      </c>
      <c r="K2981">
        <v>0</v>
      </c>
      <c r="L2981">
        <v>0</v>
      </c>
      <c r="M2981">
        <v>0</v>
      </c>
      <c r="N2981">
        <v>1</v>
      </c>
      <c r="O2981">
        <v>1</v>
      </c>
      <c r="P2981">
        <v>348</v>
      </c>
      <c r="Q2981">
        <v>27</v>
      </c>
      <c r="R2981">
        <v>3</v>
      </c>
      <c r="S2981" t="s">
        <v>1478</v>
      </c>
      <c r="T2981">
        <v>1</v>
      </c>
      <c r="U2981">
        <v>1.113713E-2</v>
      </c>
      <c r="V2981">
        <v>124</v>
      </c>
    </row>
    <row r="2982" spans="1:22">
      <c r="A2982">
        <v>174689</v>
      </c>
      <c r="B2982" t="s">
        <v>3684</v>
      </c>
      <c r="C2982">
        <v>1.11371E-2</v>
      </c>
      <c r="D2982">
        <v>7.9500000000000001E-2</v>
      </c>
      <c r="E2982">
        <v>11167</v>
      </c>
      <c r="F2982">
        <v>2</v>
      </c>
      <c r="G2982">
        <v>5</v>
      </c>
      <c r="H2982">
        <v>4</v>
      </c>
      <c r="I2982">
        <v>97291</v>
      </c>
      <c r="J2982">
        <v>1</v>
      </c>
      <c r="K2982">
        <v>0</v>
      </c>
      <c r="L2982">
        <v>0</v>
      </c>
      <c r="M2982">
        <v>0</v>
      </c>
      <c r="N2982">
        <v>1</v>
      </c>
      <c r="O2982">
        <v>1</v>
      </c>
      <c r="P2982">
        <v>348</v>
      </c>
      <c r="Q2982">
        <v>27</v>
      </c>
      <c r="R2982">
        <v>3</v>
      </c>
      <c r="S2982" t="s">
        <v>1478</v>
      </c>
      <c r="T2982">
        <v>1</v>
      </c>
      <c r="U2982">
        <v>6.8362900000000004E-2</v>
      </c>
      <c r="V2982">
        <v>763</v>
      </c>
    </row>
    <row r="2983" spans="1:22">
      <c r="A2983">
        <v>174690</v>
      </c>
      <c r="B2983" t="s">
        <v>3684</v>
      </c>
      <c r="C2983">
        <v>7.9500000000000001E-2</v>
      </c>
      <c r="D2983">
        <v>0.15909999999999999</v>
      </c>
      <c r="E2983">
        <v>11167</v>
      </c>
      <c r="F2983">
        <v>2</v>
      </c>
      <c r="G2983">
        <v>5</v>
      </c>
      <c r="H2983">
        <v>4</v>
      </c>
      <c r="I2983">
        <v>97291</v>
      </c>
      <c r="J2983">
        <v>1</v>
      </c>
      <c r="K2983">
        <v>0</v>
      </c>
      <c r="L2983">
        <v>0</v>
      </c>
      <c r="M2983">
        <v>0</v>
      </c>
      <c r="N2983">
        <v>1</v>
      </c>
      <c r="O2983">
        <v>1</v>
      </c>
      <c r="P2983">
        <v>348</v>
      </c>
      <c r="Q2983">
        <v>27</v>
      </c>
      <c r="R2983">
        <v>3</v>
      </c>
      <c r="S2983" t="s">
        <v>1478</v>
      </c>
      <c r="T2983">
        <v>1</v>
      </c>
      <c r="U2983">
        <v>7.9600000000000004E-2</v>
      </c>
      <c r="V2983">
        <v>889</v>
      </c>
    </row>
    <row r="2984" spans="1:22">
      <c r="A2984">
        <v>174691</v>
      </c>
      <c r="B2984" t="s">
        <v>3684</v>
      </c>
      <c r="C2984">
        <v>0.15909999999999999</v>
      </c>
      <c r="D2984">
        <v>0.21640000000000001</v>
      </c>
      <c r="E2984">
        <v>11167</v>
      </c>
      <c r="F2984">
        <v>2</v>
      </c>
      <c r="G2984">
        <v>5</v>
      </c>
      <c r="H2984">
        <v>4</v>
      </c>
      <c r="I2984">
        <v>97291</v>
      </c>
      <c r="J2984">
        <v>1</v>
      </c>
      <c r="K2984">
        <v>0</v>
      </c>
      <c r="L2984">
        <v>0</v>
      </c>
      <c r="M2984">
        <v>0</v>
      </c>
      <c r="N2984">
        <v>1</v>
      </c>
      <c r="O2984">
        <v>1</v>
      </c>
      <c r="P2984">
        <v>348</v>
      </c>
      <c r="Q2984">
        <v>27</v>
      </c>
      <c r="R2984">
        <v>3</v>
      </c>
      <c r="S2984" t="s">
        <v>1478</v>
      </c>
      <c r="T2984">
        <v>1</v>
      </c>
      <c r="U2984">
        <v>5.7299999999999997E-2</v>
      </c>
      <c r="V2984">
        <v>640</v>
      </c>
    </row>
    <row r="2985" spans="1:22">
      <c r="A2985">
        <v>174692</v>
      </c>
      <c r="B2985" t="s">
        <v>3684</v>
      </c>
      <c r="C2985">
        <v>0.21640000000000001</v>
      </c>
      <c r="D2985">
        <v>0.57389999999999997</v>
      </c>
      <c r="E2985">
        <v>11167</v>
      </c>
      <c r="F2985">
        <v>2</v>
      </c>
      <c r="G2985">
        <v>5</v>
      </c>
      <c r="H2985">
        <v>4</v>
      </c>
      <c r="I2985">
        <v>97291</v>
      </c>
      <c r="J2985">
        <v>1</v>
      </c>
      <c r="K2985">
        <v>0</v>
      </c>
      <c r="L2985">
        <v>0</v>
      </c>
      <c r="M2985">
        <v>0</v>
      </c>
      <c r="N2985">
        <v>1</v>
      </c>
      <c r="O2985">
        <v>1</v>
      </c>
      <c r="P2985">
        <v>348</v>
      </c>
      <c r="Q2985">
        <v>27</v>
      </c>
      <c r="R2985">
        <v>3</v>
      </c>
      <c r="S2985" t="s">
        <v>1478</v>
      </c>
      <c r="T2985">
        <v>1</v>
      </c>
      <c r="U2985">
        <v>0.35749999999999998</v>
      </c>
      <c r="V2985">
        <v>3992</v>
      </c>
    </row>
    <row r="2986" spans="1:22">
      <c r="A2986">
        <v>174693</v>
      </c>
      <c r="B2986" t="s">
        <v>3684</v>
      </c>
      <c r="C2986">
        <v>0.57389999999999997</v>
      </c>
      <c r="D2986">
        <v>0.90459999999999996</v>
      </c>
      <c r="E2986">
        <v>11167</v>
      </c>
      <c r="F2986">
        <v>2</v>
      </c>
      <c r="G2986">
        <v>5</v>
      </c>
      <c r="H2986">
        <v>4</v>
      </c>
      <c r="I2986">
        <v>97291</v>
      </c>
      <c r="J2986">
        <v>1</v>
      </c>
      <c r="K2986">
        <v>0</v>
      </c>
      <c r="L2986">
        <v>0</v>
      </c>
      <c r="M2986">
        <v>0</v>
      </c>
      <c r="N2986">
        <v>1</v>
      </c>
      <c r="O2986">
        <v>1</v>
      </c>
      <c r="P2986">
        <v>348</v>
      </c>
      <c r="Q2986">
        <v>27</v>
      </c>
      <c r="R2986">
        <v>3</v>
      </c>
      <c r="S2986" t="s">
        <v>1478</v>
      </c>
      <c r="T2986">
        <v>1</v>
      </c>
      <c r="U2986">
        <v>0.33069999999999999</v>
      </c>
      <c r="V2986">
        <v>3693</v>
      </c>
    </row>
    <row r="2987" spans="1:22">
      <c r="A2987">
        <v>174694</v>
      </c>
      <c r="B2987" t="s">
        <v>3684</v>
      </c>
      <c r="C2987">
        <v>0.90459999999999996</v>
      </c>
      <c r="D2987">
        <v>0.94359999999999999</v>
      </c>
      <c r="E2987">
        <v>7656</v>
      </c>
      <c r="F2987">
        <v>2</v>
      </c>
      <c r="G2987">
        <v>5</v>
      </c>
      <c r="H2987">
        <v>4</v>
      </c>
      <c r="I2987">
        <v>97291</v>
      </c>
      <c r="J2987">
        <v>1</v>
      </c>
      <c r="K2987">
        <v>0</v>
      </c>
      <c r="L2987">
        <v>0</v>
      </c>
      <c r="M2987">
        <v>0</v>
      </c>
      <c r="N2987">
        <v>1</v>
      </c>
      <c r="O2987">
        <v>1</v>
      </c>
      <c r="P2987">
        <v>348</v>
      </c>
      <c r="Q2987">
        <v>27</v>
      </c>
      <c r="R2987">
        <v>3</v>
      </c>
      <c r="S2987" t="s">
        <v>1478</v>
      </c>
      <c r="T2987">
        <v>1</v>
      </c>
      <c r="U2987">
        <v>3.9E-2</v>
      </c>
      <c r="V2987">
        <v>299</v>
      </c>
    </row>
    <row r="2988" spans="1:22">
      <c r="A2988">
        <v>174695</v>
      </c>
      <c r="B2988" t="s">
        <v>3684</v>
      </c>
      <c r="C2988">
        <v>0.94359999999999999</v>
      </c>
      <c r="D2988">
        <v>0.9506</v>
      </c>
      <c r="E2988">
        <v>7219</v>
      </c>
      <c r="F2988">
        <v>2</v>
      </c>
      <c r="G2988">
        <v>5</v>
      </c>
      <c r="H2988">
        <v>4</v>
      </c>
      <c r="I2988">
        <v>97291</v>
      </c>
      <c r="J2988">
        <v>1</v>
      </c>
      <c r="K2988">
        <v>0</v>
      </c>
      <c r="L2988">
        <v>0</v>
      </c>
      <c r="M2988">
        <v>0</v>
      </c>
      <c r="N2988">
        <v>1</v>
      </c>
      <c r="O2988">
        <v>1</v>
      </c>
      <c r="P2988">
        <v>348</v>
      </c>
      <c r="Q2988">
        <v>27</v>
      </c>
      <c r="R2988">
        <v>3</v>
      </c>
      <c r="S2988" t="s">
        <v>1478</v>
      </c>
      <c r="T2988">
        <v>1</v>
      </c>
      <c r="U2988">
        <v>7.0000000000000001E-3</v>
      </c>
      <c r="V2988">
        <v>51</v>
      </c>
    </row>
    <row r="2989" spans="1:22">
      <c r="A2989">
        <v>174696</v>
      </c>
      <c r="B2989" t="s">
        <v>3684</v>
      </c>
      <c r="C2989">
        <v>0.9506</v>
      </c>
      <c r="D2989">
        <v>1.04010001</v>
      </c>
      <c r="E2989">
        <v>6302</v>
      </c>
      <c r="F2989">
        <v>2</v>
      </c>
      <c r="G2989">
        <v>5</v>
      </c>
      <c r="H2989">
        <v>4</v>
      </c>
      <c r="I2989">
        <v>97291</v>
      </c>
      <c r="J2989">
        <v>1</v>
      </c>
      <c r="K2989">
        <v>0</v>
      </c>
      <c r="L2989">
        <v>0</v>
      </c>
      <c r="M2989">
        <v>0</v>
      </c>
      <c r="N2989">
        <v>1</v>
      </c>
      <c r="O2989">
        <v>1</v>
      </c>
      <c r="P2989">
        <v>348</v>
      </c>
      <c r="Q2989">
        <v>27</v>
      </c>
      <c r="R2989">
        <v>3</v>
      </c>
      <c r="S2989" t="s">
        <v>1478</v>
      </c>
      <c r="T2989">
        <v>1</v>
      </c>
      <c r="U2989">
        <v>8.9500010000000005E-2</v>
      </c>
      <c r="V2989">
        <v>564</v>
      </c>
    </row>
    <row r="2990" spans="1:22">
      <c r="A2990">
        <v>174697</v>
      </c>
      <c r="B2990" t="s">
        <v>3685</v>
      </c>
      <c r="C2990">
        <v>-2.9999999999999997E-8</v>
      </c>
      <c r="D2990">
        <v>8.0161E-3</v>
      </c>
      <c r="E2990">
        <v>6376</v>
      </c>
      <c r="F2990">
        <v>2</v>
      </c>
      <c r="G2990">
        <v>5</v>
      </c>
      <c r="H2990">
        <v>4</v>
      </c>
      <c r="I2990">
        <v>97291</v>
      </c>
      <c r="J2990">
        <v>1</v>
      </c>
      <c r="K2990">
        <v>0</v>
      </c>
      <c r="L2990">
        <v>0</v>
      </c>
      <c r="M2990">
        <v>0</v>
      </c>
      <c r="N2990">
        <v>1</v>
      </c>
      <c r="O2990">
        <v>1</v>
      </c>
      <c r="P2990">
        <v>348</v>
      </c>
      <c r="Q2990">
        <v>27</v>
      </c>
      <c r="R2990">
        <v>3</v>
      </c>
      <c r="S2990" t="s">
        <v>1478</v>
      </c>
      <c r="T2990">
        <v>1</v>
      </c>
      <c r="U2990">
        <v>8.0161299999999998E-3</v>
      </c>
      <c r="V2990">
        <v>51</v>
      </c>
    </row>
    <row r="2991" spans="1:22">
      <c r="A2991">
        <v>174698</v>
      </c>
      <c r="B2991" t="s">
        <v>3685</v>
      </c>
      <c r="C2991">
        <v>8.0161E-3</v>
      </c>
      <c r="D2991">
        <v>0.21299999999999999</v>
      </c>
      <c r="E2991">
        <v>6376</v>
      </c>
      <c r="F2991">
        <v>2</v>
      </c>
      <c r="G2991">
        <v>5</v>
      </c>
      <c r="H2991">
        <v>4</v>
      </c>
      <c r="I2991">
        <v>97291</v>
      </c>
      <c r="J2991">
        <v>1</v>
      </c>
      <c r="K2991">
        <v>0</v>
      </c>
      <c r="L2991">
        <v>0</v>
      </c>
      <c r="M2991">
        <v>0</v>
      </c>
      <c r="N2991">
        <v>1</v>
      </c>
      <c r="O2991">
        <v>1</v>
      </c>
      <c r="P2991">
        <v>348</v>
      </c>
      <c r="Q2991">
        <v>27</v>
      </c>
      <c r="R2991">
        <v>3</v>
      </c>
      <c r="S2991" t="s">
        <v>1478</v>
      </c>
      <c r="T2991">
        <v>1</v>
      </c>
      <c r="U2991">
        <v>0.2049839</v>
      </c>
      <c r="V2991">
        <v>1307</v>
      </c>
    </row>
    <row r="2992" spans="1:22">
      <c r="A2992">
        <v>174699</v>
      </c>
      <c r="B2992" t="s">
        <v>3685</v>
      </c>
      <c r="C2992">
        <v>0.21299999999999999</v>
      </c>
      <c r="D2992">
        <v>0.33710000000000001</v>
      </c>
      <c r="E2992">
        <v>6376</v>
      </c>
      <c r="F2992">
        <v>2</v>
      </c>
      <c r="G2992">
        <v>5</v>
      </c>
      <c r="H2992">
        <v>4</v>
      </c>
      <c r="I2992">
        <v>97291</v>
      </c>
      <c r="J2992">
        <v>1</v>
      </c>
      <c r="K2992">
        <v>0</v>
      </c>
      <c r="L2992">
        <v>0</v>
      </c>
      <c r="M2992">
        <v>0</v>
      </c>
      <c r="N2992">
        <v>1</v>
      </c>
      <c r="O2992">
        <v>1</v>
      </c>
      <c r="P2992">
        <v>348</v>
      </c>
      <c r="Q2992">
        <v>27</v>
      </c>
      <c r="R2992">
        <v>3</v>
      </c>
      <c r="S2992" t="s">
        <v>1478</v>
      </c>
      <c r="T2992">
        <v>1</v>
      </c>
      <c r="U2992">
        <v>0.1241</v>
      </c>
      <c r="V2992">
        <v>791</v>
      </c>
    </row>
    <row r="2993" spans="1:22">
      <c r="A2993">
        <v>174700</v>
      </c>
      <c r="B2993" t="s">
        <v>3685</v>
      </c>
      <c r="C2993">
        <v>0.33710000000000001</v>
      </c>
      <c r="D2993">
        <v>0.50780000000000003</v>
      </c>
      <c r="E2993">
        <v>6376</v>
      </c>
      <c r="F2993">
        <v>2</v>
      </c>
      <c r="G2993">
        <v>5</v>
      </c>
      <c r="H2993">
        <v>4</v>
      </c>
      <c r="I2993">
        <v>97291</v>
      </c>
      <c r="J2993">
        <v>1</v>
      </c>
      <c r="K2993">
        <v>0</v>
      </c>
      <c r="L2993">
        <v>0</v>
      </c>
      <c r="M2993">
        <v>0</v>
      </c>
      <c r="N2993">
        <v>1</v>
      </c>
      <c r="O2993">
        <v>1</v>
      </c>
      <c r="P2993">
        <v>348</v>
      </c>
      <c r="Q2993">
        <v>27</v>
      </c>
      <c r="R2993">
        <v>3</v>
      </c>
      <c r="S2993" t="s">
        <v>1478</v>
      </c>
      <c r="T2993">
        <v>1</v>
      </c>
      <c r="U2993">
        <v>0.17069999999999999</v>
      </c>
      <c r="V2993">
        <v>1088</v>
      </c>
    </row>
    <row r="2994" spans="1:22">
      <c r="A2994">
        <v>174701</v>
      </c>
      <c r="B2994" t="s">
        <v>3685</v>
      </c>
      <c r="C2994">
        <v>0.50780000000000003</v>
      </c>
      <c r="D2994">
        <v>0.64280000000000004</v>
      </c>
      <c r="E2994">
        <v>6376</v>
      </c>
      <c r="F2994">
        <v>2</v>
      </c>
      <c r="G2994">
        <v>5</v>
      </c>
      <c r="H2994">
        <v>4</v>
      </c>
      <c r="I2994">
        <v>97291</v>
      </c>
      <c r="J2994">
        <v>1</v>
      </c>
      <c r="K2994">
        <v>0</v>
      </c>
      <c r="L2994">
        <v>0</v>
      </c>
      <c r="M2994">
        <v>0</v>
      </c>
      <c r="N2994">
        <v>1</v>
      </c>
      <c r="O2994">
        <v>1</v>
      </c>
      <c r="P2994">
        <v>348</v>
      </c>
      <c r="Q2994">
        <v>27</v>
      </c>
      <c r="R2994">
        <v>3</v>
      </c>
      <c r="S2994" t="s">
        <v>1478</v>
      </c>
      <c r="T2994">
        <v>1</v>
      </c>
      <c r="U2994">
        <v>0.13500000000000001</v>
      </c>
      <c r="V2994">
        <v>861</v>
      </c>
    </row>
    <row r="2995" spans="1:22">
      <c r="A2995">
        <v>174702</v>
      </c>
      <c r="B2995" t="s">
        <v>3685</v>
      </c>
      <c r="C2995">
        <v>0.64280000000000004</v>
      </c>
      <c r="D2995">
        <v>0.64280718999999997</v>
      </c>
      <c r="E2995">
        <v>6385</v>
      </c>
      <c r="F2995">
        <v>2</v>
      </c>
      <c r="G2995">
        <v>5</v>
      </c>
      <c r="H2995">
        <v>4</v>
      </c>
      <c r="I2995">
        <v>97291</v>
      </c>
      <c r="J2995">
        <v>1</v>
      </c>
      <c r="K2995">
        <v>0</v>
      </c>
      <c r="L2995">
        <v>0</v>
      </c>
      <c r="M2995">
        <v>0</v>
      </c>
      <c r="N2995">
        <v>1</v>
      </c>
      <c r="O2995">
        <v>1</v>
      </c>
      <c r="P2995">
        <v>348</v>
      </c>
      <c r="Q2995">
        <v>27</v>
      </c>
      <c r="R2995">
        <v>3</v>
      </c>
      <c r="S2995" t="s">
        <v>1478</v>
      </c>
      <c r="T2995">
        <v>1</v>
      </c>
      <c r="U2995">
        <v>7.1899999999999998E-6</v>
      </c>
      <c r="V2995">
        <v>0</v>
      </c>
    </row>
    <row r="2996" spans="1:22">
      <c r="A2996">
        <v>174703</v>
      </c>
      <c r="B2996" t="s">
        <v>3685</v>
      </c>
      <c r="C2996">
        <v>0.64280718999999997</v>
      </c>
      <c r="D2996">
        <v>0.68030002999999994</v>
      </c>
      <c r="E2996">
        <v>6376</v>
      </c>
      <c r="F2996">
        <v>1</v>
      </c>
      <c r="G2996">
        <v>5</v>
      </c>
      <c r="H2996">
        <v>4</v>
      </c>
      <c r="I2996">
        <v>97291</v>
      </c>
      <c r="J2996">
        <v>1</v>
      </c>
      <c r="K2996">
        <v>0</v>
      </c>
      <c r="L2996">
        <v>0</v>
      </c>
      <c r="M2996">
        <v>0</v>
      </c>
      <c r="N2996">
        <v>1</v>
      </c>
      <c r="O2996">
        <v>1</v>
      </c>
      <c r="P2996">
        <v>348</v>
      </c>
      <c r="Q2996">
        <v>27</v>
      </c>
      <c r="R2996">
        <v>3</v>
      </c>
      <c r="S2996" t="s">
        <v>1478</v>
      </c>
      <c r="T2996">
        <v>1</v>
      </c>
      <c r="U2996">
        <v>3.749284E-2</v>
      </c>
      <c r="V2996">
        <v>239</v>
      </c>
    </row>
    <row r="2997" spans="1:22">
      <c r="A2997">
        <v>174704</v>
      </c>
      <c r="B2997" t="s">
        <v>3686</v>
      </c>
      <c r="C2997">
        <v>-2.9999999999999997E-8</v>
      </c>
      <c r="D2997">
        <v>4.2582019999999998E-2</v>
      </c>
      <c r="E2997">
        <v>7371</v>
      </c>
      <c r="F2997">
        <v>1</v>
      </c>
      <c r="G2997">
        <v>5</v>
      </c>
      <c r="H2997">
        <v>4</v>
      </c>
      <c r="I2997">
        <v>97291</v>
      </c>
      <c r="J2997">
        <v>1</v>
      </c>
      <c r="K2997">
        <v>9</v>
      </c>
      <c r="L2997">
        <v>2</v>
      </c>
      <c r="M2997">
        <v>0</v>
      </c>
      <c r="N2997">
        <v>1</v>
      </c>
      <c r="O2997">
        <v>1</v>
      </c>
      <c r="P2997">
        <v>348</v>
      </c>
      <c r="Q2997">
        <v>27</v>
      </c>
      <c r="R2997">
        <v>3</v>
      </c>
      <c r="S2997" t="s">
        <v>1478</v>
      </c>
      <c r="T2997">
        <v>1</v>
      </c>
      <c r="U2997">
        <v>4.2582050000000003E-2</v>
      </c>
      <c r="V2997">
        <v>314</v>
      </c>
    </row>
    <row r="2998" spans="1:22">
      <c r="A2998">
        <v>174705</v>
      </c>
      <c r="B2998" t="s">
        <v>3686</v>
      </c>
      <c r="C2998">
        <v>4.2582019999999998E-2</v>
      </c>
      <c r="D2998">
        <v>4.2599999999999999E-2</v>
      </c>
      <c r="E2998">
        <v>7371</v>
      </c>
      <c r="F2998">
        <v>1</v>
      </c>
      <c r="G2998">
        <v>5</v>
      </c>
      <c r="H2998">
        <v>4</v>
      </c>
      <c r="I2998">
        <v>97291</v>
      </c>
      <c r="J2998">
        <v>1</v>
      </c>
      <c r="K2998">
        <v>0</v>
      </c>
      <c r="L2998">
        <v>0</v>
      </c>
      <c r="M2998">
        <v>0</v>
      </c>
      <c r="N2998">
        <v>1</v>
      </c>
      <c r="O2998">
        <v>1</v>
      </c>
      <c r="P2998">
        <v>348</v>
      </c>
      <c r="Q2998">
        <v>27</v>
      </c>
      <c r="R2998">
        <v>3</v>
      </c>
      <c r="S2998" t="s">
        <v>1478</v>
      </c>
      <c r="T2998">
        <v>1</v>
      </c>
      <c r="U2998">
        <v>1.7980000000000001E-5</v>
      </c>
      <c r="V2998">
        <v>0</v>
      </c>
    </row>
    <row r="2999" spans="1:22">
      <c r="A2999">
        <v>174706</v>
      </c>
      <c r="B2999" t="s">
        <v>3686</v>
      </c>
      <c r="C2999">
        <v>4.2599999999999999E-2</v>
      </c>
      <c r="D2999">
        <v>8.3299999999999999E-2</v>
      </c>
      <c r="E2999">
        <v>7371</v>
      </c>
      <c r="F2999">
        <v>1</v>
      </c>
      <c r="G2999">
        <v>5</v>
      </c>
      <c r="H2999">
        <v>4</v>
      </c>
      <c r="I2999">
        <v>97291</v>
      </c>
      <c r="J2999">
        <v>1</v>
      </c>
      <c r="K2999">
        <v>0</v>
      </c>
      <c r="L2999">
        <v>0</v>
      </c>
      <c r="M2999">
        <v>0</v>
      </c>
      <c r="N2999">
        <v>1</v>
      </c>
      <c r="O2999">
        <v>1</v>
      </c>
      <c r="P2999">
        <v>348</v>
      </c>
      <c r="Q2999">
        <v>27</v>
      </c>
      <c r="R2999">
        <v>3</v>
      </c>
      <c r="S2999" t="s">
        <v>1478</v>
      </c>
      <c r="T2999">
        <v>1</v>
      </c>
      <c r="U2999">
        <v>4.07E-2</v>
      </c>
      <c r="V2999">
        <v>300</v>
      </c>
    </row>
    <row r="3000" spans="1:22">
      <c r="A3000">
        <v>174707</v>
      </c>
      <c r="B3000" t="s">
        <v>3686</v>
      </c>
      <c r="C3000">
        <v>8.3299999999999999E-2</v>
      </c>
      <c r="D3000">
        <v>0.12</v>
      </c>
      <c r="E3000">
        <v>7371</v>
      </c>
      <c r="F3000">
        <v>1</v>
      </c>
      <c r="G3000">
        <v>5</v>
      </c>
      <c r="H3000">
        <v>4</v>
      </c>
      <c r="I3000">
        <v>97291</v>
      </c>
      <c r="J3000">
        <v>1</v>
      </c>
      <c r="K3000">
        <v>0</v>
      </c>
      <c r="L3000">
        <v>0</v>
      </c>
      <c r="M3000">
        <v>0</v>
      </c>
      <c r="N3000">
        <v>1</v>
      </c>
      <c r="O3000">
        <v>1</v>
      </c>
      <c r="P3000">
        <v>348</v>
      </c>
      <c r="Q3000">
        <v>27</v>
      </c>
      <c r="R3000">
        <v>3</v>
      </c>
      <c r="S3000" t="s">
        <v>1478</v>
      </c>
      <c r="T3000">
        <v>1</v>
      </c>
      <c r="U3000">
        <v>3.6700000000000003E-2</v>
      </c>
      <c r="V3000">
        <v>271</v>
      </c>
    </row>
    <row r="3001" spans="1:22">
      <c r="A3001">
        <v>174708</v>
      </c>
      <c r="B3001" t="s">
        <v>3686</v>
      </c>
      <c r="C3001">
        <v>0.12</v>
      </c>
      <c r="D3001">
        <v>0.1673</v>
      </c>
      <c r="E3001">
        <v>6679</v>
      </c>
      <c r="F3001">
        <v>1</v>
      </c>
      <c r="G3001">
        <v>5</v>
      </c>
      <c r="H3001">
        <v>4</v>
      </c>
      <c r="I3001">
        <v>97291</v>
      </c>
      <c r="J3001">
        <v>1</v>
      </c>
      <c r="K3001">
        <v>0</v>
      </c>
      <c r="L3001">
        <v>0</v>
      </c>
      <c r="M3001">
        <v>0</v>
      </c>
      <c r="N3001">
        <v>1</v>
      </c>
      <c r="O3001">
        <v>1</v>
      </c>
      <c r="P3001">
        <v>348</v>
      </c>
      <c r="Q3001">
        <v>27</v>
      </c>
      <c r="R3001">
        <v>3</v>
      </c>
      <c r="S3001" t="s">
        <v>1478</v>
      </c>
      <c r="T3001">
        <v>1</v>
      </c>
      <c r="U3001">
        <v>4.7300000000000002E-2</v>
      </c>
      <c r="V3001">
        <v>316</v>
      </c>
    </row>
    <row r="3002" spans="1:22">
      <c r="A3002">
        <v>174709</v>
      </c>
      <c r="B3002" t="s">
        <v>3686</v>
      </c>
      <c r="C3002">
        <v>0.1673</v>
      </c>
      <c r="D3002">
        <v>0.2168486</v>
      </c>
      <c r="E3002">
        <v>5881</v>
      </c>
      <c r="F3002">
        <v>1</v>
      </c>
      <c r="G3002">
        <v>5</v>
      </c>
      <c r="H3002">
        <v>4</v>
      </c>
      <c r="I3002">
        <v>97291</v>
      </c>
      <c r="J3002">
        <v>1</v>
      </c>
      <c r="K3002">
        <v>0</v>
      </c>
      <c r="L3002">
        <v>0</v>
      </c>
      <c r="M3002">
        <v>0</v>
      </c>
      <c r="N3002">
        <v>1</v>
      </c>
      <c r="O3002">
        <v>1</v>
      </c>
      <c r="P3002">
        <v>348</v>
      </c>
      <c r="Q3002">
        <v>27</v>
      </c>
      <c r="R3002">
        <v>3</v>
      </c>
      <c r="S3002" t="s">
        <v>1478</v>
      </c>
      <c r="T3002">
        <v>1</v>
      </c>
      <c r="U3002">
        <v>4.9548599999999998E-2</v>
      </c>
      <c r="V3002">
        <v>291</v>
      </c>
    </row>
    <row r="3003" spans="1:22">
      <c r="A3003">
        <v>174710</v>
      </c>
      <c r="B3003" t="s">
        <v>3686</v>
      </c>
      <c r="C3003">
        <v>0.2168486</v>
      </c>
      <c r="D3003">
        <v>0.2346</v>
      </c>
      <c r="E3003">
        <v>5327</v>
      </c>
      <c r="F3003">
        <v>1</v>
      </c>
      <c r="G3003">
        <v>5</v>
      </c>
      <c r="H3003">
        <v>4</v>
      </c>
      <c r="I3003">
        <v>97291</v>
      </c>
      <c r="J3003">
        <v>1</v>
      </c>
      <c r="K3003">
        <v>0</v>
      </c>
      <c r="L3003">
        <v>0</v>
      </c>
      <c r="M3003">
        <v>0</v>
      </c>
      <c r="N3003">
        <v>1</v>
      </c>
      <c r="O3003">
        <v>1</v>
      </c>
      <c r="P3003">
        <v>348</v>
      </c>
      <c r="Q3003">
        <v>27</v>
      </c>
      <c r="R3003">
        <v>3</v>
      </c>
      <c r="S3003" t="s">
        <v>1478</v>
      </c>
      <c r="T3003">
        <v>1</v>
      </c>
      <c r="U3003">
        <v>1.7751400000000001E-2</v>
      </c>
      <c r="V3003">
        <v>95</v>
      </c>
    </row>
    <row r="3004" spans="1:22">
      <c r="A3004">
        <v>174711</v>
      </c>
      <c r="B3004" t="s">
        <v>3686</v>
      </c>
      <c r="C3004">
        <v>0.2346</v>
      </c>
      <c r="D3004">
        <v>0.33329999999999999</v>
      </c>
      <c r="E3004">
        <v>4368</v>
      </c>
      <c r="F3004">
        <v>1</v>
      </c>
      <c r="G3004">
        <v>5</v>
      </c>
      <c r="H3004">
        <v>4</v>
      </c>
      <c r="I3004">
        <v>97291</v>
      </c>
      <c r="J3004">
        <v>1</v>
      </c>
      <c r="K3004">
        <v>0</v>
      </c>
      <c r="L3004">
        <v>0</v>
      </c>
      <c r="M3004">
        <v>0</v>
      </c>
      <c r="N3004">
        <v>1</v>
      </c>
      <c r="O3004">
        <v>1</v>
      </c>
      <c r="P3004">
        <v>348</v>
      </c>
      <c r="Q3004">
        <v>27</v>
      </c>
      <c r="R3004">
        <v>3</v>
      </c>
      <c r="S3004" t="s">
        <v>1478</v>
      </c>
      <c r="T3004">
        <v>1</v>
      </c>
      <c r="U3004">
        <v>9.8699999999999996E-2</v>
      </c>
      <c r="V3004">
        <v>431</v>
      </c>
    </row>
    <row r="3005" spans="1:22">
      <c r="A3005">
        <v>174712</v>
      </c>
      <c r="B3005" t="s">
        <v>3686</v>
      </c>
      <c r="C3005">
        <v>0.33329999999999999</v>
      </c>
      <c r="D3005">
        <v>0.37040000000000001</v>
      </c>
      <c r="E3005">
        <v>4327</v>
      </c>
      <c r="F3005">
        <v>1</v>
      </c>
      <c r="G3005">
        <v>5</v>
      </c>
      <c r="H3005">
        <v>4</v>
      </c>
      <c r="I3005">
        <v>97291</v>
      </c>
      <c r="J3005">
        <v>1</v>
      </c>
      <c r="K3005">
        <v>0</v>
      </c>
      <c r="L3005">
        <v>0</v>
      </c>
      <c r="M3005">
        <v>0</v>
      </c>
      <c r="N3005">
        <v>1</v>
      </c>
      <c r="O3005">
        <v>1</v>
      </c>
      <c r="P3005">
        <v>348</v>
      </c>
      <c r="Q3005">
        <v>27</v>
      </c>
      <c r="R3005">
        <v>3</v>
      </c>
      <c r="S3005" t="s">
        <v>1478</v>
      </c>
      <c r="T3005">
        <v>1</v>
      </c>
      <c r="U3005">
        <v>3.7100000000000001E-2</v>
      </c>
      <c r="V3005">
        <v>161</v>
      </c>
    </row>
    <row r="3006" spans="1:22">
      <c r="A3006">
        <v>174713</v>
      </c>
      <c r="B3006" t="s">
        <v>3686</v>
      </c>
      <c r="C3006">
        <v>0.37040000000000001</v>
      </c>
      <c r="D3006">
        <v>0.47670000000000001</v>
      </c>
      <c r="E3006">
        <v>4283</v>
      </c>
      <c r="F3006">
        <v>1</v>
      </c>
      <c r="G3006">
        <v>5</v>
      </c>
      <c r="H3006">
        <v>4</v>
      </c>
      <c r="I3006">
        <v>97291</v>
      </c>
      <c r="J3006">
        <v>1</v>
      </c>
      <c r="K3006">
        <v>0</v>
      </c>
      <c r="L3006">
        <v>0</v>
      </c>
      <c r="M3006">
        <v>0</v>
      </c>
      <c r="N3006">
        <v>1</v>
      </c>
      <c r="O3006">
        <v>1</v>
      </c>
      <c r="P3006">
        <v>348</v>
      </c>
      <c r="Q3006">
        <v>27</v>
      </c>
      <c r="R3006">
        <v>3</v>
      </c>
      <c r="S3006" t="s">
        <v>1478</v>
      </c>
      <c r="T3006">
        <v>1</v>
      </c>
      <c r="U3006">
        <v>0.10630000000000001</v>
      </c>
      <c r="V3006">
        <v>455</v>
      </c>
    </row>
    <row r="3007" spans="1:22">
      <c r="A3007">
        <v>174714</v>
      </c>
      <c r="B3007" t="s">
        <v>3686</v>
      </c>
      <c r="C3007">
        <v>0.47670000000000001</v>
      </c>
      <c r="D3007">
        <v>0.53520000000000001</v>
      </c>
      <c r="E3007">
        <v>4234</v>
      </c>
      <c r="F3007">
        <v>1</v>
      </c>
      <c r="G3007">
        <v>5</v>
      </c>
      <c r="H3007">
        <v>4</v>
      </c>
      <c r="I3007">
        <v>97291</v>
      </c>
      <c r="J3007">
        <v>1</v>
      </c>
      <c r="K3007">
        <v>0</v>
      </c>
      <c r="L3007">
        <v>0</v>
      </c>
      <c r="M3007">
        <v>0</v>
      </c>
      <c r="N3007">
        <v>1</v>
      </c>
      <c r="O3007">
        <v>1</v>
      </c>
      <c r="P3007">
        <v>348</v>
      </c>
      <c r="Q3007">
        <v>27</v>
      </c>
      <c r="R3007">
        <v>3</v>
      </c>
      <c r="S3007" t="s">
        <v>1478</v>
      </c>
      <c r="T3007">
        <v>1</v>
      </c>
      <c r="U3007">
        <v>5.8500000000000003E-2</v>
      </c>
      <c r="V3007">
        <v>248</v>
      </c>
    </row>
    <row r="3008" spans="1:22">
      <c r="A3008">
        <v>174715</v>
      </c>
      <c r="B3008" t="s">
        <v>3686</v>
      </c>
      <c r="C3008">
        <v>0.53520000000000001</v>
      </c>
      <c r="D3008">
        <v>0.61150000000000004</v>
      </c>
      <c r="E3008">
        <v>4193</v>
      </c>
      <c r="F3008">
        <v>1</v>
      </c>
      <c r="G3008">
        <v>5</v>
      </c>
      <c r="H3008">
        <v>4</v>
      </c>
      <c r="I3008">
        <v>97291</v>
      </c>
      <c r="J3008">
        <v>1</v>
      </c>
      <c r="K3008">
        <v>0</v>
      </c>
      <c r="L3008">
        <v>0</v>
      </c>
      <c r="M3008">
        <v>0</v>
      </c>
      <c r="N3008">
        <v>1</v>
      </c>
      <c r="O3008">
        <v>1</v>
      </c>
      <c r="P3008">
        <v>348</v>
      </c>
      <c r="Q3008">
        <v>27</v>
      </c>
      <c r="R3008">
        <v>3</v>
      </c>
      <c r="S3008" t="s">
        <v>1478</v>
      </c>
      <c r="T3008">
        <v>1</v>
      </c>
      <c r="U3008">
        <v>7.6300000000000007E-2</v>
      </c>
      <c r="V3008">
        <v>320</v>
      </c>
    </row>
    <row r="3009" spans="1:22">
      <c r="A3009">
        <v>174716</v>
      </c>
      <c r="B3009" t="s">
        <v>3686</v>
      </c>
      <c r="C3009">
        <v>0.61150000000000004</v>
      </c>
      <c r="D3009">
        <v>0.73279740000000004</v>
      </c>
      <c r="E3009">
        <v>4133</v>
      </c>
      <c r="F3009">
        <v>1</v>
      </c>
      <c r="G3009">
        <v>5</v>
      </c>
      <c r="H3009">
        <v>4</v>
      </c>
      <c r="I3009">
        <v>97291</v>
      </c>
      <c r="J3009">
        <v>1</v>
      </c>
      <c r="K3009">
        <v>0</v>
      </c>
      <c r="L3009">
        <v>0</v>
      </c>
      <c r="M3009">
        <v>0</v>
      </c>
      <c r="N3009">
        <v>1</v>
      </c>
      <c r="O3009">
        <v>1</v>
      </c>
      <c r="P3009">
        <v>348</v>
      </c>
      <c r="Q3009">
        <v>27</v>
      </c>
      <c r="R3009">
        <v>3</v>
      </c>
      <c r="S3009" t="s">
        <v>1478</v>
      </c>
      <c r="T3009">
        <v>1</v>
      </c>
      <c r="U3009">
        <v>0.1212974</v>
      </c>
      <c r="V3009">
        <v>501</v>
      </c>
    </row>
    <row r="3010" spans="1:22">
      <c r="A3010">
        <v>174717</v>
      </c>
      <c r="B3010" t="s">
        <v>3686</v>
      </c>
      <c r="C3010">
        <v>0.73279740000000004</v>
      </c>
      <c r="D3010">
        <v>0.74780000000000002</v>
      </c>
      <c r="E3010">
        <v>4092</v>
      </c>
      <c r="F3010">
        <v>1</v>
      </c>
      <c r="G3010">
        <v>5</v>
      </c>
      <c r="H3010">
        <v>4</v>
      </c>
      <c r="I3010">
        <v>97291</v>
      </c>
      <c r="J3010">
        <v>1</v>
      </c>
      <c r="K3010">
        <v>0</v>
      </c>
      <c r="L3010">
        <v>0</v>
      </c>
      <c r="M3010">
        <v>0</v>
      </c>
      <c r="N3010">
        <v>1</v>
      </c>
      <c r="O3010">
        <v>1</v>
      </c>
      <c r="P3010">
        <v>348</v>
      </c>
      <c r="Q3010">
        <v>27</v>
      </c>
      <c r="R3010">
        <v>3</v>
      </c>
      <c r="S3010" t="s">
        <v>1478</v>
      </c>
      <c r="T3010">
        <v>1</v>
      </c>
      <c r="U3010">
        <v>1.50026E-2</v>
      </c>
      <c r="V3010">
        <v>61</v>
      </c>
    </row>
    <row r="3011" spans="1:22">
      <c r="A3011">
        <v>174718</v>
      </c>
      <c r="B3011" t="s">
        <v>3686</v>
      </c>
      <c r="C3011">
        <v>0.74780000000000002</v>
      </c>
      <c r="D3011">
        <v>0.87229999999999996</v>
      </c>
      <c r="E3011">
        <v>4049</v>
      </c>
      <c r="F3011">
        <v>1</v>
      </c>
      <c r="G3011">
        <v>5</v>
      </c>
      <c r="H3011">
        <v>4</v>
      </c>
      <c r="I3011">
        <v>97291</v>
      </c>
      <c r="J3011">
        <v>1</v>
      </c>
      <c r="K3011">
        <v>0</v>
      </c>
      <c r="L3011">
        <v>0</v>
      </c>
      <c r="M3011">
        <v>0</v>
      </c>
      <c r="N3011">
        <v>1</v>
      </c>
      <c r="O3011">
        <v>1</v>
      </c>
      <c r="P3011">
        <v>348</v>
      </c>
      <c r="Q3011">
        <v>27</v>
      </c>
      <c r="R3011">
        <v>3</v>
      </c>
      <c r="S3011" t="s">
        <v>1478</v>
      </c>
      <c r="T3011">
        <v>1</v>
      </c>
      <c r="U3011">
        <v>0.1245</v>
      </c>
      <c r="V3011">
        <v>504</v>
      </c>
    </row>
    <row r="3012" spans="1:22">
      <c r="A3012">
        <v>174719</v>
      </c>
      <c r="B3012" t="s">
        <v>3686</v>
      </c>
      <c r="C3012">
        <v>0.87229999999999996</v>
      </c>
      <c r="D3012">
        <v>0.91359999999999997</v>
      </c>
      <c r="E3012">
        <v>3999</v>
      </c>
      <c r="F3012">
        <v>1</v>
      </c>
      <c r="G3012">
        <v>5</v>
      </c>
      <c r="H3012">
        <v>4</v>
      </c>
      <c r="I3012">
        <v>97291</v>
      </c>
      <c r="J3012">
        <v>1</v>
      </c>
      <c r="K3012">
        <v>0</v>
      </c>
      <c r="L3012">
        <v>0</v>
      </c>
      <c r="M3012">
        <v>0</v>
      </c>
      <c r="N3012">
        <v>1</v>
      </c>
      <c r="O3012">
        <v>1</v>
      </c>
      <c r="P3012">
        <v>348</v>
      </c>
      <c r="Q3012">
        <v>27</v>
      </c>
      <c r="R3012">
        <v>3</v>
      </c>
      <c r="S3012" t="s">
        <v>1478</v>
      </c>
      <c r="T3012">
        <v>1</v>
      </c>
      <c r="U3012">
        <v>4.1300000000000003E-2</v>
      </c>
      <c r="V3012">
        <v>165</v>
      </c>
    </row>
    <row r="3013" spans="1:22">
      <c r="A3013">
        <v>174720</v>
      </c>
      <c r="B3013" t="s">
        <v>3686</v>
      </c>
      <c r="C3013">
        <v>0.91359999999999997</v>
      </c>
      <c r="D3013">
        <v>1.0003</v>
      </c>
      <c r="E3013">
        <v>3960</v>
      </c>
      <c r="F3013">
        <v>1</v>
      </c>
      <c r="G3013">
        <v>5</v>
      </c>
      <c r="H3013">
        <v>4</v>
      </c>
      <c r="I3013">
        <v>97291</v>
      </c>
      <c r="J3013">
        <v>1</v>
      </c>
      <c r="K3013">
        <v>0</v>
      </c>
      <c r="L3013">
        <v>0</v>
      </c>
      <c r="M3013">
        <v>0</v>
      </c>
      <c r="N3013">
        <v>1</v>
      </c>
      <c r="O3013">
        <v>1</v>
      </c>
      <c r="P3013">
        <v>348</v>
      </c>
      <c r="Q3013">
        <v>27</v>
      </c>
      <c r="R3013">
        <v>3</v>
      </c>
      <c r="S3013" t="s">
        <v>1478</v>
      </c>
      <c r="T3013">
        <v>1</v>
      </c>
      <c r="U3013">
        <v>8.6699999999999999E-2</v>
      </c>
      <c r="V3013">
        <v>343</v>
      </c>
    </row>
    <row r="3014" spans="1:22">
      <c r="A3014">
        <v>174721</v>
      </c>
      <c r="B3014" t="s">
        <v>3686</v>
      </c>
      <c r="C3014">
        <v>1.0003</v>
      </c>
      <c r="D3014">
        <v>1.0766</v>
      </c>
      <c r="E3014">
        <v>3911</v>
      </c>
      <c r="F3014">
        <v>1</v>
      </c>
      <c r="G3014">
        <v>5</v>
      </c>
      <c r="H3014">
        <v>4</v>
      </c>
      <c r="I3014">
        <v>97291</v>
      </c>
      <c r="J3014">
        <v>1</v>
      </c>
      <c r="K3014">
        <v>0</v>
      </c>
      <c r="L3014">
        <v>0</v>
      </c>
      <c r="M3014">
        <v>0</v>
      </c>
      <c r="N3014">
        <v>1</v>
      </c>
      <c r="O3014">
        <v>1</v>
      </c>
      <c r="P3014">
        <v>348</v>
      </c>
      <c r="Q3014">
        <v>27</v>
      </c>
      <c r="R3014">
        <v>3</v>
      </c>
      <c r="S3014" t="s">
        <v>1478</v>
      </c>
      <c r="T3014">
        <v>1</v>
      </c>
      <c r="U3014">
        <v>7.6300000000000007E-2</v>
      </c>
      <c r="V3014">
        <v>298</v>
      </c>
    </row>
    <row r="3015" spans="1:22">
      <c r="A3015">
        <v>174722</v>
      </c>
      <c r="B3015" t="s">
        <v>3686</v>
      </c>
      <c r="C3015">
        <v>1.0766</v>
      </c>
      <c r="D3015">
        <v>1.1708529599999999</v>
      </c>
      <c r="E3015">
        <v>3859</v>
      </c>
      <c r="F3015">
        <v>1</v>
      </c>
      <c r="G3015">
        <v>5</v>
      </c>
      <c r="H3015">
        <v>4</v>
      </c>
      <c r="I3015">
        <v>97291</v>
      </c>
      <c r="J3015">
        <v>1</v>
      </c>
      <c r="K3015">
        <v>0</v>
      </c>
      <c r="L3015">
        <v>0</v>
      </c>
      <c r="M3015">
        <v>0</v>
      </c>
      <c r="N3015">
        <v>1</v>
      </c>
      <c r="O3015">
        <v>1</v>
      </c>
      <c r="P3015">
        <v>348</v>
      </c>
      <c r="Q3015">
        <v>27</v>
      </c>
      <c r="R3015">
        <v>3</v>
      </c>
      <c r="S3015" t="s">
        <v>1478</v>
      </c>
      <c r="T3015">
        <v>1</v>
      </c>
      <c r="U3015">
        <v>9.4252959999999997E-2</v>
      </c>
      <c r="V3015">
        <v>364</v>
      </c>
    </row>
    <row r="3016" spans="1:22">
      <c r="A3016">
        <v>174723</v>
      </c>
      <c r="B3016" t="s">
        <v>3686</v>
      </c>
      <c r="C3016">
        <v>1.1708529599999999</v>
      </c>
      <c r="D3016">
        <v>1.1709000000000001</v>
      </c>
      <c r="E3016">
        <v>3859</v>
      </c>
      <c r="F3016">
        <v>2</v>
      </c>
      <c r="G3016">
        <v>5</v>
      </c>
      <c r="H3016">
        <v>4</v>
      </c>
      <c r="I3016">
        <v>97291</v>
      </c>
      <c r="J3016">
        <v>1</v>
      </c>
      <c r="K3016">
        <v>0</v>
      </c>
      <c r="L3016">
        <v>0</v>
      </c>
      <c r="M3016">
        <v>0</v>
      </c>
      <c r="N3016">
        <v>1</v>
      </c>
      <c r="O3016">
        <v>1</v>
      </c>
      <c r="P3016">
        <v>348</v>
      </c>
      <c r="Q3016">
        <v>27</v>
      </c>
      <c r="R3016">
        <v>3</v>
      </c>
      <c r="S3016" t="s">
        <v>1478</v>
      </c>
      <c r="T3016">
        <v>1</v>
      </c>
      <c r="U3016">
        <v>4.7039999999999997E-5</v>
      </c>
      <c r="V3016">
        <v>0</v>
      </c>
    </row>
    <row r="3017" spans="1:22">
      <c r="A3017">
        <v>174724</v>
      </c>
      <c r="B3017" t="s">
        <v>3686</v>
      </c>
      <c r="C3017">
        <v>1.1709000000000001</v>
      </c>
      <c r="D3017">
        <v>1.2262</v>
      </c>
      <c r="E3017">
        <v>3814</v>
      </c>
      <c r="F3017">
        <v>2</v>
      </c>
      <c r="G3017">
        <v>5</v>
      </c>
      <c r="H3017">
        <v>4</v>
      </c>
      <c r="I3017">
        <v>97291</v>
      </c>
      <c r="J3017">
        <v>1</v>
      </c>
      <c r="K3017">
        <v>0</v>
      </c>
      <c r="L3017">
        <v>0</v>
      </c>
      <c r="M3017">
        <v>0</v>
      </c>
      <c r="N3017">
        <v>1</v>
      </c>
      <c r="O3017">
        <v>1</v>
      </c>
      <c r="P3017">
        <v>348</v>
      </c>
      <c r="Q3017">
        <v>27</v>
      </c>
      <c r="R3017">
        <v>3</v>
      </c>
      <c r="S3017" t="s">
        <v>1478</v>
      </c>
      <c r="T3017">
        <v>1</v>
      </c>
      <c r="U3017">
        <v>5.5300000000000002E-2</v>
      </c>
      <c r="V3017">
        <v>211</v>
      </c>
    </row>
    <row r="3018" spans="1:22">
      <c r="A3018">
        <v>174725</v>
      </c>
      <c r="B3018" t="s">
        <v>3686</v>
      </c>
      <c r="C3018">
        <v>1.2262</v>
      </c>
      <c r="D3018">
        <v>1.2723</v>
      </c>
      <c r="E3018">
        <v>3819</v>
      </c>
      <c r="F3018">
        <v>2</v>
      </c>
      <c r="G3018">
        <v>5</v>
      </c>
      <c r="H3018">
        <v>4</v>
      </c>
      <c r="I3018">
        <v>97291</v>
      </c>
      <c r="J3018">
        <v>1</v>
      </c>
      <c r="K3018">
        <v>0</v>
      </c>
      <c r="L3018">
        <v>0</v>
      </c>
      <c r="M3018">
        <v>0</v>
      </c>
      <c r="N3018">
        <v>1</v>
      </c>
      <c r="O3018">
        <v>1</v>
      </c>
      <c r="P3018">
        <v>348</v>
      </c>
      <c r="Q3018">
        <v>27</v>
      </c>
      <c r="R3018">
        <v>3</v>
      </c>
      <c r="S3018" t="s">
        <v>1478</v>
      </c>
      <c r="T3018">
        <v>1</v>
      </c>
      <c r="U3018">
        <v>4.6100000000000002E-2</v>
      </c>
      <c r="V3018">
        <v>176</v>
      </c>
    </row>
    <row r="3019" spans="1:22">
      <c r="A3019">
        <v>174726</v>
      </c>
      <c r="B3019" t="s">
        <v>3686</v>
      </c>
      <c r="C3019">
        <v>1.2723</v>
      </c>
      <c r="D3019">
        <v>1.3163</v>
      </c>
      <c r="E3019">
        <v>3823</v>
      </c>
      <c r="F3019">
        <v>2</v>
      </c>
      <c r="G3019">
        <v>5</v>
      </c>
      <c r="H3019">
        <v>4</v>
      </c>
      <c r="I3019">
        <v>97291</v>
      </c>
      <c r="J3019">
        <v>1</v>
      </c>
      <c r="K3019">
        <v>0</v>
      </c>
      <c r="L3019">
        <v>0</v>
      </c>
      <c r="M3019">
        <v>0</v>
      </c>
      <c r="N3019">
        <v>1</v>
      </c>
      <c r="O3019">
        <v>1</v>
      </c>
      <c r="P3019">
        <v>348</v>
      </c>
      <c r="Q3019">
        <v>27</v>
      </c>
      <c r="R3019">
        <v>3</v>
      </c>
      <c r="S3019" t="s">
        <v>1478</v>
      </c>
      <c r="T3019">
        <v>1</v>
      </c>
      <c r="U3019">
        <v>4.3999999999999997E-2</v>
      </c>
      <c r="V3019">
        <v>168</v>
      </c>
    </row>
    <row r="3020" spans="1:22">
      <c r="A3020">
        <v>174727</v>
      </c>
      <c r="B3020" t="s">
        <v>3686</v>
      </c>
      <c r="C3020">
        <v>1.3163</v>
      </c>
      <c r="D3020">
        <v>1.3655999999999999</v>
      </c>
      <c r="E3020">
        <v>3827</v>
      </c>
      <c r="F3020">
        <v>2</v>
      </c>
      <c r="G3020">
        <v>5</v>
      </c>
      <c r="H3020">
        <v>4</v>
      </c>
      <c r="I3020">
        <v>97291</v>
      </c>
      <c r="J3020">
        <v>1</v>
      </c>
      <c r="K3020">
        <v>0</v>
      </c>
      <c r="L3020">
        <v>0</v>
      </c>
      <c r="M3020">
        <v>0</v>
      </c>
      <c r="N3020">
        <v>1</v>
      </c>
      <c r="O3020">
        <v>1</v>
      </c>
      <c r="P3020">
        <v>348</v>
      </c>
      <c r="Q3020">
        <v>27</v>
      </c>
      <c r="R3020">
        <v>3</v>
      </c>
      <c r="S3020" t="s">
        <v>1478</v>
      </c>
      <c r="T3020">
        <v>1</v>
      </c>
      <c r="U3020">
        <v>4.9299999999999997E-2</v>
      </c>
      <c r="V3020">
        <v>189</v>
      </c>
    </row>
    <row r="3021" spans="1:22">
      <c r="A3021">
        <v>174728</v>
      </c>
      <c r="B3021" t="s">
        <v>3686</v>
      </c>
      <c r="C3021">
        <v>1.3655999999999999</v>
      </c>
      <c r="D3021">
        <v>1.4011</v>
      </c>
      <c r="E3021">
        <v>3831</v>
      </c>
      <c r="F3021">
        <v>2</v>
      </c>
      <c r="G3021">
        <v>5</v>
      </c>
      <c r="H3021">
        <v>4</v>
      </c>
      <c r="I3021">
        <v>97291</v>
      </c>
      <c r="J3021">
        <v>1</v>
      </c>
      <c r="K3021">
        <v>0</v>
      </c>
      <c r="L3021">
        <v>0</v>
      </c>
      <c r="M3021">
        <v>0</v>
      </c>
      <c r="N3021">
        <v>1</v>
      </c>
      <c r="O3021">
        <v>1</v>
      </c>
      <c r="P3021">
        <v>348</v>
      </c>
      <c r="Q3021">
        <v>27</v>
      </c>
      <c r="R3021">
        <v>3</v>
      </c>
      <c r="S3021" t="s">
        <v>1478</v>
      </c>
      <c r="T3021">
        <v>1</v>
      </c>
      <c r="U3021">
        <v>3.5499999999999997E-2</v>
      </c>
      <c r="V3021">
        <v>136</v>
      </c>
    </row>
    <row r="3022" spans="1:22">
      <c r="A3022">
        <v>174729</v>
      </c>
      <c r="B3022" t="s">
        <v>3686</v>
      </c>
      <c r="C3022">
        <v>1.4011</v>
      </c>
      <c r="D3022">
        <v>1.4530000000000001</v>
      </c>
      <c r="E3022">
        <v>3835</v>
      </c>
      <c r="F3022">
        <v>2</v>
      </c>
      <c r="G3022">
        <v>5</v>
      </c>
      <c r="H3022">
        <v>4</v>
      </c>
      <c r="I3022">
        <v>97291</v>
      </c>
      <c r="J3022">
        <v>1</v>
      </c>
      <c r="K3022">
        <v>0</v>
      </c>
      <c r="L3022">
        <v>0</v>
      </c>
      <c r="M3022">
        <v>0</v>
      </c>
      <c r="N3022">
        <v>1</v>
      </c>
      <c r="O3022">
        <v>1</v>
      </c>
      <c r="P3022">
        <v>348</v>
      </c>
      <c r="Q3022">
        <v>27</v>
      </c>
      <c r="R3022">
        <v>3</v>
      </c>
      <c r="S3022" t="s">
        <v>1478</v>
      </c>
      <c r="T3022">
        <v>1</v>
      </c>
      <c r="U3022">
        <v>5.1900000000000002E-2</v>
      </c>
      <c r="V3022">
        <v>199</v>
      </c>
    </row>
    <row r="3023" spans="1:22">
      <c r="A3023">
        <v>174730</v>
      </c>
      <c r="B3023" t="s">
        <v>3686</v>
      </c>
      <c r="C3023">
        <v>1.4530000000000001</v>
      </c>
      <c r="D3023">
        <v>1.4671000000000001</v>
      </c>
      <c r="E3023">
        <v>3838</v>
      </c>
      <c r="F3023">
        <v>2</v>
      </c>
      <c r="G3023">
        <v>5</v>
      </c>
      <c r="H3023">
        <v>4</v>
      </c>
      <c r="I3023">
        <v>97291</v>
      </c>
      <c r="J3023">
        <v>1</v>
      </c>
      <c r="K3023">
        <v>0</v>
      </c>
      <c r="L3023">
        <v>0</v>
      </c>
      <c r="M3023">
        <v>0</v>
      </c>
      <c r="N3023">
        <v>1</v>
      </c>
      <c r="O3023">
        <v>1</v>
      </c>
      <c r="P3023">
        <v>348</v>
      </c>
      <c r="Q3023">
        <v>27</v>
      </c>
      <c r="R3023">
        <v>3</v>
      </c>
      <c r="S3023" t="s">
        <v>1478</v>
      </c>
      <c r="T3023">
        <v>1</v>
      </c>
      <c r="U3023">
        <v>1.41E-2</v>
      </c>
      <c r="V3023">
        <v>54</v>
      </c>
    </row>
    <row r="3024" spans="1:22">
      <c r="A3024">
        <v>174731</v>
      </c>
      <c r="B3024" t="s">
        <v>3686</v>
      </c>
      <c r="C3024">
        <v>1.4671000000000001</v>
      </c>
      <c r="D3024">
        <v>1.5003</v>
      </c>
      <c r="E3024">
        <v>3840</v>
      </c>
      <c r="F3024">
        <v>2</v>
      </c>
      <c r="G3024">
        <v>5</v>
      </c>
      <c r="H3024">
        <v>4</v>
      </c>
      <c r="I3024">
        <v>97291</v>
      </c>
      <c r="J3024">
        <v>1</v>
      </c>
      <c r="K3024">
        <v>0</v>
      </c>
      <c r="L3024">
        <v>0</v>
      </c>
      <c r="M3024">
        <v>0</v>
      </c>
      <c r="N3024">
        <v>1</v>
      </c>
      <c r="O3024">
        <v>1</v>
      </c>
      <c r="P3024">
        <v>348</v>
      </c>
      <c r="Q3024">
        <v>27</v>
      </c>
      <c r="R3024">
        <v>3</v>
      </c>
      <c r="S3024" t="s">
        <v>1478</v>
      </c>
      <c r="T3024">
        <v>1</v>
      </c>
      <c r="U3024">
        <v>3.32E-2</v>
      </c>
      <c r="V3024">
        <v>127</v>
      </c>
    </row>
    <row r="3025" spans="1:22">
      <c r="A3025">
        <v>174732</v>
      </c>
      <c r="B3025" t="s">
        <v>3686</v>
      </c>
      <c r="C3025">
        <v>1.5003</v>
      </c>
      <c r="D3025">
        <v>1.6080000000000001</v>
      </c>
      <c r="E3025">
        <v>3846</v>
      </c>
      <c r="F3025">
        <v>2</v>
      </c>
      <c r="G3025">
        <v>5</v>
      </c>
      <c r="H3025">
        <v>4</v>
      </c>
      <c r="I3025">
        <v>97291</v>
      </c>
      <c r="J3025">
        <v>1</v>
      </c>
      <c r="K3025">
        <v>0</v>
      </c>
      <c r="L3025">
        <v>0</v>
      </c>
      <c r="M3025">
        <v>0</v>
      </c>
      <c r="N3025">
        <v>1</v>
      </c>
      <c r="O3025">
        <v>1</v>
      </c>
      <c r="P3025">
        <v>348</v>
      </c>
      <c r="Q3025">
        <v>27</v>
      </c>
      <c r="R3025">
        <v>3</v>
      </c>
      <c r="S3025" t="s">
        <v>1478</v>
      </c>
      <c r="T3025">
        <v>1</v>
      </c>
      <c r="U3025">
        <v>0.1077</v>
      </c>
      <c r="V3025">
        <v>414</v>
      </c>
    </row>
    <row r="3026" spans="1:22">
      <c r="A3026">
        <v>174733</v>
      </c>
      <c r="B3026" t="s">
        <v>3686</v>
      </c>
      <c r="C3026">
        <v>1.6080000000000001</v>
      </c>
      <c r="D3026">
        <v>1.6540999999999999</v>
      </c>
      <c r="E3026">
        <v>3853</v>
      </c>
      <c r="F3026">
        <v>2</v>
      </c>
      <c r="G3026">
        <v>5</v>
      </c>
      <c r="H3026">
        <v>4</v>
      </c>
      <c r="I3026">
        <v>97291</v>
      </c>
      <c r="J3026">
        <v>1</v>
      </c>
      <c r="K3026">
        <v>0</v>
      </c>
      <c r="L3026">
        <v>0</v>
      </c>
      <c r="M3026">
        <v>0</v>
      </c>
      <c r="N3026">
        <v>1</v>
      </c>
      <c r="O3026">
        <v>1</v>
      </c>
      <c r="P3026">
        <v>348</v>
      </c>
      <c r="Q3026">
        <v>27</v>
      </c>
      <c r="R3026">
        <v>3</v>
      </c>
      <c r="S3026" t="s">
        <v>1478</v>
      </c>
      <c r="T3026">
        <v>1</v>
      </c>
      <c r="U3026">
        <v>4.6100000000000002E-2</v>
      </c>
      <c r="V3026">
        <v>178</v>
      </c>
    </row>
    <row r="3027" spans="1:22">
      <c r="A3027">
        <v>174734</v>
      </c>
      <c r="B3027" t="s">
        <v>3686</v>
      </c>
      <c r="C3027">
        <v>1.6540999999999999</v>
      </c>
      <c r="D3027">
        <v>1.6657</v>
      </c>
      <c r="E3027">
        <v>3853</v>
      </c>
      <c r="F3027">
        <v>2</v>
      </c>
      <c r="G3027">
        <v>5</v>
      </c>
      <c r="H3027">
        <v>4</v>
      </c>
      <c r="I3027">
        <v>97291</v>
      </c>
      <c r="J3027">
        <v>1</v>
      </c>
      <c r="K3027">
        <v>0</v>
      </c>
      <c r="L3027">
        <v>0</v>
      </c>
      <c r="M3027">
        <v>0</v>
      </c>
      <c r="N3027">
        <v>1</v>
      </c>
      <c r="O3027">
        <v>1</v>
      </c>
      <c r="P3027">
        <v>348</v>
      </c>
      <c r="Q3027">
        <v>27</v>
      </c>
      <c r="R3027">
        <v>3</v>
      </c>
      <c r="S3027" t="s">
        <v>1478</v>
      </c>
      <c r="T3027">
        <v>1</v>
      </c>
      <c r="U3027">
        <v>1.1599999999999999E-2</v>
      </c>
      <c r="V3027">
        <v>45</v>
      </c>
    </row>
    <row r="3028" spans="1:22">
      <c r="A3028">
        <v>174735</v>
      </c>
      <c r="B3028" t="s">
        <v>3687</v>
      </c>
      <c r="C3028">
        <v>-2.9999999999999997E-8</v>
      </c>
      <c r="D3028">
        <v>2.1899999999999999E-2</v>
      </c>
      <c r="E3028">
        <v>2431</v>
      </c>
      <c r="F3028">
        <v>2</v>
      </c>
      <c r="G3028">
        <v>5</v>
      </c>
      <c r="H3028">
        <v>4</v>
      </c>
      <c r="I3028">
        <v>97291</v>
      </c>
      <c r="J3028">
        <v>1</v>
      </c>
      <c r="K3028">
        <v>0</v>
      </c>
      <c r="L3028">
        <v>0</v>
      </c>
      <c r="M3028">
        <v>0</v>
      </c>
      <c r="N3028">
        <v>1</v>
      </c>
      <c r="O3028">
        <v>1</v>
      </c>
      <c r="P3028">
        <v>348</v>
      </c>
      <c r="Q3028">
        <v>27</v>
      </c>
      <c r="R3028">
        <v>3</v>
      </c>
      <c r="S3028" t="s">
        <v>1478</v>
      </c>
      <c r="T3028">
        <v>1</v>
      </c>
      <c r="U3028">
        <v>2.1900030000000001E-2</v>
      </c>
      <c r="V3028">
        <v>53</v>
      </c>
    </row>
    <row r="3029" spans="1:22">
      <c r="A3029">
        <v>174736</v>
      </c>
      <c r="B3029" t="s">
        <v>3687</v>
      </c>
      <c r="C3029">
        <v>2.1899999999999999E-2</v>
      </c>
      <c r="D3029">
        <v>2.9700000000000001E-2</v>
      </c>
      <c r="E3029">
        <v>2431</v>
      </c>
      <c r="F3029">
        <v>2</v>
      </c>
      <c r="G3029">
        <v>5</v>
      </c>
      <c r="H3029">
        <v>4</v>
      </c>
      <c r="I3029">
        <v>97291</v>
      </c>
      <c r="J3029">
        <v>1</v>
      </c>
      <c r="K3029">
        <v>0</v>
      </c>
      <c r="L3029">
        <v>0</v>
      </c>
      <c r="M3029">
        <v>0</v>
      </c>
      <c r="N3029">
        <v>1</v>
      </c>
      <c r="O3029">
        <v>1</v>
      </c>
      <c r="P3029">
        <v>348</v>
      </c>
      <c r="Q3029">
        <v>27</v>
      </c>
      <c r="R3029">
        <v>3</v>
      </c>
      <c r="S3029" t="s">
        <v>1478</v>
      </c>
      <c r="T3029">
        <v>1</v>
      </c>
      <c r="U3029">
        <v>7.7999999999999996E-3</v>
      </c>
      <c r="V3029">
        <v>19</v>
      </c>
    </row>
    <row r="3030" spans="1:22">
      <c r="A3030">
        <v>174737</v>
      </c>
      <c r="B3030" t="s">
        <v>3687</v>
      </c>
      <c r="C3030">
        <v>2.9700000000000001E-2</v>
      </c>
      <c r="D3030">
        <v>9.3200000000000005E-2</v>
      </c>
      <c r="E3030">
        <v>2431</v>
      </c>
      <c r="F3030">
        <v>2</v>
      </c>
      <c r="G3030">
        <v>5</v>
      </c>
      <c r="H3030">
        <v>4</v>
      </c>
      <c r="I3030">
        <v>97291</v>
      </c>
      <c r="J3030">
        <v>1</v>
      </c>
      <c r="K3030">
        <v>0</v>
      </c>
      <c r="L3030">
        <v>0</v>
      </c>
      <c r="M3030">
        <v>0</v>
      </c>
      <c r="N3030">
        <v>1</v>
      </c>
      <c r="O3030">
        <v>1</v>
      </c>
      <c r="P3030">
        <v>348</v>
      </c>
      <c r="Q3030">
        <v>27</v>
      </c>
      <c r="R3030">
        <v>3</v>
      </c>
      <c r="S3030" t="s">
        <v>1478</v>
      </c>
      <c r="T3030">
        <v>1</v>
      </c>
      <c r="U3030">
        <v>6.3500000000000001E-2</v>
      </c>
      <c r="V3030">
        <v>154</v>
      </c>
    </row>
    <row r="3031" spans="1:22">
      <c r="A3031">
        <v>174738</v>
      </c>
      <c r="B3031" t="s">
        <v>3687</v>
      </c>
      <c r="C3031">
        <v>9.3200000000000005E-2</v>
      </c>
      <c r="D3031">
        <v>0.21010000000000001</v>
      </c>
      <c r="E3031">
        <v>2431</v>
      </c>
      <c r="F3031">
        <v>2</v>
      </c>
      <c r="G3031">
        <v>5</v>
      </c>
      <c r="H3031">
        <v>4</v>
      </c>
      <c r="I3031">
        <v>97291</v>
      </c>
      <c r="J3031">
        <v>1</v>
      </c>
      <c r="K3031">
        <v>0</v>
      </c>
      <c r="L3031">
        <v>0</v>
      </c>
      <c r="M3031">
        <v>0</v>
      </c>
      <c r="N3031">
        <v>1</v>
      </c>
      <c r="O3031">
        <v>1</v>
      </c>
      <c r="P3031">
        <v>348</v>
      </c>
      <c r="Q3031">
        <v>27</v>
      </c>
      <c r="R3031">
        <v>3</v>
      </c>
      <c r="S3031" t="s">
        <v>1478</v>
      </c>
      <c r="T3031">
        <v>1</v>
      </c>
      <c r="U3031">
        <v>0.1169</v>
      </c>
      <c r="V3031">
        <v>284</v>
      </c>
    </row>
    <row r="3032" spans="1:22">
      <c r="A3032">
        <v>174739</v>
      </c>
      <c r="B3032" t="s">
        <v>3687</v>
      </c>
      <c r="C3032">
        <v>0.21010000000000001</v>
      </c>
      <c r="D3032">
        <v>0.24410000000000001</v>
      </c>
      <c r="E3032">
        <v>2431</v>
      </c>
      <c r="F3032">
        <v>2</v>
      </c>
      <c r="G3032">
        <v>5</v>
      </c>
      <c r="H3032">
        <v>4</v>
      </c>
      <c r="I3032">
        <v>97291</v>
      </c>
      <c r="J3032">
        <v>1</v>
      </c>
      <c r="K3032">
        <v>0</v>
      </c>
      <c r="L3032">
        <v>0</v>
      </c>
      <c r="M3032">
        <v>0</v>
      </c>
      <c r="N3032">
        <v>1</v>
      </c>
      <c r="O3032">
        <v>1</v>
      </c>
      <c r="P3032">
        <v>348</v>
      </c>
      <c r="Q3032">
        <v>27</v>
      </c>
      <c r="R3032">
        <v>3</v>
      </c>
      <c r="S3032" t="s">
        <v>1478</v>
      </c>
      <c r="T3032">
        <v>1</v>
      </c>
      <c r="U3032">
        <v>3.4000000000000002E-2</v>
      </c>
      <c r="V3032">
        <v>83</v>
      </c>
    </row>
    <row r="3033" spans="1:22">
      <c r="A3033">
        <v>174740</v>
      </c>
      <c r="B3033" t="s">
        <v>3687</v>
      </c>
      <c r="C3033">
        <v>0.24410000000000001</v>
      </c>
      <c r="D3033">
        <v>0.26</v>
      </c>
      <c r="E3033">
        <v>2431</v>
      </c>
      <c r="F3033">
        <v>2</v>
      </c>
      <c r="G3033">
        <v>5</v>
      </c>
      <c r="H3033">
        <v>4</v>
      </c>
      <c r="I3033">
        <v>97291</v>
      </c>
      <c r="J3033">
        <v>1</v>
      </c>
      <c r="K3033">
        <v>0</v>
      </c>
      <c r="L3033">
        <v>0</v>
      </c>
      <c r="M3033">
        <v>0</v>
      </c>
      <c r="N3033">
        <v>1</v>
      </c>
      <c r="O3033">
        <v>1</v>
      </c>
      <c r="P3033">
        <v>348</v>
      </c>
      <c r="Q3033">
        <v>27</v>
      </c>
      <c r="R3033">
        <v>3</v>
      </c>
      <c r="S3033" t="s">
        <v>1478</v>
      </c>
      <c r="T3033">
        <v>1</v>
      </c>
      <c r="U3033">
        <v>1.5900000000000001E-2</v>
      </c>
      <c r="V3033">
        <v>39</v>
      </c>
    </row>
    <row r="3034" spans="1:22">
      <c r="A3034">
        <v>174741</v>
      </c>
      <c r="B3034" t="s">
        <v>3687</v>
      </c>
      <c r="C3034">
        <v>0.26</v>
      </c>
      <c r="D3034">
        <v>0.31219999999999998</v>
      </c>
      <c r="E3034">
        <v>2431</v>
      </c>
      <c r="F3034">
        <v>2</v>
      </c>
      <c r="G3034">
        <v>5</v>
      </c>
      <c r="H3034">
        <v>4</v>
      </c>
      <c r="I3034">
        <v>97291</v>
      </c>
      <c r="J3034">
        <v>1</v>
      </c>
      <c r="K3034">
        <v>0</v>
      </c>
      <c r="L3034">
        <v>0</v>
      </c>
      <c r="M3034">
        <v>0</v>
      </c>
      <c r="N3034">
        <v>1</v>
      </c>
      <c r="O3034">
        <v>1</v>
      </c>
      <c r="P3034">
        <v>348</v>
      </c>
      <c r="Q3034">
        <v>27</v>
      </c>
      <c r="R3034">
        <v>3</v>
      </c>
      <c r="S3034" t="s">
        <v>1478</v>
      </c>
      <c r="T3034">
        <v>1</v>
      </c>
      <c r="U3034">
        <v>5.2200000000000003E-2</v>
      </c>
      <c r="V3034">
        <v>127</v>
      </c>
    </row>
    <row r="3035" spans="1:22">
      <c r="A3035">
        <v>174742</v>
      </c>
      <c r="B3035" t="s">
        <v>3687</v>
      </c>
      <c r="C3035">
        <v>0.31219999999999998</v>
      </c>
      <c r="D3035">
        <v>0.34739999999999999</v>
      </c>
      <c r="E3035">
        <v>2431</v>
      </c>
      <c r="F3035">
        <v>2</v>
      </c>
      <c r="G3035">
        <v>5</v>
      </c>
      <c r="H3035">
        <v>4</v>
      </c>
      <c r="I3035">
        <v>97291</v>
      </c>
      <c r="J3035">
        <v>1</v>
      </c>
      <c r="K3035">
        <v>0</v>
      </c>
      <c r="L3035">
        <v>0</v>
      </c>
      <c r="M3035">
        <v>0</v>
      </c>
      <c r="N3035">
        <v>1</v>
      </c>
      <c r="O3035">
        <v>1</v>
      </c>
      <c r="P3035">
        <v>348</v>
      </c>
      <c r="Q3035">
        <v>27</v>
      </c>
      <c r="R3035">
        <v>3</v>
      </c>
      <c r="S3035" t="s">
        <v>1478</v>
      </c>
      <c r="T3035">
        <v>1</v>
      </c>
      <c r="U3035">
        <v>3.5200000000000002E-2</v>
      </c>
      <c r="V3035">
        <v>86</v>
      </c>
    </row>
    <row r="3036" spans="1:22">
      <c r="A3036">
        <v>174743</v>
      </c>
      <c r="B3036" t="s">
        <v>3687</v>
      </c>
      <c r="C3036">
        <v>0.34739999999999999</v>
      </c>
      <c r="D3036">
        <v>0.43090000000000001</v>
      </c>
      <c r="E3036">
        <v>3401</v>
      </c>
      <c r="F3036">
        <v>2</v>
      </c>
      <c r="G3036">
        <v>5</v>
      </c>
      <c r="H3036">
        <v>4</v>
      </c>
      <c r="I3036">
        <v>97291</v>
      </c>
      <c r="J3036">
        <v>1</v>
      </c>
      <c r="K3036">
        <v>0</v>
      </c>
      <c r="L3036">
        <v>0</v>
      </c>
      <c r="M3036">
        <v>0</v>
      </c>
      <c r="N3036">
        <v>1</v>
      </c>
      <c r="O3036">
        <v>1</v>
      </c>
      <c r="P3036">
        <v>348</v>
      </c>
      <c r="Q3036">
        <v>27</v>
      </c>
      <c r="R3036">
        <v>3</v>
      </c>
      <c r="S3036" t="s">
        <v>1478</v>
      </c>
      <c r="T3036">
        <v>1</v>
      </c>
      <c r="U3036">
        <v>8.3500000000000005E-2</v>
      </c>
      <c r="V3036">
        <v>284</v>
      </c>
    </row>
    <row r="3037" spans="1:22">
      <c r="A3037">
        <v>174744</v>
      </c>
      <c r="B3037" t="s">
        <v>3687</v>
      </c>
      <c r="C3037">
        <v>0.43090000000000001</v>
      </c>
      <c r="D3037">
        <v>0.45140000000000002</v>
      </c>
      <c r="E3037">
        <v>2989</v>
      </c>
      <c r="F3037">
        <v>2</v>
      </c>
      <c r="G3037">
        <v>5</v>
      </c>
      <c r="H3037">
        <v>4</v>
      </c>
      <c r="I3037">
        <v>97291</v>
      </c>
      <c r="J3037">
        <v>1</v>
      </c>
      <c r="K3037">
        <v>0</v>
      </c>
      <c r="L3037">
        <v>0</v>
      </c>
      <c r="M3037">
        <v>0</v>
      </c>
      <c r="N3037">
        <v>1</v>
      </c>
      <c r="O3037">
        <v>1</v>
      </c>
      <c r="P3037">
        <v>348</v>
      </c>
      <c r="Q3037">
        <v>27</v>
      </c>
      <c r="R3037">
        <v>3</v>
      </c>
      <c r="S3037" t="s">
        <v>1478</v>
      </c>
      <c r="T3037">
        <v>1</v>
      </c>
      <c r="U3037">
        <v>2.0500000000000001E-2</v>
      </c>
      <c r="V3037">
        <v>61</v>
      </c>
    </row>
    <row r="3038" spans="1:22">
      <c r="A3038">
        <v>174745</v>
      </c>
      <c r="B3038" t="s">
        <v>3687</v>
      </c>
      <c r="C3038">
        <v>0.45140000000000002</v>
      </c>
      <c r="D3038">
        <v>0.47660000000000002</v>
      </c>
      <c r="E3038">
        <v>2807</v>
      </c>
      <c r="F3038">
        <v>2</v>
      </c>
      <c r="G3038">
        <v>5</v>
      </c>
      <c r="H3038">
        <v>4</v>
      </c>
      <c r="I3038">
        <v>97291</v>
      </c>
      <c r="J3038">
        <v>1</v>
      </c>
      <c r="K3038">
        <v>0</v>
      </c>
      <c r="L3038">
        <v>0</v>
      </c>
      <c r="M3038">
        <v>0</v>
      </c>
      <c r="N3038">
        <v>1</v>
      </c>
      <c r="O3038">
        <v>1</v>
      </c>
      <c r="P3038">
        <v>348</v>
      </c>
      <c r="Q3038">
        <v>27</v>
      </c>
      <c r="R3038">
        <v>3</v>
      </c>
      <c r="S3038" t="s">
        <v>1478</v>
      </c>
      <c r="T3038">
        <v>1</v>
      </c>
      <c r="U3038">
        <v>2.52E-2</v>
      </c>
      <c r="V3038">
        <v>71</v>
      </c>
    </row>
    <row r="3039" spans="1:22">
      <c r="A3039">
        <v>174746</v>
      </c>
      <c r="B3039" t="s">
        <v>3687</v>
      </c>
      <c r="C3039">
        <v>0.47660000000000002</v>
      </c>
      <c r="D3039">
        <v>0.53039999000000004</v>
      </c>
      <c r="E3039">
        <v>2494</v>
      </c>
      <c r="F3039">
        <v>2</v>
      </c>
      <c r="G3039">
        <v>5</v>
      </c>
      <c r="H3039">
        <v>4</v>
      </c>
      <c r="I3039">
        <v>97291</v>
      </c>
      <c r="J3039">
        <v>1</v>
      </c>
      <c r="K3039">
        <v>0</v>
      </c>
      <c r="L3039">
        <v>0</v>
      </c>
      <c r="M3039">
        <v>0</v>
      </c>
      <c r="N3039">
        <v>1</v>
      </c>
      <c r="O3039">
        <v>1</v>
      </c>
      <c r="P3039">
        <v>348</v>
      </c>
      <c r="Q3039">
        <v>27</v>
      </c>
      <c r="R3039">
        <v>3</v>
      </c>
      <c r="S3039" t="s">
        <v>1478</v>
      </c>
      <c r="T3039">
        <v>1</v>
      </c>
      <c r="U3039">
        <v>5.3799989999999999E-2</v>
      </c>
      <c r="V3039">
        <v>134</v>
      </c>
    </row>
    <row r="3040" spans="1:22">
      <c r="A3040">
        <v>174747</v>
      </c>
      <c r="B3040" t="s">
        <v>3688</v>
      </c>
      <c r="C3040">
        <v>-2.9999999999999997E-8</v>
      </c>
      <c r="D3040">
        <v>0.10349999999999999</v>
      </c>
      <c r="E3040">
        <v>8032</v>
      </c>
      <c r="F3040">
        <v>2</v>
      </c>
      <c r="G3040">
        <v>5</v>
      </c>
      <c r="H3040">
        <v>4</v>
      </c>
      <c r="I3040">
        <v>97291</v>
      </c>
      <c r="J3040">
        <v>1</v>
      </c>
      <c r="K3040">
        <v>0</v>
      </c>
      <c r="L3040">
        <v>0</v>
      </c>
      <c r="M3040">
        <v>0</v>
      </c>
      <c r="N3040">
        <v>1</v>
      </c>
      <c r="O3040">
        <v>1</v>
      </c>
      <c r="P3040">
        <v>348</v>
      </c>
      <c r="Q3040">
        <v>27</v>
      </c>
      <c r="R3040">
        <v>3</v>
      </c>
      <c r="S3040" t="s">
        <v>1478</v>
      </c>
      <c r="T3040">
        <v>1</v>
      </c>
      <c r="U3040">
        <v>0.10350003000000001</v>
      </c>
      <c r="V3040">
        <v>831</v>
      </c>
    </row>
    <row r="3041" spans="1:22">
      <c r="A3041">
        <v>174748</v>
      </c>
      <c r="B3041" t="s">
        <v>3688</v>
      </c>
      <c r="C3041">
        <v>0.10349999999999999</v>
      </c>
      <c r="D3041">
        <v>0.12989997</v>
      </c>
      <c r="E3041">
        <v>8032</v>
      </c>
      <c r="F3041">
        <v>2</v>
      </c>
      <c r="G3041">
        <v>5</v>
      </c>
      <c r="H3041">
        <v>4</v>
      </c>
      <c r="I3041">
        <v>97291</v>
      </c>
      <c r="J3041">
        <v>1</v>
      </c>
      <c r="K3041">
        <v>0</v>
      </c>
      <c r="L3041">
        <v>0</v>
      </c>
      <c r="M3041">
        <v>0</v>
      </c>
      <c r="N3041">
        <v>1</v>
      </c>
      <c r="O3041">
        <v>1</v>
      </c>
      <c r="P3041">
        <v>348</v>
      </c>
      <c r="Q3041">
        <v>27</v>
      </c>
      <c r="R3041">
        <v>3</v>
      </c>
      <c r="S3041" t="s">
        <v>1478</v>
      </c>
      <c r="T3041">
        <v>1</v>
      </c>
      <c r="U3041">
        <v>2.6399969999999998E-2</v>
      </c>
      <c r="V3041">
        <v>212</v>
      </c>
    </row>
    <row r="3042" spans="1:22">
      <c r="A3042">
        <v>174749</v>
      </c>
      <c r="B3042" t="s">
        <v>3689</v>
      </c>
      <c r="C3042">
        <v>-2.9999999999999997E-8</v>
      </c>
      <c r="D3042">
        <v>0.15399999</v>
      </c>
      <c r="E3042">
        <v>818</v>
      </c>
      <c r="F3042">
        <v>2</v>
      </c>
      <c r="G3042">
        <v>5</v>
      </c>
      <c r="H3042">
        <v>4</v>
      </c>
      <c r="I3042">
        <v>97291</v>
      </c>
      <c r="J3042">
        <v>1</v>
      </c>
      <c r="K3042">
        <v>0</v>
      </c>
      <c r="L3042">
        <v>0</v>
      </c>
      <c r="M3042">
        <v>0</v>
      </c>
      <c r="N3042">
        <v>1</v>
      </c>
      <c r="O3042">
        <v>1</v>
      </c>
      <c r="P3042">
        <v>348</v>
      </c>
      <c r="Q3042">
        <v>27</v>
      </c>
      <c r="R3042">
        <v>3</v>
      </c>
      <c r="S3042" t="s">
        <v>1478</v>
      </c>
      <c r="T3042">
        <v>1</v>
      </c>
      <c r="U3042">
        <v>0.15400001999999999</v>
      </c>
      <c r="V3042">
        <v>126</v>
      </c>
    </row>
    <row r="3043" spans="1:22">
      <c r="A3043">
        <v>174750</v>
      </c>
      <c r="B3043" t="s">
        <v>3690</v>
      </c>
      <c r="C3043">
        <v>-2.9999999999999997E-8</v>
      </c>
      <c r="D3043">
        <v>0.1222</v>
      </c>
      <c r="E3043">
        <v>4013</v>
      </c>
      <c r="F3043">
        <v>2</v>
      </c>
      <c r="G3043">
        <v>5</v>
      </c>
      <c r="H3043">
        <v>4</v>
      </c>
      <c r="I3043">
        <v>97291</v>
      </c>
      <c r="J3043">
        <v>1</v>
      </c>
      <c r="K3043">
        <v>0</v>
      </c>
      <c r="L3043">
        <v>0</v>
      </c>
      <c r="M3043">
        <v>0</v>
      </c>
      <c r="N3043">
        <v>1</v>
      </c>
      <c r="O3043">
        <v>1</v>
      </c>
      <c r="P3043">
        <v>348</v>
      </c>
      <c r="Q3043">
        <v>27</v>
      </c>
      <c r="R3043">
        <v>3</v>
      </c>
      <c r="S3043" t="s">
        <v>1478</v>
      </c>
      <c r="T3043">
        <v>1</v>
      </c>
      <c r="U3043">
        <v>0.12220003</v>
      </c>
      <c r="V3043">
        <v>490</v>
      </c>
    </row>
    <row r="3044" spans="1:22">
      <c r="A3044">
        <v>174751</v>
      </c>
      <c r="B3044" t="s">
        <v>3690</v>
      </c>
      <c r="C3044">
        <v>0.1222</v>
      </c>
      <c r="D3044">
        <v>0.22</v>
      </c>
      <c r="E3044">
        <v>4013</v>
      </c>
      <c r="F3044">
        <v>2</v>
      </c>
      <c r="G3044">
        <v>5</v>
      </c>
      <c r="H3044">
        <v>4</v>
      </c>
      <c r="I3044">
        <v>97291</v>
      </c>
      <c r="J3044">
        <v>1</v>
      </c>
      <c r="K3044">
        <v>0</v>
      </c>
      <c r="L3044">
        <v>0</v>
      </c>
      <c r="M3044">
        <v>0</v>
      </c>
      <c r="N3044">
        <v>1</v>
      </c>
      <c r="O3044">
        <v>1</v>
      </c>
      <c r="P3044">
        <v>348</v>
      </c>
      <c r="Q3044">
        <v>27</v>
      </c>
      <c r="R3044">
        <v>3</v>
      </c>
      <c r="S3044" t="s">
        <v>1478</v>
      </c>
      <c r="T3044">
        <v>1</v>
      </c>
      <c r="U3044">
        <v>9.7799999999999998E-2</v>
      </c>
      <c r="V3044">
        <v>392</v>
      </c>
    </row>
    <row r="3045" spans="1:22">
      <c r="A3045">
        <v>174752</v>
      </c>
      <c r="B3045" t="s">
        <v>3690</v>
      </c>
      <c r="C3045">
        <v>0.22</v>
      </c>
      <c r="D3045">
        <v>0.24999996999999999</v>
      </c>
      <c r="E3045">
        <v>4013</v>
      </c>
      <c r="F3045">
        <v>2</v>
      </c>
      <c r="G3045">
        <v>5</v>
      </c>
      <c r="H3045">
        <v>4</v>
      </c>
      <c r="I3045">
        <v>97291</v>
      </c>
      <c r="J3045">
        <v>1</v>
      </c>
      <c r="K3045">
        <v>0</v>
      </c>
      <c r="L3045">
        <v>0</v>
      </c>
      <c r="M3045">
        <v>0</v>
      </c>
      <c r="N3045">
        <v>1</v>
      </c>
      <c r="O3045">
        <v>1</v>
      </c>
      <c r="P3045">
        <v>348</v>
      </c>
      <c r="Q3045">
        <v>27</v>
      </c>
      <c r="R3045">
        <v>3</v>
      </c>
      <c r="S3045" t="s">
        <v>1478</v>
      </c>
      <c r="T3045">
        <v>1</v>
      </c>
      <c r="U3045">
        <v>2.9999970000000001E-2</v>
      </c>
      <c r="V3045">
        <v>120</v>
      </c>
    </row>
    <row r="3046" spans="1:22">
      <c r="A3046">
        <v>174753</v>
      </c>
      <c r="B3046" t="s">
        <v>3691</v>
      </c>
      <c r="C3046">
        <v>-2.9999999999999997E-8</v>
      </c>
      <c r="D3046">
        <v>0.10009999999999999</v>
      </c>
      <c r="E3046">
        <v>9303</v>
      </c>
      <c r="F3046">
        <v>2</v>
      </c>
      <c r="G3046">
        <v>5</v>
      </c>
      <c r="H3046">
        <v>4</v>
      </c>
      <c r="I3046">
        <v>97291</v>
      </c>
      <c r="J3046">
        <v>1</v>
      </c>
      <c r="K3046">
        <v>0</v>
      </c>
      <c r="L3046">
        <v>0</v>
      </c>
      <c r="M3046">
        <v>0</v>
      </c>
      <c r="N3046">
        <v>1</v>
      </c>
      <c r="O3046">
        <v>1</v>
      </c>
      <c r="P3046">
        <v>348</v>
      </c>
      <c r="Q3046">
        <v>27</v>
      </c>
      <c r="R3046">
        <v>3</v>
      </c>
      <c r="S3046" t="s">
        <v>1478</v>
      </c>
      <c r="T3046">
        <v>1</v>
      </c>
      <c r="U3046">
        <v>0.10010003000000001</v>
      </c>
      <c r="V3046">
        <v>931</v>
      </c>
    </row>
    <row r="3047" spans="1:22">
      <c r="A3047">
        <v>174754</v>
      </c>
      <c r="B3047" t="s">
        <v>3691</v>
      </c>
      <c r="C3047">
        <v>0.10009999999999999</v>
      </c>
      <c r="D3047">
        <v>0.1202</v>
      </c>
      <c r="E3047">
        <v>9303</v>
      </c>
      <c r="F3047">
        <v>2</v>
      </c>
      <c r="G3047">
        <v>5</v>
      </c>
      <c r="H3047">
        <v>4</v>
      </c>
      <c r="I3047">
        <v>97291</v>
      </c>
      <c r="J3047">
        <v>1</v>
      </c>
      <c r="K3047">
        <v>0</v>
      </c>
      <c r="L3047">
        <v>0</v>
      </c>
      <c r="M3047">
        <v>0</v>
      </c>
      <c r="N3047">
        <v>1</v>
      </c>
      <c r="O3047">
        <v>1</v>
      </c>
      <c r="P3047">
        <v>348</v>
      </c>
      <c r="Q3047">
        <v>27</v>
      </c>
      <c r="R3047">
        <v>3</v>
      </c>
      <c r="S3047" t="s">
        <v>1478</v>
      </c>
      <c r="T3047">
        <v>1</v>
      </c>
      <c r="U3047">
        <v>2.01E-2</v>
      </c>
      <c r="V3047">
        <v>187</v>
      </c>
    </row>
    <row r="3048" spans="1:22">
      <c r="A3048">
        <v>174755</v>
      </c>
      <c r="B3048" t="s">
        <v>3691</v>
      </c>
      <c r="C3048">
        <v>0.1202</v>
      </c>
      <c r="D3048">
        <v>0.1452</v>
      </c>
      <c r="E3048">
        <v>9303</v>
      </c>
      <c r="F3048">
        <v>2</v>
      </c>
      <c r="G3048">
        <v>5</v>
      </c>
      <c r="H3048">
        <v>4</v>
      </c>
      <c r="I3048">
        <v>97291</v>
      </c>
      <c r="J3048">
        <v>1</v>
      </c>
      <c r="K3048">
        <v>0</v>
      </c>
      <c r="L3048">
        <v>0</v>
      </c>
      <c r="M3048">
        <v>0</v>
      </c>
      <c r="N3048">
        <v>1</v>
      </c>
      <c r="O3048">
        <v>1</v>
      </c>
      <c r="P3048">
        <v>348</v>
      </c>
      <c r="Q3048">
        <v>27</v>
      </c>
      <c r="R3048">
        <v>3</v>
      </c>
      <c r="S3048" t="s">
        <v>1478</v>
      </c>
      <c r="T3048">
        <v>1</v>
      </c>
      <c r="U3048">
        <v>2.5000000000000001E-2</v>
      </c>
      <c r="V3048">
        <v>233</v>
      </c>
    </row>
    <row r="3049" spans="1:22">
      <c r="A3049">
        <v>174756</v>
      </c>
      <c r="B3049" t="s">
        <v>3691</v>
      </c>
      <c r="C3049">
        <v>0.1452</v>
      </c>
      <c r="D3049">
        <v>0.19420000000000001</v>
      </c>
      <c r="E3049">
        <v>9303</v>
      </c>
      <c r="F3049">
        <v>2</v>
      </c>
      <c r="G3049">
        <v>5</v>
      </c>
      <c r="H3049">
        <v>4</v>
      </c>
      <c r="I3049">
        <v>97291</v>
      </c>
      <c r="J3049">
        <v>1</v>
      </c>
      <c r="K3049">
        <v>0</v>
      </c>
      <c r="L3049">
        <v>0</v>
      </c>
      <c r="M3049">
        <v>0</v>
      </c>
      <c r="N3049">
        <v>1</v>
      </c>
      <c r="O3049">
        <v>1</v>
      </c>
      <c r="P3049">
        <v>348</v>
      </c>
      <c r="Q3049">
        <v>27</v>
      </c>
      <c r="R3049">
        <v>3</v>
      </c>
      <c r="S3049" t="s">
        <v>1478</v>
      </c>
      <c r="T3049">
        <v>1</v>
      </c>
      <c r="U3049">
        <v>4.9000000000000002E-2</v>
      </c>
      <c r="V3049">
        <v>456</v>
      </c>
    </row>
    <row r="3050" spans="1:22">
      <c r="A3050">
        <v>174757</v>
      </c>
      <c r="B3050" t="s">
        <v>3691</v>
      </c>
      <c r="C3050">
        <v>0.19420000000000001</v>
      </c>
      <c r="D3050">
        <v>0.22020000000000001</v>
      </c>
      <c r="E3050">
        <v>9303</v>
      </c>
      <c r="F3050">
        <v>2</v>
      </c>
      <c r="G3050">
        <v>5</v>
      </c>
      <c r="H3050">
        <v>4</v>
      </c>
      <c r="I3050">
        <v>97291</v>
      </c>
      <c r="J3050">
        <v>1</v>
      </c>
      <c r="K3050">
        <v>0</v>
      </c>
      <c r="L3050">
        <v>0</v>
      </c>
      <c r="M3050">
        <v>0</v>
      </c>
      <c r="N3050">
        <v>1</v>
      </c>
      <c r="O3050">
        <v>1</v>
      </c>
      <c r="P3050">
        <v>348</v>
      </c>
      <c r="Q3050">
        <v>27</v>
      </c>
      <c r="R3050">
        <v>3</v>
      </c>
      <c r="S3050" t="s">
        <v>1478</v>
      </c>
      <c r="T3050">
        <v>1</v>
      </c>
      <c r="U3050">
        <v>2.5999999999999999E-2</v>
      </c>
      <c r="V3050">
        <v>242</v>
      </c>
    </row>
    <row r="3051" spans="1:22">
      <c r="A3051">
        <v>174758</v>
      </c>
      <c r="B3051" t="s">
        <v>3691</v>
      </c>
      <c r="C3051">
        <v>0.22020000000000001</v>
      </c>
      <c r="D3051">
        <v>0.2427</v>
      </c>
      <c r="E3051">
        <v>9303</v>
      </c>
      <c r="F3051">
        <v>2</v>
      </c>
      <c r="G3051">
        <v>5</v>
      </c>
      <c r="H3051">
        <v>4</v>
      </c>
      <c r="I3051">
        <v>97291</v>
      </c>
      <c r="J3051">
        <v>1</v>
      </c>
      <c r="K3051">
        <v>0</v>
      </c>
      <c r="L3051">
        <v>0</v>
      </c>
      <c r="M3051">
        <v>0</v>
      </c>
      <c r="N3051">
        <v>1</v>
      </c>
      <c r="O3051">
        <v>1</v>
      </c>
      <c r="P3051">
        <v>348</v>
      </c>
      <c r="Q3051">
        <v>27</v>
      </c>
      <c r="R3051">
        <v>3</v>
      </c>
      <c r="S3051" t="s">
        <v>1478</v>
      </c>
      <c r="T3051">
        <v>1</v>
      </c>
      <c r="U3051">
        <v>2.2499999999999999E-2</v>
      </c>
      <c r="V3051">
        <v>209</v>
      </c>
    </row>
    <row r="3052" spans="1:22">
      <c r="A3052">
        <v>174759</v>
      </c>
      <c r="B3052" t="s">
        <v>3691</v>
      </c>
      <c r="C3052">
        <v>0.2427</v>
      </c>
      <c r="D3052">
        <v>0.28039999999999998</v>
      </c>
      <c r="E3052">
        <v>9303</v>
      </c>
      <c r="F3052">
        <v>2</v>
      </c>
      <c r="G3052">
        <v>5</v>
      </c>
      <c r="H3052">
        <v>4</v>
      </c>
      <c r="I3052">
        <v>97291</v>
      </c>
      <c r="J3052">
        <v>1</v>
      </c>
      <c r="K3052">
        <v>0</v>
      </c>
      <c r="L3052">
        <v>0</v>
      </c>
      <c r="M3052">
        <v>0</v>
      </c>
      <c r="N3052">
        <v>1</v>
      </c>
      <c r="O3052">
        <v>1</v>
      </c>
      <c r="P3052">
        <v>348</v>
      </c>
      <c r="Q3052">
        <v>27</v>
      </c>
      <c r="R3052">
        <v>3</v>
      </c>
      <c r="S3052" t="s">
        <v>1478</v>
      </c>
      <c r="T3052">
        <v>1</v>
      </c>
      <c r="U3052">
        <v>3.7699999999999997E-2</v>
      </c>
      <c r="V3052">
        <v>351</v>
      </c>
    </row>
    <row r="3053" spans="1:22">
      <c r="A3053">
        <v>174760</v>
      </c>
      <c r="B3053" t="s">
        <v>3691</v>
      </c>
      <c r="C3053">
        <v>0.28039999999999998</v>
      </c>
      <c r="D3053">
        <v>0.31860001999999998</v>
      </c>
      <c r="E3053">
        <v>9303</v>
      </c>
      <c r="F3053">
        <v>2</v>
      </c>
      <c r="G3053">
        <v>5</v>
      </c>
      <c r="H3053">
        <v>4</v>
      </c>
      <c r="I3053">
        <v>97291</v>
      </c>
      <c r="J3053">
        <v>1</v>
      </c>
      <c r="K3053">
        <v>0</v>
      </c>
      <c r="L3053">
        <v>0</v>
      </c>
      <c r="M3053">
        <v>0</v>
      </c>
      <c r="N3053">
        <v>1</v>
      </c>
      <c r="O3053">
        <v>1</v>
      </c>
      <c r="P3053">
        <v>348</v>
      </c>
      <c r="Q3053">
        <v>27</v>
      </c>
      <c r="R3053">
        <v>3</v>
      </c>
      <c r="S3053" t="s">
        <v>1478</v>
      </c>
      <c r="T3053">
        <v>1</v>
      </c>
      <c r="U3053">
        <v>3.8200020000000001E-2</v>
      </c>
      <c r="V3053">
        <v>355</v>
      </c>
    </row>
    <row r="3054" spans="1:22">
      <c r="A3054">
        <v>174761</v>
      </c>
      <c r="B3054" t="s">
        <v>3692</v>
      </c>
      <c r="C3054">
        <v>-2.9999999999999997E-8</v>
      </c>
      <c r="D3054">
        <v>6.5699999999999995E-2</v>
      </c>
      <c r="E3054">
        <v>2545</v>
      </c>
      <c r="F3054">
        <v>2</v>
      </c>
      <c r="G3054">
        <v>5</v>
      </c>
      <c r="H3054">
        <v>4</v>
      </c>
      <c r="I3054">
        <v>97291</v>
      </c>
      <c r="J3054">
        <v>1</v>
      </c>
      <c r="K3054">
        <v>0</v>
      </c>
      <c r="L3054">
        <v>0</v>
      </c>
      <c r="M3054">
        <v>0</v>
      </c>
      <c r="N3054">
        <v>1</v>
      </c>
      <c r="O3054">
        <v>1</v>
      </c>
      <c r="P3054">
        <v>348</v>
      </c>
      <c r="Q3054">
        <v>27</v>
      </c>
      <c r="R3054">
        <v>3</v>
      </c>
      <c r="S3054" t="s">
        <v>1478</v>
      </c>
      <c r="T3054">
        <v>1</v>
      </c>
      <c r="U3054">
        <v>6.5700030000000006E-2</v>
      </c>
      <c r="V3054">
        <v>167</v>
      </c>
    </row>
    <row r="3055" spans="1:22">
      <c r="A3055">
        <v>174762</v>
      </c>
      <c r="B3055" t="s">
        <v>3692</v>
      </c>
      <c r="C3055">
        <v>6.5699999999999995E-2</v>
      </c>
      <c r="D3055">
        <v>6.5749429999999998E-2</v>
      </c>
      <c r="E3055">
        <v>2545</v>
      </c>
      <c r="F3055">
        <v>2</v>
      </c>
      <c r="G3055">
        <v>5</v>
      </c>
      <c r="H3055">
        <v>4</v>
      </c>
      <c r="I3055">
        <v>97291</v>
      </c>
      <c r="J3055">
        <v>1</v>
      </c>
      <c r="K3055">
        <v>0</v>
      </c>
      <c r="L3055">
        <v>0</v>
      </c>
      <c r="M3055">
        <v>0</v>
      </c>
      <c r="N3055">
        <v>1</v>
      </c>
      <c r="O3055">
        <v>1</v>
      </c>
      <c r="P3055">
        <v>348</v>
      </c>
      <c r="Q3055">
        <v>27</v>
      </c>
      <c r="R3055">
        <v>3</v>
      </c>
      <c r="S3055" t="s">
        <v>1478</v>
      </c>
      <c r="T3055">
        <v>1</v>
      </c>
      <c r="U3055">
        <v>4.9429999999999999E-5</v>
      </c>
      <c r="V3055">
        <v>0</v>
      </c>
    </row>
    <row r="3056" spans="1:22">
      <c r="A3056">
        <v>174763</v>
      </c>
      <c r="B3056" t="s">
        <v>3692</v>
      </c>
      <c r="C3056">
        <v>6.5749429999999998E-2</v>
      </c>
      <c r="D3056">
        <v>9.3599970000000005E-2</v>
      </c>
      <c r="E3056">
        <v>2545</v>
      </c>
      <c r="F3056">
        <v>2</v>
      </c>
      <c r="G3056">
        <v>5</v>
      </c>
      <c r="H3056">
        <v>4</v>
      </c>
      <c r="I3056">
        <v>97291</v>
      </c>
      <c r="J3056">
        <v>1</v>
      </c>
      <c r="K3056">
        <v>14</v>
      </c>
      <c r="L3056">
        <v>2</v>
      </c>
      <c r="M3056">
        <v>0</v>
      </c>
      <c r="N3056">
        <v>1</v>
      </c>
      <c r="O3056">
        <v>1</v>
      </c>
      <c r="P3056">
        <v>348</v>
      </c>
      <c r="Q3056">
        <v>27</v>
      </c>
      <c r="R3056">
        <v>3</v>
      </c>
      <c r="S3056" t="s">
        <v>1478</v>
      </c>
      <c r="T3056">
        <v>1</v>
      </c>
      <c r="U3056">
        <v>2.785054E-2</v>
      </c>
      <c r="V3056">
        <v>71</v>
      </c>
    </row>
    <row r="3057" spans="1:22">
      <c r="A3057">
        <v>174764</v>
      </c>
      <c r="B3057" t="s">
        <v>3693</v>
      </c>
      <c r="C3057">
        <v>-2.9999999999999997E-8</v>
      </c>
      <c r="D3057">
        <v>6.0000009999999999E-2</v>
      </c>
      <c r="E3057">
        <v>3236</v>
      </c>
      <c r="F3057">
        <v>2</v>
      </c>
      <c r="G3057">
        <v>5</v>
      </c>
      <c r="H3057">
        <v>4</v>
      </c>
      <c r="I3057">
        <v>97291</v>
      </c>
      <c r="J3057">
        <v>1</v>
      </c>
      <c r="K3057">
        <v>0</v>
      </c>
      <c r="L3057">
        <v>0</v>
      </c>
      <c r="M3057">
        <v>0</v>
      </c>
      <c r="N3057">
        <v>1</v>
      </c>
      <c r="O3057">
        <v>1</v>
      </c>
      <c r="P3057">
        <v>348</v>
      </c>
      <c r="Q3057">
        <v>27</v>
      </c>
      <c r="R3057">
        <v>3</v>
      </c>
      <c r="S3057" t="s">
        <v>1478</v>
      </c>
      <c r="T3057">
        <v>1</v>
      </c>
      <c r="U3057">
        <v>6.0000039999999998E-2</v>
      </c>
      <c r="V3057">
        <v>194</v>
      </c>
    </row>
    <row r="3058" spans="1:22">
      <c r="A3058">
        <v>174765</v>
      </c>
      <c r="B3058" t="s">
        <v>3694</v>
      </c>
      <c r="C3058">
        <v>-2.9999999999999997E-8</v>
      </c>
      <c r="D3058">
        <v>3.3399999999999999E-2</v>
      </c>
      <c r="E3058">
        <v>9154</v>
      </c>
      <c r="F3058">
        <v>2</v>
      </c>
      <c r="G3058">
        <v>5</v>
      </c>
      <c r="H3058">
        <v>4</v>
      </c>
      <c r="I3058">
        <v>97291</v>
      </c>
      <c r="J3058">
        <v>1</v>
      </c>
      <c r="K3058">
        <v>10</v>
      </c>
      <c r="L3058">
        <v>2</v>
      </c>
      <c r="M3058">
        <v>0</v>
      </c>
      <c r="N3058">
        <v>1</v>
      </c>
      <c r="O3058">
        <v>1</v>
      </c>
      <c r="P3058">
        <v>348</v>
      </c>
      <c r="Q3058">
        <v>27</v>
      </c>
      <c r="R3058">
        <v>3</v>
      </c>
      <c r="S3058" t="s">
        <v>1478</v>
      </c>
      <c r="T3058">
        <v>1</v>
      </c>
      <c r="U3058">
        <v>3.3400029999999997E-2</v>
      </c>
      <c r="V3058">
        <v>306</v>
      </c>
    </row>
    <row r="3059" spans="1:22">
      <c r="A3059">
        <v>174766</v>
      </c>
      <c r="B3059" t="s">
        <v>3694</v>
      </c>
      <c r="C3059">
        <v>3.3399999999999999E-2</v>
      </c>
      <c r="D3059">
        <v>0.107</v>
      </c>
      <c r="E3059">
        <v>9154</v>
      </c>
      <c r="F3059">
        <v>2</v>
      </c>
      <c r="G3059">
        <v>5</v>
      </c>
      <c r="H3059">
        <v>4</v>
      </c>
      <c r="I3059">
        <v>97291</v>
      </c>
      <c r="J3059">
        <v>1</v>
      </c>
      <c r="K3059">
        <v>10</v>
      </c>
      <c r="L3059">
        <v>2</v>
      </c>
      <c r="M3059">
        <v>0</v>
      </c>
      <c r="N3059">
        <v>1</v>
      </c>
      <c r="O3059">
        <v>1</v>
      </c>
      <c r="P3059">
        <v>348</v>
      </c>
      <c r="Q3059">
        <v>27</v>
      </c>
      <c r="R3059">
        <v>3</v>
      </c>
      <c r="S3059" t="s">
        <v>1478</v>
      </c>
      <c r="T3059">
        <v>1</v>
      </c>
      <c r="U3059">
        <v>7.3599999999999999E-2</v>
      </c>
      <c r="V3059">
        <v>674</v>
      </c>
    </row>
    <row r="3060" spans="1:22">
      <c r="A3060">
        <v>174767</v>
      </c>
      <c r="B3060" t="s">
        <v>3694</v>
      </c>
      <c r="C3060">
        <v>0.107</v>
      </c>
      <c r="D3060">
        <v>0.14087672000000001</v>
      </c>
      <c r="E3060">
        <v>9154</v>
      </c>
      <c r="F3060">
        <v>2</v>
      </c>
      <c r="G3060">
        <v>5</v>
      </c>
      <c r="H3060">
        <v>4</v>
      </c>
      <c r="I3060">
        <v>97291</v>
      </c>
      <c r="J3060">
        <v>1</v>
      </c>
      <c r="K3060">
        <v>10</v>
      </c>
      <c r="L3060">
        <v>2</v>
      </c>
      <c r="M3060">
        <v>0</v>
      </c>
      <c r="N3060">
        <v>1</v>
      </c>
      <c r="O3060">
        <v>1</v>
      </c>
      <c r="P3060">
        <v>348</v>
      </c>
      <c r="Q3060">
        <v>27</v>
      </c>
      <c r="R3060">
        <v>3</v>
      </c>
      <c r="S3060" t="s">
        <v>1478</v>
      </c>
      <c r="T3060">
        <v>1</v>
      </c>
      <c r="U3060">
        <v>3.3876719999999999E-2</v>
      </c>
      <c r="V3060">
        <v>310</v>
      </c>
    </row>
    <row r="3061" spans="1:22">
      <c r="A3061">
        <v>174768</v>
      </c>
      <c r="B3061" t="s">
        <v>3694</v>
      </c>
      <c r="C3061">
        <v>0.14087672000000001</v>
      </c>
      <c r="D3061">
        <v>0.1409</v>
      </c>
      <c r="E3061">
        <v>9154</v>
      </c>
      <c r="F3061">
        <v>2</v>
      </c>
      <c r="G3061">
        <v>5</v>
      </c>
      <c r="H3061">
        <v>4</v>
      </c>
      <c r="I3061">
        <v>97291</v>
      </c>
      <c r="J3061">
        <v>1</v>
      </c>
      <c r="K3061">
        <v>0</v>
      </c>
      <c r="L3061">
        <v>0</v>
      </c>
      <c r="M3061">
        <v>0</v>
      </c>
      <c r="N3061">
        <v>1</v>
      </c>
      <c r="O3061">
        <v>1</v>
      </c>
      <c r="P3061">
        <v>348</v>
      </c>
      <c r="Q3061">
        <v>27</v>
      </c>
      <c r="R3061">
        <v>3</v>
      </c>
      <c r="S3061" t="s">
        <v>1478</v>
      </c>
      <c r="T3061">
        <v>1</v>
      </c>
      <c r="U3061">
        <v>2.3280000000000001E-5</v>
      </c>
      <c r="V3061">
        <v>0</v>
      </c>
    </row>
    <row r="3062" spans="1:22">
      <c r="A3062">
        <v>174769</v>
      </c>
      <c r="B3062" t="s">
        <v>3694</v>
      </c>
      <c r="C3062">
        <v>0.1409</v>
      </c>
      <c r="D3062">
        <v>0.2404</v>
      </c>
      <c r="E3062">
        <v>9154</v>
      </c>
      <c r="F3062">
        <v>2</v>
      </c>
      <c r="G3062">
        <v>5</v>
      </c>
      <c r="H3062">
        <v>4</v>
      </c>
      <c r="I3062">
        <v>97291</v>
      </c>
      <c r="J3062">
        <v>1</v>
      </c>
      <c r="K3062">
        <v>0</v>
      </c>
      <c r="L3062">
        <v>0</v>
      </c>
      <c r="M3062">
        <v>0</v>
      </c>
      <c r="N3062">
        <v>1</v>
      </c>
      <c r="O3062">
        <v>1</v>
      </c>
      <c r="P3062">
        <v>348</v>
      </c>
      <c r="Q3062">
        <v>27</v>
      </c>
      <c r="R3062">
        <v>3</v>
      </c>
      <c r="S3062" t="s">
        <v>1478</v>
      </c>
      <c r="T3062">
        <v>1</v>
      </c>
      <c r="U3062">
        <v>9.9500000000000005E-2</v>
      </c>
      <c r="V3062">
        <v>911</v>
      </c>
    </row>
    <row r="3063" spans="1:22">
      <c r="A3063">
        <v>174770</v>
      </c>
      <c r="B3063" t="s">
        <v>3694</v>
      </c>
      <c r="C3063">
        <v>0.2404</v>
      </c>
      <c r="D3063">
        <v>0.29020000000000001</v>
      </c>
      <c r="E3063">
        <v>9154</v>
      </c>
      <c r="F3063">
        <v>2</v>
      </c>
      <c r="G3063">
        <v>5</v>
      </c>
      <c r="H3063">
        <v>4</v>
      </c>
      <c r="I3063">
        <v>97291</v>
      </c>
      <c r="J3063">
        <v>1</v>
      </c>
      <c r="K3063">
        <v>0</v>
      </c>
      <c r="L3063">
        <v>0</v>
      </c>
      <c r="M3063">
        <v>0</v>
      </c>
      <c r="N3063">
        <v>1</v>
      </c>
      <c r="O3063">
        <v>1</v>
      </c>
      <c r="P3063">
        <v>348</v>
      </c>
      <c r="Q3063">
        <v>27</v>
      </c>
      <c r="R3063">
        <v>3</v>
      </c>
      <c r="S3063" t="s">
        <v>1478</v>
      </c>
      <c r="T3063">
        <v>1</v>
      </c>
      <c r="U3063">
        <v>4.9799999999999997E-2</v>
      </c>
      <c r="V3063">
        <v>456</v>
      </c>
    </row>
    <row r="3064" spans="1:22">
      <c r="A3064">
        <v>174771</v>
      </c>
      <c r="B3064" t="s">
        <v>3694</v>
      </c>
      <c r="C3064">
        <v>0.29020000000000001</v>
      </c>
      <c r="D3064">
        <v>0.34630000999999999</v>
      </c>
      <c r="E3064">
        <v>9154</v>
      </c>
      <c r="F3064">
        <v>2</v>
      </c>
      <c r="G3064">
        <v>5</v>
      </c>
      <c r="H3064">
        <v>4</v>
      </c>
      <c r="I3064">
        <v>97291</v>
      </c>
      <c r="J3064">
        <v>1</v>
      </c>
      <c r="K3064">
        <v>0</v>
      </c>
      <c r="L3064">
        <v>0</v>
      </c>
      <c r="M3064">
        <v>0</v>
      </c>
      <c r="N3064">
        <v>1</v>
      </c>
      <c r="O3064">
        <v>1</v>
      </c>
      <c r="P3064">
        <v>348</v>
      </c>
      <c r="Q3064">
        <v>27</v>
      </c>
      <c r="R3064">
        <v>3</v>
      </c>
      <c r="S3064" t="s">
        <v>1478</v>
      </c>
      <c r="T3064">
        <v>1</v>
      </c>
      <c r="U3064">
        <v>5.6100009999999999E-2</v>
      </c>
      <c r="V3064">
        <v>514</v>
      </c>
    </row>
    <row r="3065" spans="1:22">
      <c r="A3065">
        <v>174772</v>
      </c>
      <c r="B3065" t="s">
        <v>3695</v>
      </c>
      <c r="C3065">
        <v>-2.9999999999999997E-8</v>
      </c>
      <c r="D3065">
        <v>4.1500000000000002E-2</v>
      </c>
      <c r="E3065">
        <v>9466</v>
      </c>
      <c r="F3065">
        <v>2</v>
      </c>
      <c r="G3065">
        <v>5</v>
      </c>
      <c r="H3065">
        <v>4</v>
      </c>
      <c r="I3065">
        <v>97291</v>
      </c>
      <c r="J3065">
        <v>1</v>
      </c>
      <c r="K3065">
        <v>0</v>
      </c>
      <c r="L3065">
        <v>0</v>
      </c>
      <c r="M3065">
        <v>0</v>
      </c>
      <c r="N3065">
        <v>1</v>
      </c>
      <c r="O3065">
        <v>1</v>
      </c>
      <c r="P3065">
        <v>348</v>
      </c>
      <c r="Q3065">
        <v>27</v>
      </c>
      <c r="R3065">
        <v>3</v>
      </c>
      <c r="S3065" t="s">
        <v>1478</v>
      </c>
      <c r="T3065">
        <v>1</v>
      </c>
      <c r="U3065">
        <v>4.150003E-2</v>
      </c>
      <c r="V3065">
        <v>393</v>
      </c>
    </row>
    <row r="3066" spans="1:22">
      <c r="A3066">
        <v>174773</v>
      </c>
      <c r="B3066" t="s">
        <v>3695</v>
      </c>
      <c r="C3066">
        <v>4.1500000000000002E-2</v>
      </c>
      <c r="D3066">
        <v>9.98E-2</v>
      </c>
      <c r="E3066">
        <v>9466</v>
      </c>
      <c r="F3066">
        <v>2</v>
      </c>
      <c r="G3066">
        <v>5</v>
      </c>
      <c r="H3066">
        <v>4</v>
      </c>
      <c r="I3066">
        <v>97291</v>
      </c>
      <c r="J3066">
        <v>1</v>
      </c>
      <c r="K3066">
        <v>0</v>
      </c>
      <c r="L3066">
        <v>0</v>
      </c>
      <c r="M3066">
        <v>0</v>
      </c>
      <c r="N3066">
        <v>1</v>
      </c>
      <c r="O3066">
        <v>1</v>
      </c>
      <c r="P3066">
        <v>348</v>
      </c>
      <c r="Q3066">
        <v>27</v>
      </c>
      <c r="R3066">
        <v>3</v>
      </c>
      <c r="S3066" t="s">
        <v>1478</v>
      </c>
      <c r="T3066">
        <v>1</v>
      </c>
      <c r="U3066">
        <v>5.8299999999999998E-2</v>
      </c>
      <c r="V3066">
        <v>552</v>
      </c>
    </row>
    <row r="3067" spans="1:22">
      <c r="A3067">
        <v>174774</v>
      </c>
      <c r="B3067" t="s">
        <v>3695</v>
      </c>
      <c r="C3067">
        <v>9.98E-2</v>
      </c>
      <c r="D3067">
        <v>0.14779999999999999</v>
      </c>
      <c r="E3067">
        <v>9466</v>
      </c>
      <c r="F3067">
        <v>2</v>
      </c>
      <c r="G3067">
        <v>5</v>
      </c>
      <c r="H3067">
        <v>4</v>
      </c>
      <c r="I3067">
        <v>97291</v>
      </c>
      <c r="J3067">
        <v>1</v>
      </c>
      <c r="K3067">
        <v>0</v>
      </c>
      <c r="L3067">
        <v>0</v>
      </c>
      <c r="M3067">
        <v>0</v>
      </c>
      <c r="N3067">
        <v>1</v>
      </c>
      <c r="O3067">
        <v>1</v>
      </c>
      <c r="P3067">
        <v>348</v>
      </c>
      <c r="Q3067">
        <v>27</v>
      </c>
      <c r="R3067">
        <v>3</v>
      </c>
      <c r="S3067" t="s">
        <v>1478</v>
      </c>
      <c r="T3067">
        <v>1</v>
      </c>
      <c r="U3067">
        <v>4.8000000000000001E-2</v>
      </c>
      <c r="V3067">
        <v>454</v>
      </c>
    </row>
    <row r="3068" spans="1:22">
      <c r="A3068">
        <v>174775</v>
      </c>
      <c r="B3068" t="s">
        <v>3695</v>
      </c>
      <c r="C3068">
        <v>0.14779999999999999</v>
      </c>
      <c r="D3068">
        <v>0.2009</v>
      </c>
      <c r="E3068">
        <v>9466</v>
      </c>
      <c r="F3068">
        <v>2</v>
      </c>
      <c r="G3068">
        <v>5</v>
      </c>
      <c r="H3068">
        <v>4</v>
      </c>
      <c r="I3068">
        <v>97291</v>
      </c>
      <c r="J3068">
        <v>1</v>
      </c>
      <c r="K3068">
        <v>0</v>
      </c>
      <c r="L3068">
        <v>0</v>
      </c>
      <c r="M3068">
        <v>0</v>
      </c>
      <c r="N3068">
        <v>1</v>
      </c>
      <c r="O3068">
        <v>1</v>
      </c>
      <c r="P3068">
        <v>348</v>
      </c>
      <c r="Q3068">
        <v>27</v>
      </c>
      <c r="R3068">
        <v>3</v>
      </c>
      <c r="S3068" t="s">
        <v>1478</v>
      </c>
      <c r="T3068">
        <v>1</v>
      </c>
      <c r="U3068">
        <v>5.3100000000000001E-2</v>
      </c>
      <c r="V3068">
        <v>503</v>
      </c>
    </row>
    <row r="3069" spans="1:22">
      <c r="A3069">
        <v>174776</v>
      </c>
      <c r="B3069" t="s">
        <v>3695</v>
      </c>
      <c r="C3069">
        <v>0.2009</v>
      </c>
      <c r="D3069">
        <v>0.21000003</v>
      </c>
      <c r="E3069">
        <v>9466</v>
      </c>
      <c r="F3069">
        <v>2</v>
      </c>
      <c r="G3069">
        <v>5</v>
      </c>
      <c r="H3069">
        <v>4</v>
      </c>
      <c r="I3069">
        <v>97291</v>
      </c>
      <c r="J3069">
        <v>1</v>
      </c>
      <c r="K3069">
        <v>0</v>
      </c>
      <c r="L3069">
        <v>0</v>
      </c>
      <c r="M3069">
        <v>0</v>
      </c>
      <c r="N3069">
        <v>1</v>
      </c>
      <c r="O3069">
        <v>1</v>
      </c>
      <c r="P3069">
        <v>348</v>
      </c>
      <c r="Q3069">
        <v>27</v>
      </c>
      <c r="R3069">
        <v>3</v>
      </c>
      <c r="S3069" t="s">
        <v>1478</v>
      </c>
      <c r="T3069">
        <v>1</v>
      </c>
      <c r="U3069">
        <v>9.1000300000000003E-3</v>
      </c>
      <c r="V3069">
        <v>86</v>
      </c>
    </row>
    <row r="3070" spans="1:22">
      <c r="A3070">
        <v>174777</v>
      </c>
      <c r="B3070" t="s">
        <v>3696</v>
      </c>
      <c r="C3070">
        <v>-2.9999999999999997E-8</v>
      </c>
      <c r="D3070">
        <v>2.5999999999999999E-2</v>
      </c>
      <c r="E3070">
        <v>7901</v>
      </c>
      <c r="F3070">
        <v>2</v>
      </c>
      <c r="G3070">
        <v>5</v>
      </c>
      <c r="H3070">
        <v>4</v>
      </c>
      <c r="I3070">
        <v>97291</v>
      </c>
      <c r="J3070">
        <v>1</v>
      </c>
      <c r="K3070">
        <v>0</v>
      </c>
      <c r="L3070">
        <v>0</v>
      </c>
      <c r="M3070">
        <v>0</v>
      </c>
      <c r="N3070">
        <v>1</v>
      </c>
      <c r="O3070">
        <v>1</v>
      </c>
      <c r="P3070">
        <v>348</v>
      </c>
      <c r="Q3070">
        <v>27</v>
      </c>
      <c r="R3070">
        <v>3</v>
      </c>
      <c r="S3070" t="s">
        <v>1478</v>
      </c>
      <c r="T3070">
        <v>1</v>
      </c>
      <c r="U3070">
        <v>2.600003E-2</v>
      </c>
      <c r="V3070">
        <v>205</v>
      </c>
    </row>
    <row r="3071" spans="1:22">
      <c r="A3071">
        <v>174778</v>
      </c>
      <c r="B3071" t="s">
        <v>3696</v>
      </c>
      <c r="C3071">
        <v>2.5999999999999999E-2</v>
      </c>
      <c r="D3071">
        <v>0.28189999999999998</v>
      </c>
      <c r="E3071">
        <v>7901</v>
      </c>
      <c r="F3071">
        <v>2</v>
      </c>
      <c r="G3071">
        <v>5</v>
      </c>
      <c r="H3071">
        <v>4</v>
      </c>
      <c r="I3071">
        <v>97291</v>
      </c>
      <c r="J3071">
        <v>1</v>
      </c>
      <c r="K3071">
        <v>0</v>
      </c>
      <c r="L3071">
        <v>0</v>
      </c>
      <c r="M3071">
        <v>0</v>
      </c>
      <c r="N3071">
        <v>1</v>
      </c>
      <c r="O3071">
        <v>1</v>
      </c>
      <c r="P3071">
        <v>348</v>
      </c>
      <c r="Q3071">
        <v>27</v>
      </c>
      <c r="R3071">
        <v>3</v>
      </c>
      <c r="S3071" t="s">
        <v>1478</v>
      </c>
      <c r="T3071">
        <v>1</v>
      </c>
      <c r="U3071">
        <v>0.25590000000000002</v>
      </c>
      <c r="V3071">
        <v>2022</v>
      </c>
    </row>
    <row r="3072" spans="1:22">
      <c r="A3072">
        <v>174779</v>
      </c>
      <c r="B3072" t="s">
        <v>3696</v>
      </c>
      <c r="C3072">
        <v>0.28189999999999998</v>
      </c>
      <c r="D3072">
        <v>0.3886</v>
      </c>
      <c r="E3072">
        <v>7901</v>
      </c>
      <c r="F3072">
        <v>2</v>
      </c>
      <c r="G3072">
        <v>5</v>
      </c>
      <c r="H3072">
        <v>4</v>
      </c>
      <c r="I3072">
        <v>97291</v>
      </c>
      <c r="J3072">
        <v>1</v>
      </c>
      <c r="K3072">
        <v>0</v>
      </c>
      <c r="L3072">
        <v>0</v>
      </c>
      <c r="M3072">
        <v>0</v>
      </c>
      <c r="N3072">
        <v>1</v>
      </c>
      <c r="O3072">
        <v>1</v>
      </c>
      <c r="P3072">
        <v>348</v>
      </c>
      <c r="Q3072">
        <v>27</v>
      </c>
      <c r="R3072">
        <v>3</v>
      </c>
      <c r="S3072" t="s">
        <v>1478</v>
      </c>
      <c r="T3072">
        <v>1</v>
      </c>
      <c r="U3072">
        <v>0.1067</v>
      </c>
      <c r="V3072">
        <v>843</v>
      </c>
    </row>
    <row r="3073" spans="1:22">
      <c r="A3073">
        <v>174780</v>
      </c>
      <c r="B3073" t="s">
        <v>3696</v>
      </c>
      <c r="C3073">
        <v>0.3886</v>
      </c>
      <c r="D3073">
        <v>0.42099999999999999</v>
      </c>
      <c r="E3073">
        <v>7901</v>
      </c>
      <c r="F3073">
        <v>2</v>
      </c>
      <c r="G3073">
        <v>5</v>
      </c>
      <c r="H3073">
        <v>4</v>
      </c>
      <c r="I3073">
        <v>97291</v>
      </c>
      <c r="J3073">
        <v>1</v>
      </c>
      <c r="K3073">
        <v>0</v>
      </c>
      <c r="L3073">
        <v>0</v>
      </c>
      <c r="M3073">
        <v>0</v>
      </c>
      <c r="N3073">
        <v>1</v>
      </c>
      <c r="O3073">
        <v>1</v>
      </c>
      <c r="P3073">
        <v>348</v>
      </c>
      <c r="Q3073">
        <v>27</v>
      </c>
      <c r="R3073">
        <v>3</v>
      </c>
      <c r="S3073" t="s">
        <v>1478</v>
      </c>
      <c r="T3073">
        <v>1</v>
      </c>
      <c r="U3073">
        <v>3.2399999999999998E-2</v>
      </c>
      <c r="V3073">
        <v>256</v>
      </c>
    </row>
    <row r="3074" spans="1:22">
      <c r="A3074">
        <v>174781</v>
      </c>
      <c r="B3074" t="s">
        <v>3696</v>
      </c>
      <c r="C3074">
        <v>0.42099999999999999</v>
      </c>
      <c r="D3074">
        <v>0.46060000000000001</v>
      </c>
      <c r="E3074">
        <v>7901</v>
      </c>
      <c r="F3074">
        <v>2</v>
      </c>
      <c r="G3074">
        <v>5</v>
      </c>
      <c r="H3074">
        <v>4</v>
      </c>
      <c r="I3074">
        <v>97291</v>
      </c>
      <c r="J3074">
        <v>1</v>
      </c>
      <c r="K3074">
        <v>0</v>
      </c>
      <c r="L3074">
        <v>0</v>
      </c>
      <c r="M3074">
        <v>0</v>
      </c>
      <c r="N3074">
        <v>1</v>
      </c>
      <c r="O3074">
        <v>1</v>
      </c>
      <c r="P3074">
        <v>348</v>
      </c>
      <c r="Q3074">
        <v>27</v>
      </c>
      <c r="R3074">
        <v>3</v>
      </c>
      <c r="S3074" t="s">
        <v>1478</v>
      </c>
      <c r="T3074">
        <v>1</v>
      </c>
      <c r="U3074">
        <v>3.9600000000000003E-2</v>
      </c>
      <c r="V3074">
        <v>313</v>
      </c>
    </row>
    <row r="3075" spans="1:22">
      <c r="A3075">
        <v>174782</v>
      </c>
      <c r="B3075" t="s">
        <v>3696</v>
      </c>
      <c r="C3075">
        <v>0.46060000000000001</v>
      </c>
      <c r="D3075">
        <v>0.47960000000000003</v>
      </c>
      <c r="E3075">
        <v>7901</v>
      </c>
      <c r="F3075">
        <v>2</v>
      </c>
      <c r="G3075">
        <v>5</v>
      </c>
      <c r="H3075">
        <v>4</v>
      </c>
      <c r="I3075">
        <v>97291</v>
      </c>
      <c r="J3075">
        <v>1</v>
      </c>
      <c r="K3075">
        <v>0</v>
      </c>
      <c r="L3075">
        <v>0</v>
      </c>
      <c r="M3075">
        <v>0</v>
      </c>
      <c r="N3075">
        <v>1</v>
      </c>
      <c r="O3075">
        <v>1</v>
      </c>
      <c r="P3075">
        <v>348</v>
      </c>
      <c r="Q3075">
        <v>27</v>
      </c>
      <c r="R3075">
        <v>3</v>
      </c>
      <c r="S3075" t="s">
        <v>1478</v>
      </c>
      <c r="T3075">
        <v>1</v>
      </c>
      <c r="U3075">
        <v>1.9E-2</v>
      </c>
      <c r="V3075">
        <v>150</v>
      </c>
    </row>
    <row r="3076" spans="1:22">
      <c r="A3076">
        <v>174783</v>
      </c>
      <c r="B3076" t="s">
        <v>3696</v>
      </c>
      <c r="C3076">
        <v>0.47960000000000003</v>
      </c>
      <c r="D3076">
        <v>0.52990000000000004</v>
      </c>
      <c r="E3076">
        <v>7901</v>
      </c>
      <c r="F3076">
        <v>2</v>
      </c>
      <c r="G3076">
        <v>5</v>
      </c>
      <c r="H3076">
        <v>4</v>
      </c>
      <c r="I3076">
        <v>97291</v>
      </c>
      <c r="J3076">
        <v>1</v>
      </c>
      <c r="K3076">
        <v>0</v>
      </c>
      <c r="L3076">
        <v>0</v>
      </c>
      <c r="M3076">
        <v>0</v>
      </c>
      <c r="N3076">
        <v>1</v>
      </c>
      <c r="O3076">
        <v>1</v>
      </c>
      <c r="P3076">
        <v>348</v>
      </c>
      <c r="Q3076">
        <v>27</v>
      </c>
      <c r="R3076">
        <v>3</v>
      </c>
      <c r="S3076" t="s">
        <v>1478</v>
      </c>
      <c r="T3076">
        <v>1</v>
      </c>
      <c r="U3076">
        <v>5.0299999999999997E-2</v>
      </c>
      <c r="V3076">
        <v>397</v>
      </c>
    </row>
    <row r="3077" spans="1:22">
      <c r="A3077">
        <v>174784</v>
      </c>
      <c r="B3077" t="s">
        <v>3696</v>
      </c>
      <c r="C3077">
        <v>0.52990000000000004</v>
      </c>
      <c r="D3077">
        <v>0.57769999999999999</v>
      </c>
      <c r="E3077">
        <v>11237</v>
      </c>
      <c r="F3077">
        <v>2</v>
      </c>
      <c r="G3077">
        <v>5</v>
      </c>
      <c r="H3077">
        <v>4</v>
      </c>
      <c r="I3077">
        <v>97291</v>
      </c>
      <c r="J3077">
        <v>1</v>
      </c>
      <c r="K3077">
        <v>0</v>
      </c>
      <c r="L3077">
        <v>0</v>
      </c>
      <c r="M3077">
        <v>0</v>
      </c>
      <c r="N3077">
        <v>1</v>
      </c>
      <c r="O3077">
        <v>1</v>
      </c>
      <c r="P3077">
        <v>348</v>
      </c>
      <c r="Q3077">
        <v>27</v>
      </c>
      <c r="R3077">
        <v>3</v>
      </c>
      <c r="S3077" t="s">
        <v>1478</v>
      </c>
      <c r="T3077">
        <v>1</v>
      </c>
      <c r="U3077">
        <v>4.7800000000000002E-2</v>
      </c>
      <c r="V3077">
        <v>537</v>
      </c>
    </row>
    <row r="3078" spans="1:22">
      <c r="A3078">
        <v>174785</v>
      </c>
      <c r="B3078" t="s">
        <v>3696</v>
      </c>
      <c r="C3078">
        <v>0.57769999999999999</v>
      </c>
      <c r="D3078">
        <v>0.62860000000000005</v>
      </c>
      <c r="E3078">
        <v>11237</v>
      </c>
      <c r="F3078">
        <v>2</v>
      </c>
      <c r="G3078">
        <v>5</v>
      </c>
      <c r="H3078">
        <v>4</v>
      </c>
      <c r="I3078">
        <v>97291</v>
      </c>
      <c r="J3078">
        <v>1</v>
      </c>
      <c r="K3078">
        <v>0</v>
      </c>
      <c r="L3078">
        <v>0</v>
      </c>
      <c r="M3078">
        <v>0</v>
      </c>
      <c r="N3078">
        <v>1</v>
      </c>
      <c r="O3078">
        <v>1</v>
      </c>
      <c r="P3078">
        <v>348</v>
      </c>
      <c r="Q3078">
        <v>27</v>
      </c>
      <c r="R3078">
        <v>3</v>
      </c>
      <c r="S3078" t="s">
        <v>1478</v>
      </c>
      <c r="T3078">
        <v>1</v>
      </c>
      <c r="U3078">
        <v>5.0900000000000001E-2</v>
      </c>
      <c r="V3078">
        <v>572</v>
      </c>
    </row>
    <row r="3079" spans="1:22">
      <c r="A3079">
        <v>174786</v>
      </c>
      <c r="B3079" t="s">
        <v>3696</v>
      </c>
      <c r="C3079">
        <v>0.62860000000000005</v>
      </c>
      <c r="D3079">
        <v>0.65890000000000004</v>
      </c>
      <c r="E3079">
        <v>11237</v>
      </c>
      <c r="F3079">
        <v>2</v>
      </c>
      <c r="G3079">
        <v>5</v>
      </c>
      <c r="H3079">
        <v>4</v>
      </c>
      <c r="I3079">
        <v>97291</v>
      </c>
      <c r="J3079">
        <v>1</v>
      </c>
      <c r="K3079">
        <v>0</v>
      </c>
      <c r="L3079">
        <v>0</v>
      </c>
      <c r="M3079">
        <v>0</v>
      </c>
      <c r="N3079">
        <v>1</v>
      </c>
      <c r="O3079">
        <v>1</v>
      </c>
      <c r="P3079">
        <v>348</v>
      </c>
      <c r="Q3079">
        <v>27</v>
      </c>
      <c r="R3079">
        <v>3</v>
      </c>
      <c r="S3079" t="s">
        <v>1478</v>
      </c>
      <c r="T3079">
        <v>1</v>
      </c>
      <c r="U3079">
        <v>3.0300000000000001E-2</v>
      </c>
      <c r="V3079">
        <v>340</v>
      </c>
    </row>
    <row r="3080" spans="1:22">
      <c r="A3080">
        <v>174787</v>
      </c>
      <c r="B3080" t="s">
        <v>3696</v>
      </c>
      <c r="C3080">
        <v>0.65890000000000004</v>
      </c>
      <c r="D3080">
        <v>0.70209999999999995</v>
      </c>
      <c r="E3080">
        <v>11237</v>
      </c>
      <c r="F3080">
        <v>2</v>
      </c>
      <c r="G3080">
        <v>5</v>
      </c>
      <c r="H3080">
        <v>4</v>
      </c>
      <c r="I3080">
        <v>97291</v>
      </c>
      <c r="J3080">
        <v>1</v>
      </c>
      <c r="K3080">
        <v>0</v>
      </c>
      <c r="L3080">
        <v>0</v>
      </c>
      <c r="M3080">
        <v>0</v>
      </c>
      <c r="N3080">
        <v>1</v>
      </c>
      <c r="O3080">
        <v>1</v>
      </c>
      <c r="P3080">
        <v>348</v>
      </c>
      <c r="Q3080">
        <v>27</v>
      </c>
      <c r="R3080">
        <v>3</v>
      </c>
      <c r="S3080" t="s">
        <v>1478</v>
      </c>
      <c r="T3080">
        <v>1</v>
      </c>
      <c r="U3080">
        <v>4.3200000000000002E-2</v>
      </c>
      <c r="V3080">
        <v>485</v>
      </c>
    </row>
    <row r="3081" spans="1:22">
      <c r="A3081">
        <v>174788</v>
      </c>
      <c r="B3081" t="s">
        <v>3696</v>
      </c>
      <c r="C3081">
        <v>0.70209999999999995</v>
      </c>
      <c r="D3081">
        <v>0.73560000000000003</v>
      </c>
      <c r="E3081">
        <v>11237</v>
      </c>
      <c r="F3081">
        <v>2</v>
      </c>
      <c r="G3081">
        <v>5</v>
      </c>
      <c r="H3081">
        <v>4</v>
      </c>
      <c r="I3081">
        <v>97291</v>
      </c>
      <c r="J3081">
        <v>1</v>
      </c>
      <c r="K3081">
        <v>0</v>
      </c>
      <c r="L3081">
        <v>0</v>
      </c>
      <c r="M3081">
        <v>0</v>
      </c>
      <c r="N3081">
        <v>1</v>
      </c>
      <c r="O3081">
        <v>1</v>
      </c>
      <c r="P3081">
        <v>348</v>
      </c>
      <c r="Q3081">
        <v>27</v>
      </c>
      <c r="R3081">
        <v>3</v>
      </c>
      <c r="S3081" t="s">
        <v>1478</v>
      </c>
      <c r="T3081">
        <v>1</v>
      </c>
      <c r="U3081">
        <v>3.3500000000000002E-2</v>
      </c>
      <c r="V3081">
        <v>376</v>
      </c>
    </row>
    <row r="3082" spans="1:22">
      <c r="A3082">
        <v>174789</v>
      </c>
      <c r="B3082" t="s">
        <v>3696</v>
      </c>
      <c r="C3082">
        <v>0.73560000000000003</v>
      </c>
      <c r="D3082">
        <v>0.79910000000000003</v>
      </c>
      <c r="E3082">
        <v>11237</v>
      </c>
      <c r="F3082">
        <v>2</v>
      </c>
      <c r="G3082">
        <v>5</v>
      </c>
      <c r="H3082">
        <v>4</v>
      </c>
      <c r="I3082">
        <v>97291</v>
      </c>
      <c r="J3082">
        <v>1</v>
      </c>
      <c r="K3082">
        <v>0</v>
      </c>
      <c r="L3082">
        <v>0</v>
      </c>
      <c r="M3082">
        <v>0</v>
      </c>
      <c r="N3082">
        <v>1</v>
      </c>
      <c r="O3082">
        <v>1</v>
      </c>
      <c r="P3082">
        <v>348</v>
      </c>
      <c r="Q3082">
        <v>27</v>
      </c>
      <c r="R3082">
        <v>3</v>
      </c>
      <c r="S3082" t="s">
        <v>1478</v>
      </c>
      <c r="T3082">
        <v>1</v>
      </c>
      <c r="U3082">
        <v>6.3500000000000001E-2</v>
      </c>
      <c r="V3082">
        <v>714</v>
      </c>
    </row>
    <row r="3083" spans="1:22">
      <c r="A3083">
        <v>174790</v>
      </c>
      <c r="B3083" t="s">
        <v>3696</v>
      </c>
      <c r="C3083">
        <v>0.79910000000000003</v>
      </c>
      <c r="D3083">
        <v>0.85129999999999995</v>
      </c>
      <c r="E3083">
        <v>11237</v>
      </c>
      <c r="F3083">
        <v>2</v>
      </c>
      <c r="G3083">
        <v>5</v>
      </c>
      <c r="H3083">
        <v>4</v>
      </c>
      <c r="I3083">
        <v>97291</v>
      </c>
      <c r="J3083">
        <v>1</v>
      </c>
      <c r="K3083">
        <v>0</v>
      </c>
      <c r="L3083">
        <v>0</v>
      </c>
      <c r="M3083">
        <v>0</v>
      </c>
      <c r="N3083">
        <v>1</v>
      </c>
      <c r="O3083">
        <v>1</v>
      </c>
      <c r="P3083">
        <v>348</v>
      </c>
      <c r="Q3083">
        <v>27</v>
      </c>
      <c r="R3083">
        <v>3</v>
      </c>
      <c r="S3083" t="s">
        <v>1478</v>
      </c>
      <c r="T3083">
        <v>1</v>
      </c>
      <c r="U3083">
        <v>5.2200000000000003E-2</v>
      </c>
      <c r="V3083">
        <v>587</v>
      </c>
    </row>
    <row r="3084" spans="1:22">
      <c r="A3084">
        <v>174791</v>
      </c>
      <c r="B3084" t="s">
        <v>3696</v>
      </c>
      <c r="C3084">
        <v>0.85129999999999995</v>
      </c>
      <c r="D3084">
        <v>0.89829999999999999</v>
      </c>
      <c r="E3084">
        <v>11237</v>
      </c>
      <c r="F3084">
        <v>2</v>
      </c>
      <c r="G3084">
        <v>5</v>
      </c>
      <c r="H3084">
        <v>4</v>
      </c>
      <c r="I3084">
        <v>97291</v>
      </c>
      <c r="J3084">
        <v>1</v>
      </c>
      <c r="K3084">
        <v>0</v>
      </c>
      <c r="L3084">
        <v>0</v>
      </c>
      <c r="M3084">
        <v>0</v>
      </c>
      <c r="N3084">
        <v>1</v>
      </c>
      <c r="O3084">
        <v>1</v>
      </c>
      <c r="P3084">
        <v>348</v>
      </c>
      <c r="Q3084">
        <v>27</v>
      </c>
      <c r="R3084">
        <v>3</v>
      </c>
      <c r="S3084" t="s">
        <v>1478</v>
      </c>
      <c r="T3084">
        <v>1</v>
      </c>
      <c r="U3084">
        <v>4.7E-2</v>
      </c>
      <c r="V3084">
        <v>528</v>
      </c>
    </row>
    <row r="3085" spans="1:22">
      <c r="A3085">
        <v>174792</v>
      </c>
      <c r="B3085" t="s">
        <v>3696</v>
      </c>
      <c r="C3085">
        <v>0.89829999999999999</v>
      </c>
      <c r="D3085">
        <v>0.92279999999999995</v>
      </c>
      <c r="E3085">
        <v>11237</v>
      </c>
      <c r="F3085">
        <v>2</v>
      </c>
      <c r="G3085">
        <v>5</v>
      </c>
      <c r="H3085">
        <v>4</v>
      </c>
      <c r="I3085">
        <v>97291</v>
      </c>
      <c r="J3085">
        <v>1</v>
      </c>
      <c r="K3085">
        <v>0</v>
      </c>
      <c r="L3085">
        <v>0</v>
      </c>
      <c r="M3085">
        <v>0</v>
      </c>
      <c r="N3085">
        <v>1</v>
      </c>
      <c r="O3085">
        <v>1</v>
      </c>
      <c r="P3085">
        <v>348</v>
      </c>
      <c r="Q3085">
        <v>27</v>
      </c>
      <c r="R3085">
        <v>3</v>
      </c>
      <c r="S3085" t="s">
        <v>1478</v>
      </c>
      <c r="T3085">
        <v>1</v>
      </c>
      <c r="U3085">
        <v>2.4500000000000001E-2</v>
      </c>
      <c r="V3085">
        <v>275</v>
      </c>
    </row>
    <row r="3086" spans="1:22">
      <c r="A3086">
        <v>174793</v>
      </c>
      <c r="B3086" t="s">
        <v>3696</v>
      </c>
      <c r="C3086">
        <v>0.92279999999999995</v>
      </c>
      <c r="D3086">
        <v>0.98280000000000001</v>
      </c>
      <c r="E3086">
        <v>11237</v>
      </c>
      <c r="F3086">
        <v>2</v>
      </c>
      <c r="G3086">
        <v>5</v>
      </c>
      <c r="H3086">
        <v>4</v>
      </c>
      <c r="I3086">
        <v>97291</v>
      </c>
      <c r="J3086">
        <v>1</v>
      </c>
      <c r="K3086">
        <v>0</v>
      </c>
      <c r="L3086">
        <v>0</v>
      </c>
      <c r="M3086">
        <v>0</v>
      </c>
      <c r="N3086">
        <v>1</v>
      </c>
      <c r="O3086">
        <v>1</v>
      </c>
      <c r="P3086">
        <v>348</v>
      </c>
      <c r="Q3086">
        <v>27</v>
      </c>
      <c r="R3086">
        <v>3</v>
      </c>
      <c r="S3086" t="s">
        <v>1478</v>
      </c>
      <c r="T3086">
        <v>1</v>
      </c>
      <c r="U3086">
        <v>0.06</v>
      </c>
      <c r="V3086">
        <v>674</v>
      </c>
    </row>
    <row r="3087" spans="1:22">
      <c r="A3087">
        <v>174794</v>
      </c>
      <c r="B3087" t="s">
        <v>3696</v>
      </c>
      <c r="C3087">
        <v>0.98280000000000001</v>
      </c>
      <c r="D3087">
        <v>1.0713999999999999</v>
      </c>
      <c r="E3087">
        <v>11237</v>
      </c>
      <c r="F3087">
        <v>2</v>
      </c>
      <c r="G3087">
        <v>5</v>
      </c>
      <c r="H3087">
        <v>4</v>
      </c>
      <c r="I3087">
        <v>97291</v>
      </c>
      <c r="J3087">
        <v>1</v>
      </c>
      <c r="K3087">
        <v>0</v>
      </c>
      <c r="L3087">
        <v>0</v>
      </c>
      <c r="M3087">
        <v>0</v>
      </c>
      <c r="N3087">
        <v>1</v>
      </c>
      <c r="O3087">
        <v>1</v>
      </c>
      <c r="P3087">
        <v>348</v>
      </c>
      <c r="Q3087">
        <v>27</v>
      </c>
      <c r="R3087">
        <v>3</v>
      </c>
      <c r="S3087" t="s">
        <v>1478</v>
      </c>
      <c r="T3087">
        <v>1</v>
      </c>
      <c r="U3087">
        <v>8.8599999999999998E-2</v>
      </c>
      <c r="V3087">
        <v>996</v>
      </c>
    </row>
    <row r="3088" spans="1:22">
      <c r="A3088">
        <v>174795</v>
      </c>
      <c r="B3088" t="s">
        <v>3696</v>
      </c>
      <c r="C3088">
        <v>1.0713999999999999</v>
      </c>
      <c r="D3088">
        <v>1.1082000000000001</v>
      </c>
      <c r="E3088">
        <v>11237</v>
      </c>
      <c r="F3088">
        <v>2</v>
      </c>
      <c r="G3088">
        <v>5</v>
      </c>
      <c r="H3088">
        <v>4</v>
      </c>
      <c r="I3088">
        <v>97291</v>
      </c>
      <c r="J3088">
        <v>1</v>
      </c>
      <c r="K3088">
        <v>0</v>
      </c>
      <c r="L3088">
        <v>0</v>
      </c>
      <c r="M3088">
        <v>0</v>
      </c>
      <c r="N3088">
        <v>1</v>
      </c>
      <c r="O3088">
        <v>1</v>
      </c>
      <c r="P3088">
        <v>348</v>
      </c>
      <c r="Q3088">
        <v>27</v>
      </c>
      <c r="R3088">
        <v>3</v>
      </c>
      <c r="S3088" t="s">
        <v>1478</v>
      </c>
      <c r="T3088">
        <v>1</v>
      </c>
      <c r="U3088">
        <v>3.6799999999999999E-2</v>
      </c>
      <c r="V3088">
        <v>414</v>
      </c>
    </row>
    <row r="3089" spans="1:22">
      <c r="A3089">
        <v>174796</v>
      </c>
      <c r="B3089" t="s">
        <v>3696</v>
      </c>
      <c r="C3089">
        <v>1.1082000000000001</v>
      </c>
      <c r="D3089">
        <v>1.1691</v>
      </c>
      <c r="E3089">
        <v>11237</v>
      </c>
      <c r="F3089">
        <v>2</v>
      </c>
      <c r="G3089">
        <v>5</v>
      </c>
      <c r="H3089">
        <v>4</v>
      </c>
      <c r="I3089">
        <v>97291</v>
      </c>
      <c r="J3089">
        <v>1</v>
      </c>
      <c r="K3089">
        <v>0</v>
      </c>
      <c r="L3089">
        <v>0</v>
      </c>
      <c r="M3089">
        <v>0</v>
      </c>
      <c r="N3089">
        <v>1</v>
      </c>
      <c r="O3089">
        <v>1</v>
      </c>
      <c r="P3089">
        <v>348</v>
      </c>
      <c r="Q3089">
        <v>27</v>
      </c>
      <c r="R3089">
        <v>3</v>
      </c>
      <c r="S3089" t="s">
        <v>1478</v>
      </c>
      <c r="T3089">
        <v>1</v>
      </c>
      <c r="U3089">
        <v>6.0900000000000003E-2</v>
      </c>
      <c r="V3089">
        <v>684</v>
      </c>
    </row>
    <row r="3090" spans="1:22">
      <c r="A3090">
        <v>174797</v>
      </c>
      <c r="B3090" t="s">
        <v>3696</v>
      </c>
      <c r="C3090">
        <v>1.1691</v>
      </c>
      <c r="D3090">
        <v>1.2403</v>
      </c>
      <c r="E3090">
        <v>11237</v>
      </c>
      <c r="F3090">
        <v>2</v>
      </c>
      <c r="G3090">
        <v>5</v>
      </c>
      <c r="H3090">
        <v>4</v>
      </c>
      <c r="I3090">
        <v>97291</v>
      </c>
      <c r="J3090">
        <v>1</v>
      </c>
      <c r="K3090">
        <v>0</v>
      </c>
      <c r="L3090">
        <v>0</v>
      </c>
      <c r="M3090">
        <v>0</v>
      </c>
      <c r="N3090">
        <v>1</v>
      </c>
      <c r="O3090">
        <v>1</v>
      </c>
      <c r="P3090">
        <v>348</v>
      </c>
      <c r="Q3090">
        <v>27</v>
      </c>
      <c r="R3090">
        <v>3</v>
      </c>
      <c r="S3090" t="s">
        <v>1478</v>
      </c>
      <c r="T3090">
        <v>1</v>
      </c>
      <c r="U3090">
        <v>7.1199999999999999E-2</v>
      </c>
      <c r="V3090">
        <v>800</v>
      </c>
    </row>
    <row r="3091" spans="1:22">
      <c r="A3091">
        <v>174798</v>
      </c>
      <c r="B3091" t="s">
        <v>3696</v>
      </c>
      <c r="C3091">
        <v>1.2403</v>
      </c>
      <c r="D3091">
        <v>1.2654000000000001</v>
      </c>
      <c r="E3091">
        <v>11237</v>
      </c>
      <c r="F3091">
        <v>2</v>
      </c>
      <c r="G3091">
        <v>5</v>
      </c>
      <c r="H3091">
        <v>4</v>
      </c>
      <c r="I3091">
        <v>97291</v>
      </c>
      <c r="J3091">
        <v>1</v>
      </c>
      <c r="K3091">
        <v>0</v>
      </c>
      <c r="L3091">
        <v>0</v>
      </c>
      <c r="M3091">
        <v>0</v>
      </c>
      <c r="N3091">
        <v>1</v>
      </c>
      <c r="O3091">
        <v>1</v>
      </c>
      <c r="P3091">
        <v>348</v>
      </c>
      <c r="Q3091">
        <v>27</v>
      </c>
      <c r="R3091">
        <v>3</v>
      </c>
      <c r="S3091" t="s">
        <v>1478</v>
      </c>
      <c r="T3091">
        <v>1</v>
      </c>
      <c r="U3091">
        <v>2.5100000000000001E-2</v>
      </c>
      <c r="V3091">
        <v>282</v>
      </c>
    </row>
    <row r="3092" spans="1:22">
      <c r="A3092">
        <v>174799</v>
      </c>
      <c r="B3092" t="s">
        <v>3696</v>
      </c>
      <c r="C3092">
        <v>1.2654000000000001</v>
      </c>
      <c r="D3092">
        <v>1.2805</v>
      </c>
      <c r="E3092">
        <v>11237</v>
      </c>
      <c r="F3092">
        <v>2</v>
      </c>
      <c r="G3092">
        <v>5</v>
      </c>
      <c r="H3092">
        <v>4</v>
      </c>
      <c r="I3092">
        <v>97291</v>
      </c>
      <c r="J3092">
        <v>1</v>
      </c>
      <c r="K3092">
        <v>0</v>
      </c>
      <c r="L3092">
        <v>0</v>
      </c>
      <c r="M3092">
        <v>0</v>
      </c>
      <c r="N3092">
        <v>1</v>
      </c>
      <c r="O3092">
        <v>1</v>
      </c>
      <c r="P3092">
        <v>348</v>
      </c>
      <c r="Q3092">
        <v>27</v>
      </c>
      <c r="R3092">
        <v>3</v>
      </c>
      <c r="S3092" t="s">
        <v>1478</v>
      </c>
      <c r="T3092">
        <v>1</v>
      </c>
      <c r="U3092">
        <v>1.5100000000000001E-2</v>
      </c>
      <c r="V3092">
        <v>170</v>
      </c>
    </row>
    <row r="3093" spans="1:22">
      <c r="A3093">
        <v>174800</v>
      </c>
      <c r="B3093" t="s">
        <v>3696</v>
      </c>
      <c r="C3093">
        <v>1.2805</v>
      </c>
      <c r="D3093">
        <v>1.3238000000000001</v>
      </c>
      <c r="E3093">
        <v>11237</v>
      </c>
      <c r="F3093">
        <v>2</v>
      </c>
      <c r="G3093">
        <v>5</v>
      </c>
      <c r="H3093">
        <v>4</v>
      </c>
      <c r="I3093">
        <v>97291</v>
      </c>
      <c r="J3093">
        <v>1</v>
      </c>
      <c r="K3093">
        <v>0</v>
      </c>
      <c r="L3093">
        <v>0</v>
      </c>
      <c r="M3093">
        <v>0</v>
      </c>
      <c r="N3093">
        <v>1</v>
      </c>
      <c r="O3093">
        <v>1</v>
      </c>
      <c r="P3093">
        <v>348</v>
      </c>
      <c r="Q3093">
        <v>27</v>
      </c>
      <c r="R3093">
        <v>3</v>
      </c>
      <c r="S3093" t="s">
        <v>1478</v>
      </c>
      <c r="T3093">
        <v>1</v>
      </c>
      <c r="U3093">
        <v>4.3299999999999998E-2</v>
      </c>
      <c r="V3093">
        <v>487</v>
      </c>
    </row>
    <row r="3094" spans="1:22">
      <c r="A3094">
        <v>174801</v>
      </c>
      <c r="B3094" t="s">
        <v>3696</v>
      </c>
      <c r="C3094">
        <v>1.3238000000000001</v>
      </c>
      <c r="D3094">
        <v>1.3475999999999999</v>
      </c>
      <c r="E3094">
        <v>11237</v>
      </c>
      <c r="F3094">
        <v>2</v>
      </c>
      <c r="G3094">
        <v>5</v>
      </c>
      <c r="H3094">
        <v>4</v>
      </c>
      <c r="I3094">
        <v>97291</v>
      </c>
      <c r="J3094">
        <v>1</v>
      </c>
      <c r="K3094">
        <v>0</v>
      </c>
      <c r="L3094">
        <v>0</v>
      </c>
      <c r="M3094">
        <v>0</v>
      </c>
      <c r="N3094">
        <v>1</v>
      </c>
      <c r="O3094">
        <v>1</v>
      </c>
      <c r="P3094">
        <v>348</v>
      </c>
      <c r="Q3094">
        <v>27</v>
      </c>
      <c r="R3094">
        <v>3</v>
      </c>
      <c r="S3094" t="s">
        <v>1478</v>
      </c>
      <c r="T3094">
        <v>1</v>
      </c>
      <c r="U3094">
        <v>2.3800000000000002E-2</v>
      </c>
      <c r="V3094">
        <v>267</v>
      </c>
    </row>
    <row r="3095" spans="1:22">
      <c r="A3095">
        <v>174802</v>
      </c>
      <c r="B3095" t="s">
        <v>3696</v>
      </c>
      <c r="C3095">
        <v>1.3475999999999999</v>
      </c>
      <c r="D3095">
        <v>1.4127000000000001</v>
      </c>
      <c r="E3095">
        <v>11237</v>
      </c>
      <c r="F3095">
        <v>2</v>
      </c>
      <c r="G3095">
        <v>5</v>
      </c>
      <c r="H3095">
        <v>4</v>
      </c>
      <c r="I3095">
        <v>97291</v>
      </c>
      <c r="J3095">
        <v>1</v>
      </c>
      <c r="K3095">
        <v>0</v>
      </c>
      <c r="L3095">
        <v>0</v>
      </c>
      <c r="M3095">
        <v>0</v>
      </c>
      <c r="N3095">
        <v>1</v>
      </c>
      <c r="O3095">
        <v>1</v>
      </c>
      <c r="P3095">
        <v>348</v>
      </c>
      <c r="Q3095">
        <v>27</v>
      </c>
      <c r="R3095">
        <v>3</v>
      </c>
      <c r="S3095" t="s">
        <v>1478</v>
      </c>
      <c r="T3095">
        <v>1</v>
      </c>
      <c r="U3095">
        <v>6.5100000000000005E-2</v>
      </c>
      <c r="V3095">
        <v>732</v>
      </c>
    </row>
    <row r="3096" spans="1:22">
      <c r="A3096">
        <v>174803</v>
      </c>
      <c r="B3096" t="s">
        <v>3696</v>
      </c>
      <c r="C3096">
        <v>1.4127000000000001</v>
      </c>
      <c r="D3096">
        <v>1.4408000000000001</v>
      </c>
      <c r="E3096">
        <v>11237</v>
      </c>
      <c r="F3096">
        <v>2</v>
      </c>
      <c r="G3096">
        <v>5</v>
      </c>
      <c r="H3096">
        <v>4</v>
      </c>
      <c r="I3096">
        <v>97291</v>
      </c>
      <c r="J3096">
        <v>1</v>
      </c>
      <c r="K3096">
        <v>0</v>
      </c>
      <c r="L3096">
        <v>0</v>
      </c>
      <c r="M3096">
        <v>0</v>
      </c>
      <c r="N3096">
        <v>1</v>
      </c>
      <c r="O3096">
        <v>1</v>
      </c>
      <c r="P3096">
        <v>348</v>
      </c>
      <c r="Q3096">
        <v>27</v>
      </c>
      <c r="R3096">
        <v>3</v>
      </c>
      <c r="S3096" t="s">
        <v>1478</v>
      </c>
      <c r="T3096">
        <v>1</v>
      </c>
      <c r="U3096">
        <v>2.81E-2</v>
      </c>
      <c r="V3096">
        <v>316</v>
      </c>
    </row>
    <row r="3097" spans="1:22">
      <c r="A3097">
        <v>174804</v>
      </c>
      <c r="B3097" t="s">
        <v>3696</v>
      </c>
      <c r="C3097">
        <v>1.4408000000000001</v>
      </c>
      <c r="D3097">
        <v>1.5387</v>
      </c>
      <c r="E3097">
        <v>11237</v>
      </c>
      <c r="F3097">
        <v>2</v>
      </c>
      <c r="G3097">
        <v>5</v>
      </c>
      <c r="H3097">
        <v>4</v>
      </c>
      <c r="I3097">
        <v>97291</v>
      </c>
      <c r="J3097">
        <v>1</v>
      </c>
      <c r="K3097">
        <v>0</v>
      </c>
      <c r="L3097">
        <v>0</v>
      </c>
      <c r="M3097">
        <v>0</v>
      </c>
      <c r="N3097">
        <v>1</v>
      </c>
      <c r="O3097">
        <v>1</v>
      </c>
      <c r="P3097">
        <v>348</v>
      </c>
      <c r="Q3097">
        <v>27</v>
      </c>
      <c r="R3097">
        <v>3</v>
      </c>
      <c r="S3097" t="s">
        <v>1478</v>
      </c>
      <c r="T3097">
        <v>1</v>
      </c>
      <c r="U3097">
        <v>9.7900000000000001E-2</v>
      </c>
      <c r="V3097">
        <v>1100</v>
      </c>
    </row>
    <row r="3098" spans="1:22">
      <c r="A3098">
        <v>174805</v>
      </c>
      <c r="B3098" t="s">
        <v>3696</v>
      </c>
      <c r="C3098">
        <v>1.5387</v>
      </c>
      <c r="D3098">
        <v>1.5876999999999999</v>
      </c>
      <c r="E3098">
        <v>11237</v>
      </c>
      <c r="F3098">
        <v>2</v>
      </c>
      <c r="G3098">
        <v>5</v>
      </c>
      <c r="H3098">
        <v>4</v>
      </c>
      <c r="I3098">
        <v>97291</v>
      </c>
      <c r="J3098">
        <v>1</v>
      </c>
      <c r="K3098">
        <v>0</v>
      </c>
      <c r="L3098">
        <v>0</v>
      </c>
      <c r="M3098">
        <v>0</v>
      </c>
      <c r="N3098">
        <v>1</v>
      </c>
      <c r="O3098">
        <v>1</v>
      </c>
      <c r="P3098">
        <v>348</v>
      </c>
      <c r="Q3098">
        <v>27</v>
      </c>
      <c r="R3098">
        <v>3</v>
      </c>
      <c r="S3098" t="s">
        <v>1478</v>
      </c>
      <c r="T3098">
        <v>1</v>
      </c>
      <c r="U3098">
        <v>4.9000000000000002E-2</v>
      </c>
      <c r="V3098">
        <v>551</v>
      </c>
    </row>
    <row r="3099" spans="1:22">
      <c r="A3099">
        <v>174806</v>
      </c>
      <c r="B3099" t="s">
        <v>3696</v>
      </c>
      <c r="C3099">
        <v>1.5876999999999999</v>
      </c>
      <c r="D3099">
        <v>1.6789501</v>
      </c>
      <c r="E3099">
        <v>11237</v>
      </c>
      <c r="F3099">
        <v>2</v>
      </c>
      <c r="G3099">
        <v>5</v>
      </c>
      <c r="H3099">
        <v>4</v>
      </c>
      <c r="I3099">
        <v>97291</v>
      </c>
      <c r="J3099">
        <v>1</v>
      </c>
      <c r="K3099">
        <v>0</v>
      </c>
      <c r="L3099">
        <v>0</v>
      </c>
      <c r="M3099">
        <v>0</v>
      </c>
      <c r="N3099">
        <v>1</v>
      </c>
      <c r="O3099">
        <v>1</v>
      </c>
      <c r="P3099">
        <v>348</v>
      </c>
      <c r="Q3099">
        <v>27</v>
      </c>
      <c r="R3099">
        <v>3</v>
      </c>
      <c r="S3099" t="s">
        <v>1478</v>
      </c>
      <c r="T3099">
        <v>1</v>
      </c>
      <c r="U3099">
        <v>9.1250100000000001E-2</v>
      </c>
      <c r="V3099">
        <v>1025</v>
      </c>
    </row>
    <row r="3100" spans="1:22">
      <c r="A3100">
        <v>174807</v>
      </c>
      <c r="B3100" t="s">
        <v>3696</v>
      </c>
      <c r="C3100">
        <v>1.6789501</v>
      </c>
      <c r="D3100">
        <v>1.6855000099999999</v>
      </c>
      <c r="E3100">
        <v>11237</v>
      </c>
      <c r="F3100">
        <v>2</v>
      </c>
      <c r="G3100">
        <v>5</v>
      </c>
      <c r="H3100">
        <v>4</v>
      </c>
      <c r="I3100">
        <v>97291</v>
      </c>
      <c r="J3100">
        <v>1</v>
      </c>
      <c r="K3100">
        <v>0</v>
      </c>
      <c r="L3100">
        <v>0</v>
      </c>
      <c r="M3100">
        <v>0</v>
      </c>
      <c r="N3100">
        <v>1</v>
      </c>
      <c r="O3100">
        <v>1</v>
      </c>
      <c r="P3100">
        <v>348</v>
      </c>
      <c r="Q3100">
        <v>27</v>
      </c>
      <c r="R3100">
        <v>3</v>
      </c>
      <c r="S3100" t="s">
        <v>1478</v>
      </c>
      <c r="T3100">
        <v>1</v>
      </c>
      <c r="U3100">
        <v>6.5499099999999999E-3</v>
      </c>
      <c r="V3100">
        <v>74</v>
      </c>
    </row>
    <row r="3101" spans="1:22">
      <c r="A3101">
        <v>174808</v>
      </c>
      <c r="B3101" t="s">
        <v>3697</v>
      </c>
      <c r="C3101">
        <v>-2.9999999999999997E-8</v>
      </c>
      <c r="D3101">
        <v>7.1079000000000003E-3</v>
      </c>
      <c r="E3101">
        <v>5957</v>
      </c>
      <c r="F3101">
        <v>2</v>
      </c>
      <c r="G3101">
        <v>5</v>
      </c>
      <c r="H3101">
        <v>4</v>
      </c>
      <c r="I3101">
        <v>97291</v>
      </c>
      <c r="J3101">
        <v>1</v>
      </c>
      <c r="K3101">
        <v>0</v>
      </c>
      <c r="L3101">
        <v>0</v>
      </c>
      <c r="M3101">
        <v>0</v>
      </c>
      <c r="N3101">
        <v>1</v>
      </c>
      <c r="O3101">
        <v>1</v>
      </c>
      <c r="P3101">
        <v>348</v>
      </c>
      <c r="Q3101">
        <v>27</v>
      </c>
      <c r="R3101">
        <v>3</v>
      </c>
      <c r="S3101" t="s">
        <v>1478</v>
      </c>
      <c r="T3101">
        <v>1</v>
      </c>
      <c r="U3101">
        <v>7.1079300000000002E-3</v>
      </c>
      <c r="V3101">
        <v>42</v>
      </c>
    </row>
    <row r="3102" spans="1:22">
      <c r="A3102">
        <v>174809</v>
      </c>
      <c r="B3102" t="s">
        <v>3697</v>
      </c>
      <c r="C3102">
        <v>7.1079000000000003E-3</v>
      </c>
      <c r="D3102">
        <v>3.95E-2</v>
      </c>
      <c r="E3102">
        <v>5957</v>
      </c>
      <c r="F3102">
        <v>2</v>
      </c>
      <c r="G3102">
        <v>5</v>
      </c>
      <c r="H3102">
        <v>4</v>
      </c>
      <c r="I3102">
        <v>97291</v>
      </c>
      <c r="J3102">
        <v>1</v>
      </c>
      <c r="K3102">
        <v>0</v>
      </c>
      <c r="L3102">
        <v>0</v>
      </c>
      <c r="M3102">
        <v>0</v>
      </c>
      <c r="N3102">
        <v>1</v>
      </c>
      <c r="O3102">
        <v>1</v>
      </c>
      <c r="P3102">
        <v>348</v>
      </c>
      <c r="Q3102">
        <v>27</v>
      </c>
      <c r="R3102">
        <v>3</v>
      </c>
      <c r="S3102" t="s">
        <v>1478</v>
      </c>
      <c r="T3102">
        <v>1</v>
      </c>
      <c r="U3102">
        <v>3.23921E-2</v>
      </c>
      <c r="V3102">
        <v>193</v>
      </c>
    </row>
    <row r="3103" spans="1:22">
      <c r="A3103">
        <v>174810</v>
      </c>
      <c r="B3103" t="s">
        <v>3697</v>
      </c>
      <c r="C3103">
        <v>3.95E-2</v>
      </c>
      <c r="D3103">
        <v>0.15010000000000001</v>
      </c>
      <c r="E3103">
        <v>5616</v>
      </c>
      <c r="F3103">
        <v>2</v>
      </c>
      <c r="G3103">
        <v>5</v>
      </c>
      <c r="H3103">
        <v>4</v>
      </c>
      <c r="I3103">
        <v>97291</v>
      </c>
      <c r="J3103">
        <v>1</v>
      </c>
      <c r="K3103">
        <v>0</v>
      </c>
      <c r="L3103">
        <v>0</v>
      </c>
      <c r="M3103">
        <v>0</v>
      </c>
      <c r="N3103">
        <v>1</v>
      </c>
      <c r="O3103">
        <v>1</v>
      </c>
      <c r="P3103">
        <v>348</v>
      </c>
      <c r="Q3103">
        <v>27</v>
      </c>
      <c r="R3103">
        <v>3</v>
      </c>
      <c r="S3103" t="s">
        <v>1478</v>
      </c>
      <c r="T3103">
        <v>1</v>
      </c>
      <c r="U3103">
        <v>0.1106</v>
      </c>
      <c r="V3103">
        <v>621</v>
      </c>
    </row>
    <row r="3104" spans="1:22">
      <c r="A3104">
        <v>174811</v>
      </c>
      <c r="B3104" t="s">
        <v>3697</v>
      </c>
      <c r="C3104">
        <v>0.15010000000000001</v>
      </c>
      <c r="D3104">
        <v>0.25419999999999998</v>
      </c>
      <c r="E3104">
        <v>5104</v>
      </c>
      <c r="F3104">
        <v>2</v>
      </c>
      <c r="G3104">
        <v>5</v>
      </c>
      <c r="H3104">
        <v>4</v>
      </c>
      <c r="I3104">
        <v>97291</v>
      </c>
      <c r="J3104">
        <v>1</v>
      </c>
      <c r="K3104">
        <v>0</v>
      </c>
      <c r="L3104">
        <v>0</v>
      </c>
      <c r="M3104">
        <v>0</v>
      </c>
      <c r="N3104">
        <v>1</v>
      </c>
      <c r="O3104">
        <v>1</v>
      </c>
      <c r="P3104">
        <v>348</v>
      </c>
      <c r="Q3104">
        <v>27</v>
      </c>
      <c r="R3104">
        <v>3</v>
      </c>
      <c r="S3104" t="s">
        <v>1478</v>
      </c>
      <c r="T3104">
        <v>1</v>
      </c>
      <c r="U3104">
        <v>0.1041</v>
      </c>
      <c r="V3104">
        <v>531</v>
      </c>
    </row>
    <row r="3105" spans="1:22">
      <c r="A3105">
        <v>174812</v>
      </c>
      <c r="B3105" t="s">
        <v>3697</v>
      </c>
      <c r="C3105">
        <v>0.25419999999999998</v>
      </c>
      <c r="D3105">
        <v>0.27329999999999999</v>
      </c>
      <c r="E3105">
        <v>4891</v>
      </c>
      <c r="F3105">
        <v>2</v>
      </c>
      <c r="G3105">
        <v>5</v>
      </c>
      <c r="H3105">
        <v>4</v>
      </c>
      <c r="I3105">
        <v>97291</v>
      </c>
      <c r="J3105">
        <v>1</v>
      </c>
      <c r="K3105">
        <v>0</v>
      </c>
      <c r="L3105">
        <v>0</v>
      </c>
      <c r="M3105">
        <v>0</v>
      </c>
      <c r="N3105">
        <v>1</v>
      </c>
      <c r="O3105">
        <v>1</v>
      </c>
      <c r="P3105">
        <v>348</v>
      </c>
      <c r="Q3105">
        <v>27</v>
      </c>
      <c r="R3105">
        <v>3</v>
      </c>
      <c r="S3105" t="s">
        <v>1478</v>
      </c>
      <c r="T3105">
        <v>1</v>
      </c>
      <c r="U3105">
        <v>1.9099999999999999E-2</v>
      </c>
      <c r="V3105">
        <v>93</v>
      </c>
    </row>
    <row r="3106" spans="1:22">
      <c r="A3106">
        <v>174813</v>
      </c>
      <c r="B3106" t="s">
        <v>3697</v>
      </c>
      <c r="C3106">
        <v>0.27329999999999999</v>
      </c>
      <c r="D3106">
        <v>0.31319999999999998</v>
      </c>
      <c r="E3106">
        <v>4790</v>
      </c>
      <c r="F3106">
        <v>2</v>
      </c>
      <c r="G3106">
        <v>5</v>
      </c>
      <c r="H3106">
        <v>4</v>
      </c>
      <c r="I3106">
        <v>97291</v>
      </c>
      <c r="J3106">
        <v>1</v>
      </c>
      <c r="K3106">
        <v>0</v>
      </c>
      <c r="L3106">
        <v>0</v>
      </c>
      <c r="M3106">
        <v>0</v>
      </c>
      <c r="N3106">
        <v>1</v>
      </c>
      <c r="O3106">
        <v>1</v>
      </c>
      <c r="P3106">
        <v>348</v>
      </c>
      <c r="Q3106">
        <v>27</v>
      </c>
      <c r="R3106">
        <v>3</v>
      </c>
      <c r="S3106" t="s">
        <v>1478</v>
      </c>
      <c r="T3106">
        <v>1</v>
      </c>
      <c r="U3106">
        <v>3.9899999999999998E-2</v>
      </c>
      <c r="V3106">
        <v>191</v>
      </c>
    </row>
    <row r="3107" spans="1:22">
      <c r="A3107">
        <v>174814</v>
      </c>
      <c r="B3107" t="s">
        <v>3697</v>
      </c>
      <c r="C3107">
        <v>0.31319999999999998</v>
      </c>
      <c r="D3107">
        <v>0.37619999999999998</v>
      </c>
      <c r="E3107">
        <v>4612</v>
      </c>
      <c r="F3107">
        <v>2</v>
      </c>
      <c r="G3107">
        <v>5</v>
      </c>
      <c r="H3107">
        <v>4</v>
      </c>
      <c r="I3107">
        <v>97291</v>
      </c>
      <c r="J3107">
        <v>1</v>
      </c>
      <c r="K3107">
        <v>0</v>
      </c>
      <c r="L3107">
        <v>0</v>
      </c>
      <c r="M3107">
        <v>0</v>
      </c>
      <c r="N3107">
        <v>1</v>
      </c>
      <c r="O3107">
        <v>1</v>
      </c>
      <c r="P3107">
        <v>348</v>
      </c>
      <c r="Q3107">
        <v>27</v>
      </c>
      <c r="R3107">
        <v>3</v>
      </c>
      <c r="S3107" t="s">
        <v>1478</v>
      </c>
      <c r="T3107">
        <v>1</v>
      </c>
      <c r="U3107">
        <v>6.3E-2</v>
      </c>
      <c r="V3107">
        <v>291</v>
      </c>
    </row>
    <row r="3108" spans="1:22">
      <c r="A3108">
        <v>174815</v>
      </c>
      <c r="B3108" t="s">
        <v>3697</v>
      </c>
      <c r="C3108">
        <v>0.37619999999999998</v>
      </c>
      <c r="D3108">
        <v>0.46210000000000001</v>
      </c>
      <c r="E3108">
        <v>4355</v>
      </c>
      <c r="F3108">
        <v>2</v>
      </c>
      <c r="G3108">
        <v>5</v>
      </c>
      <c r="H3108">
        <v>4</v>
      </c>
      <c r="I3108">
        <v>97291</v>
      </c>
      <c r="J3108">
        <v>1</v>
      </c>
      <c r="K3108">
        <v>0</v>
      </c>
      <c r="L3108">
        <v>0</v>
      </c>
      <c r="M3108">
        <v>0</v>
      </c>
      <c r="N3108">
        <v>1</v>
      </c>
      <c r="O3108">
        <v>1</v>
      </c>
      <c r="P3108">
        <v>348</v>
      </c>
      <c r="Q3108">
        <v>27</v>
      </c>
      <c r="R3108">
        <v>3</v>
      </c>
      <c r="S3108" t="s">
        <v>1478</v>
      </c>
      <c r="T3108">
        <v>1</v>
      </c>
      <c r="U3108">
        <v>8.5900000000000004E-2</v>
      </c>
      <c r="V3108">
        <v>374</v>
      </c>
    </row>
    <row r="3109" spans="1:22">
      <c r="A3109">
        <v>174816</v>
      </c>
      <c r="B3109" t="s">
        <v>3697</v>
      </c>
      <c r="C3109">
        <v>0.46210000000000001</v>
      </c>
      <c r="D3109">
        <v>0.51590000000000003</v>
      </c>
      <c r="E3109">
        <v>4114</v>
      </c>
      <c r="F3109">
        <v>2</v>
      </c>
      <c r="G3109">
        <v>5</v>
      </c>
      <c r="H3109">
        <v>4</v>
      </c>
      <c r="I3109">
        <v>97291</v>
      </c>
      <c r="J3109">
        <v>1</v>
      </c>
      <c r="K3109">
        <v>0</v>
      </c>
      <c r="L3109">
        <v>0</v>
      </c>
      <c r="M3109">
        <v>0</v>
      </c>
      <c r="N3109">
        <v>1</v>
      </c>
      <c r="O3109">
        <v>1</v>
      </c>
      <c r="P3109">
        <v>348</v>
      </c>
      <c r="Q3109">
        <v>27</v>
      </c>
      <c r="R3109">
        <v>3</v>
      </c>
      <c r="S3109" t="s">
        <v>1478</v>
      </c>
      <c r="T3109">
        <v>1</v>
      </c>
      <c r="U3109">
        <v>5.3800000000000001E-2</v>
      </c>
      <c r="V3109">
        <v>221</v>
      </c>
    </row>
    <row r="3110" spans="1:22">
      <c r="A3110">
        <v>174817</v>
      </c>
      <c r="B3110" t="s">
        <v>3697</v>
      </c>
      <c r="C3110">
        <v>0.51590000000000003</v>
      </c>
      <c r="D3110">
        <v>0.55279999999999996</v>
      </c>
      <c r="E3110">
        <v>4114</v>
      </c>
      <c r="F3110">
        <v>2</v>
      </c>
      <c r="G3110">
        <v>5</v>
      </c>
      <c r="H3110">
        <v>4</v>
      </c>
      <c r="I3110">
        <v>97291</v>
      </c>
      <c r="J3110">
        <v>1</v>
      </c>
      <c r="K3110">
        <v>0</v>
      </c>
      <c r="L3110">
        <v>0</v>
      </c>
      <c r="M3110">
        <v>0</v>
      </c>
      <c r="N3110">
        <v>1</v>
      </c>
      <c r="O3110">
        <v>1</v>
      </c>
      <c r="P3110">
        <v>348</v>
      </c>
      <c r="Q3110">
        <v>27</v>
      </c>
      <c r="R3110">
        <v>3</v>
      </c>
      <c r="S3110" t="s">
        <v>1478</v>
      </c>
      <c r="T3110">
        <v>1</v>
      </c>
      <c r="U3110">
        <v>3.6900000000000002E-2</v>
      </c>
      <c r="V3110">
        <v>152</v>
      </c>
    </row>
    <row r="3111" spans="1:22">
      <c r="A3111">
        <v>174818</v>
      </c>
      <c r="B3111" t="s">
        <v>3697</v>
      </c>
      <c r="C3111">
        <v>0.55279999999999996</v>
      </c>
      <c r="D3111">
        <v>0.63020001999999997</v>
      </c>
      <c r="E3111">
        <v>4114</v>
      </c>
      <c r="F3111">
        <v>2</v>
      </c>
      <c r="G3111">
        <v>5</v>
      </c>
      <c r="H3111">
        <v>4</v>
      </c>
      <c r="I3111">
        <v>97291</v>
      </c>
      <c r="J3111">
        <v>1</v>
      </c>
      <c r="K3111">
        <v>0</v>
      </c>
      <c r="L3111">
        <v>0</v>
      </c>
      <c r="M3111">
        <v>0</v>
      </c>
      <c r="N3111">
        <v>1</v>
      </c>
      <c r="O3111">
        <v>1</v>
      </c>
      <c r="P3111">
        <v>348</v>
      </c>
      <c r="Q3111">
        <v>27</v>
      </c>
      <c r="R3111">
        <v>3</v>
      </c>
      <c r="S3111" t="s">
        <v>1478</v>
      </c>
      <c r="T3111">
        <v>1</v>
      </c>
      <c r="U3111">
        <v>7.740002E-2</v>
      </c>
      <c r="V3111">
        <v>318</v>
      </c>
    </row>
    <row r="3112" spans="1:22">
      <c r="A3112">
        <v>174819</v>
      </c>
      <c r="B3112" t="s">
        <v>3698</v>
      </c>
      <c r="C3112">
        <v>-2.9999999999999997E-8</v>
      </c>
      <c r="D3112">
        <v>5.1999999999999998E-3</v>
      </c>
      <c r="E3112">
        <v>3730</v>
      </c>
      <c r="F3112">
        <v>2</v>
      </c>
      <c r="G3112">
        <v>5</v>
      </c>
      <c r="H3112">
        <v>4</v>
      </c>
      <c r="I3112">
        <v>97291</v>
      </c>
      <c r="J3112">
        <v>1</v>
      </c>
      <c r="K3112">
        <v>0</v>
      </c>
      <c r="L3112">
        <v>0</v>
      </c>
      <c r="M3112">
        <v>0</v>
      </c>
      <c r="N3112">
        <v>1</v>
      </c>
      <c r="O3112">
        <v>1</v>
      </c>
      <c r="P3112">
        <v>348</v>
      </c>
      <c r="Q3112">
        <v>27</v>
      </c>
      <c r="R3112">
        <v>3</v>
      </c>
      <c r="S3112" t="s">
        <v>1478</v>
      </c>
      <c r="T3112">
        <v>1</v>
      </c>
      <c r="U3112">
        <v>5.2000299999999996E-3</v>
      </c>
      <c r="V3112">
        <v>19</v>
      </c>
    </row>
    <row r="3113" spans="1:22">
      <c r="A3113">
        <v>174820</v>
      </c>
      <c r="B3113" t="s">
        <v>3698</v>
      </c>
      <c r="C3113">
        <v>5.1999999999999998E-3</v>
      </c>
      <c r="D3113">
        <v>5.3199999999999997E-2</v>
      </c>
      <c r="E3113">
        <v>3730</v>
      </c>
      <c r="F3113">
        <v>2</v>
      </c>
      <c r="G3113">
        <v>5</v>
      </c>
      <c r="H3113">
        <v>4</v>
      </c>
      <c r="I3113">
        <v>97291</v>
      </c>
      <c r="J3113">
        <v>1</v>
      </c>
      <c r="K3113">
        <v>0</v>
      </c>
      <c r="L3113">
        <v>0</v>
      </c>
      <c r="M3113">
        <v>0</v>
      </c>
      <c r="N3113">
        <v>1</v>
      </c>
      <c r="O3113">
        <v>1</v>
      </c>
      <c r="P3113">
        <v>348</v>
      </c>
      <c r="Q3113">
        <v>27</v>
      </c>
      <c r="R3113">
        <v>3</v>
      </c>
      <c r="S3113" t="s">
        <v>1478</v>
      </c>
      <c r="T3113">
        <v>1</v>
      </c>
      <c r="U3113">
        <v>4.8000000000000001E-2</v>
      </c>
      <c r="V3113">
        <v>179</v>
      </c>
    </row>
    <row r="3114" spans="1:22">
      <c r="A3114">
        <v>174821</v>
      </c>
      <c r="B3114" t="s">
        <v>3698</v>
      </c>
      <c r="C3114">
        <v>5.3199999999999997E-2</v>
      </c>
      <c r="D3114">
        <v>8.0100000000000005E-2</v>
      </c>
      <c r="E3114">
        <v>3730</v>
      </c>
      <c r="F3114">
        <v>2</v>
      </c>
      <c r="G3114">
        <v>5</v>
      </c>
      <c r="H3114">
        <v>4</v>
      </c>
      <c r="I3114">
        <v>97291</v>
      </c>
      <c r="J3114">
        <v>1</v>
      </c>
      <c r="K3114">
        <v>0</v>
      </c>
      <c r="L3114">
        <v>0</v>
      </c>
      <c r="M3114">
        <v>0</v>
      </c>
      <c r="N3114">
        <v>1</v>
      </c>
      <c r="O3114">
        <v>1</v>
      </c>
      <c r="P3114">
        <v>348</v>
      </c>
      <c r="Q3114">
        <v>27</v>
      </c>
      <c r="R3114">
        <v>3</v>
      </c>
      <c r="S3114" t="s">
        <v>1478</v>
      </c>
      <c r="T3114">
        <v>1</v>
      </c>
      <c r="U3114">
        <v>2.69E-2</v>
      </c>
      <c r="V3114">
        <v>100</v>
      </c>
    </row>
    <row r="3115" spans="1:22">
      <c r="A3115">
        <v>174822</v>
      </c>
      <c r="B3115" t="s">
        <v>3698</v>
      </c>
      <c r="C3115">
        <v>8.0100000000000005E-2</v>
      </c>
      <c r="D3115">
        <v>0.1522</v>
      </c>
      <c r="E3115">
        <v>3730</v>
      </c>
      <c r="F3115">
        <v>2</v>
      </c>
      <c r="G3115">
        <v>5</v>
      </c>
      <c r="H3115">
        <v>4</v>
      </c>
      <c r="I3115">
        <v>97291</v>
      </c>
      <c r="J3115">
        <v>1</v>
      </c>
      <c r="K3115">
        <v>0</v>
      </c>
      <c r="L3115">
        <v>0</v>
      </c>
      <c r="M3115">
        <v>0</v>
      </c>
      <c r="N3115">
        <v>1</v>
      </c>
      <c r="O3115">
        <v>1</v>
      </c>
      <c r="P3115">
        <v>348</v>
      </c>
      <c r="Q3115">
        <v>27</v>
      </c>
      <c r="R3115">
        <v>3</v>
      </c>
      <c r="S3115" t="s">
        <v>1478</v>
      </c>
      <c r="T3115">
        <v>1</v>
      </c>
      <c r="U3115">
        <v>7.2099999999999997E-2</v>
      </c>
      <c r="V3115">
        <v>269</v>
      </c>
    </row>
    <row r="3116" spans="1:22">
      <c r="A3116">
        <v>174823</v>
      </c>
      <c r="B3116" t="s">
        <v>3698</v>
      </c>
      <c r="C3116">
        <v>0.1522</v>
      </c>
      <c r="D3116">
        <v>0.17269999999999999</v>
      </c>
      <c r="E3116">
        <v>3730</v>
      </c>
      <c r="F3116">
        <v>2</v>
      </c>
      <c r="G3116">
        <v>5</v>
      </c>
      <c r="H3116">
        <v>4</v>
      </c>
      <c r="I3116">
        <v>97291</v>
      </c>
      <c r="J3116">
        <v>1</v>
      </c>
      <c r="K3116">
        <v>0</v>
      </c>
      <c r="L3116">
        <v>0</v>
      </c>
      <c r="M3116">
        <v>0</v>
      </c>
      <c r="N3116">
        <v>1</v>
      </c>
      <c r="O3116">
        <v>1</v>
      </c>
      <c r="P3116">
        <v>348</v>
      </c>
      <c r="Q3116">
        <v>27</v>
      </c>
      <c r="R3116">
        <v>3</v>
      </c>
      <c r="S3116" t="s">
        <v>1478</v>
      </c>
      <c r="T3116">
        <v>1</v>
      </c>
      <c r="U3116">
        <v>2.0500000000000001E-2</v>
      </c>
      <c r="V3116">
        <v>76</v>
      </c>
    </row>
    <row r="3117" spans="1:22">
      <c r="A3117">
        <v>174824</v>
      </c>
      <c r="B3117" t="s">
        <v>3698</v>
      </c>
      <c r="C3117">
        <v>0.17269999999999999</v>
      </c>
      <c r="D3117">
        <v>0.20989998000000001</v>
      </c>
      <c r="E3117">
        <v>3730</v>
      </c>
      <c r="F3117">
        <v>2</v>
      </c>
      <c r="G3117">
        <v>5</v>
      </c>
      <c r="H3117">
        <v>4</v>
      </c>
      <c r="I3117">
        <v>97291</v>
      </c>
      <c r="J3117">
        <v>1</v>
      </c>
      <c r="K3117">
        <v>0</v>
      </c>
      <c r="L3117">
        <v>0</v>
      </c>
      <c r="M3117">
        <v>0</v>
      </c>
      <c r="N3117">
        <v>1</v>
      </c>
      <c r="O3117">
        <v>1</v>
      </c>
      <c r="P3117">
        <v>348</v>
      </c>
      <c r="Q3117">
        <v>27</v>
      </c>
      <c r="R3117">
        <v>3</v>
      </c>
      <c r="S3117" t="s">
        <v>1478</v>
      </c>
      <c r="T3117">
        <v>1</v>
      </c>
      <c r="U3117">
        <v>3.7199980000000001E-2</v>
      </c>
      <c r="V3117">
        <v>139</v>
      </c>
    </row>
    <row r="3118" spans="1:22">
      <c r="A3118">
        <v>174825</v>
      </c>
      <c r="B3118" t="s">
        <v>3699</v>
      </c>
      <c r="C3118">
        <v>-2.9999999999999997E-8</v>
      </c>
      <c r="D3118">
        <v>6.0100000000000001E-2</v>
      </c>
      <c r="E3118">
        <v>9241</v>
      </c>
      <c r="F3118">
        <v>2</v>
      </c>
      <c r="G3118">
        <v>5</v>
      </c>
      <c r="H3118">
        <v>4</v>
      </c>
      <c r="I3118">
        <v>97291</v>
      </c>
      <c r="J3118">
        <v>1</v>
      </c>
      <c r="K3118">
        <v>0</v>
      </c>
      <c r="L3118">
        <v>0</v>
      </c>
      <c r="M3118">
        <v>0</v>
      </c>
      <c r="N3118">
        <v>1</v>
      </c>
      <c r="O3118">
        <v>1</v>
      </c>
      <c r="P3118">
        <v>348</v>
      </c>
      <c r="Q3118">
        <v>27</v>
      </c>
      <c r="R3118">
        <v>3</v>
      </c>
      <c r="S3118" t="s">
        <v>1478</v>
      </c>
      <c r="T3118">
        <v>1</v>
      </c>
      <c r="U3118">
        <v>6.0100029999999999E-2</v>
      </c>
      <c r="V3118">
        <v>555</v>
      </c>
    </row>
    <row r="3119" spans="1:22">
      <c r="A3119">
        <v>174826</v>
      </c>
      <c r="B3119" t="s">
        <v>3699</v>
      </c>
      <c r="C3119">
        <v>6.0100000000000001E-2</v>
      </c>
      <c r="D3119">
        <v>0.1605</v>
      </c>
      <c r="E3119">
        <v>9241</v>
      </c>
      <c r="F3119">
        <v>2</v>
      </c>
      <c r="G3119">
        <v>5</v>
      </c>
      <c r="H3119">
        <v>4</v>
      </c>
      <c r="I3119">
        <v>97291</v>
      </c>
      <c r="J3119">
        <v>1</v>
      </c>
      <c r="K3119">
        <v>0</v>
      </c>
      <c r="L3119">
        <v>0</v>
      </c>
      <c r="M3119">
        <v>0</v>
      </c>
      <c r="N3119">
        <v>1</v>
      </c>
      <c r="O3119">
        <v>1</v>
      </c>
      <c r="P3119">
        <v>348</v>
      </c>
      <c r="Q3119">
        <v>27</v>
      </c>
      <c r="R3119">
        <v>3</v>
      </c>
      <c r="S3119" t="s">
        <v>1478</v>
      </c>
      <c r="T3119">
        <v>1</v>
      </c>
      <c r="U3119">
        <v>0.1004</v>
      </c>
      <c r="V3119">
        <v>928</v>
      </c>
    </row>
    <row r="3120" spans="1:22">
      <c r="A3120">
        <v>174827</v>
      </c>
      <c r="B3120" t="s">
        <v>3699</v>
      </c>
      <c r="C3120">
        <v>0.1605</v>
      </c>
      <c r="D3120">
        <v>0.21460000000000001</v>
      </c>
      <c r="E3120">
        <v>9241</v>
      </c>
      <c r="F3120">
        <v>2</v>
      </c>
      <c r="G3120">
        <v>5</v>
      </c>
      <c r="H3120">
        <v>4</v>
      </c>
      <c r="I3120">
        <v>97291</v>
      </c>
      <c r="J3120">
        <v>1</v>
      </c>
      <c r="K3120">
        <v>0</v>
      </c>
      <c r="L3120">
        <v>0</v>
      </c>
      <c r="M3120">
        <v>0</v>
      </c>
      <c r="N3120">
        <v>1</v>
      </c>
      <c r="O3120">
        <v>1</v>
      </c>
      <c r="P3120">
        <v>348</v>
      </c>
      <c r="Q3120">
        <v>27</v>
      </c>
      <c r="R3120">
        <v>3</v>
      </c>
      <c r="S3120" t="s">
        <v>1478</v>
      </c>
      <c r="T3120">
        <v>1</v>
      </c>
      <c r="U3120">
        <v>5.4100000000000002E-2</v>
      </c>
      <c r="V3120">
        <v>500</v>
      </c>
    </row>
    <row r="3121" spans="1:22">
      <c r="A3121">
        <v>174828</v>
      </c>
      <c r="B3121" t="s">
        <v>3699</v>
      </c>
      <c r="C3121">
        <v>0.21460000000000001</v>
      </c>
      <c r="D3121">
        <v>0.22889999999999999</v>
      </c>
      <c r="E3121">
        <v>9241</v>
      </c>
      <c r="F3121">
        <v>2</v>
      </c>
      <c r="G3121">
        <v>5</v>
      </c>
      <c r="H3121">
        <v>4</v>
      </c>
      <c r="I3121">
        <v>97291</v>
      </c>
      <c r="J3121">
        <v>1</v>
      </c>
      <c r="K3121">
        <v>0</v>
      </c>
      <c r="L3121">
        <v>0</v>
      </c>
      <c r="M3121">
        <v>0</v>
      </c>
      <c r="N3121">
        <v>1</v>
      </c>
      <c r="O3121">
        <v>1</v>
      </c>
      <c r="P3121">
        <v>348</v>
      </c>
      <c r="Q3121">
        <v>27</v>
      </c>
      <c r="R3121">
        <v>3</v>
      </c>
      <c r="S3121" t="s">
        <v>1478</v>
      </c>
      <c r="T3121">
        <v>1</v>
      </c>
      <c r="U3121">
        <v>1.43E-2</v>
      </c>
      <c r="V3121">
        <v>132</v>
      </c>
    </row>
    <row r="3122" spans="1:22">
      <c r="A3122">
        <v>174829</v>
      </c>
      <c r="B3122" t="s">
        <v>3699</v>
      </c>
      <c r="C3122">
        <v>0.22889999999999999</v>
      </c>
      <c r="D3122">
        <v>0.25929999999999997</v>
      </c>
      <c r="E3122">
        <v>9241</v>
      </c>
      <c r="F3122">
        <v>2</v>
      </c>
      <c r="G3122">
        <v>5</v>
      </c>
      <c r="H3122">
        <v>4</v>
      </c>
      <c r="I3122">
        <v>97291</v>
      </c>
      <c r="J3122">
        <v>1</v>
      </c>
      <c r="K3122">
        <v>0</v>
      </c>
      <c r="L3122">
        <v>0</v>
      </c>
      <c r="M3122">
        <v>0</v>
      </c>
      <c r="N3122">
        <v>1</v>
      </c>
      <c r="O3122">
        <v>1</v>
      </c>
      <c r="P3122">
        <v>348</v>
      </c>
      <c r="Q3122">
        <v>27</v>
      </c>
      <c r="R3122">
        <v>3</v>
      </c>
      <c r="S3122" t="s">
        <v>1478</v>
      </c>
      <c r="T3122">
        <v>1</v>
      </c>
      <c r="U3122">
        <v>3.04E-2</v>
      </c>
      <c r="V3122">
        <v>281</v>
      </c>
    </row>
    <row r="3123" spans="1:22">
      <c r="A3123">
        <v>174830</v>
      </c>
      <c r="B3123" t="s">
        <v>3699</v>
      </c>
      <c r="C3123">
        <v>0.25929999999999997</v>
      </c>
      <c r="D3123">
        <v>0.27010000000000001</v>
      </c>
      <c r="E3123">
        <v>9241</v>
      </c>
      <c r="F3123">
        <v>2</v>
      </c>
      <c r="G3123">
        <v>5</v>
      </c>
      <c r="H3123">
        <v>4</v>
      </c>
      <c r="I3123">
        <v>97291</v>
      </c>
      <c r="J3123">
        <v>1</v>
      </c>
      <c r="K3123">
        <v>0</v>
      </c>
      <c r="L3123">
        <v>0</v>
      </c>
      <c r="M3123">
        <v>0</v>
      </c>
      <c r="N3123">
        <v>1</v>
      </c>
      <c r="O3123">
        <v>1</v>
      </c>
      <c r="P3123">
        <v>348</v>
      </c>
      <c r="Q3123">
        <v>27</v>
      </c>
      <c r="R3123">
        <v>3</v>
      </c>
      <c r="S3123" t="s">
        <v>1478</v>
      </c>
      <c r="T3123">
        <v>1</v>
      </c>
      <c r="U3123">
        <v>1.0800000000000001E-2</v>
      </c>
      <c r="V3123">
        <v>100</v>
      </c>
    </row>
    <row r="3124" spans="1:22">
      <c r="A3124">
        <v>174831</v>
      </c>
      <c r="B3124" t="s">
        <v>3699</v>
      </c>
      <c r="C3124">
        <v>0.27010000000000001</v>
      </c>
      <c r="D3124">
        <v>0.31530000000000002</v>
      </c>
      <c r="E3124">
        <v>9241</v>
      </c>
      <c r="F3124">
        <v>2</v>
      </c>
      <c r="G3124">
        <v>5</v>
      </c>
      <c r="H3124">
        <v>4</v>
      </c>
      <c r="I3124">
        <v>97291</v>
      </c>
      <c r="J3124">
        <v>1</v>
      </c>
      <c r="K3124">
        <v>0</v>
      </c>
      <c r="L3124">
        <v>0</v>
      </c>
      <c r="M3124">
        <v>0</v>
      </c>
      <c r="N3124">
        <v>1</v>
      </c>
      <c r="O3124">
        <v>1</v>
      </c>
      <c r="P3124">
        <v>348</v>
      </c>
      <c r="Q3124">
        <v>27</v>
      </c>
      <c r="R3124">
        <v>3</v>
      </c>
      <c r="S3124" t="s">
        <v>1478</v>
      </c>
      <c r="T3124">
        <v>1</v>
      </c>
      <c r="U3124">
        <v>4.5199999999999997E-2</v>
      </c>
      <c r="V3124">
        <v>418</v>
      </c>
    </row>
    <row r="3125" spans="1:22">
      <c r="A3125">
        <v>174832</v>
      </c>
      <c r="B3125" t="s">
        <v>3699</v>
      </c>
      <c r="C3125">
        <v>0.31530000000000002</v>
      </c>
      <c r="D3125">
        <v>0.36620000000000003</v>
      </c>
      <c r="E3125">
        <v>8775</v>
      </c>
      <c r="F3125">
        <v>2</v>
      </c>
      <c r="G3125">
        <v>5</v>
      </c>
      <c r="H3125">
        <v>4</v>
      </c>
      <c r="I3125">
        <v>97291</v>
      </c>
      <c r="J3125">
        <v>1</v>
      </c>
      <c r="K3125">
        <v>0</v>
      </c>
      <c r="L3125">
        <v>0</v>
      </c>
      <c r="M3125">
        <v>0</v>
      </c>
      <c r="N3125">
        <v>1</v>
      </c>
      <c r="O3125">
        <v>1</v>
      </c>
      <c r="P3125">
        <v>348</v>
      </c>
      <c r="Q3125">
        <v>27</v>
      </c>
      <c r="R3125">
        <v>3</v>
      </c>
      <c r="S3125" t="s">
        <v>1478</v>
      </c>
      <c r="T3125">
        <v>1</v>
      </c>
      <c r="U3125">
        <v>5.0900000000000001E-2</v>
      </c>
      <c r="V3125">
        <v>447</v>
      </c>
    </row>
    <row r="3126" spans="1:22">
      <c r="A3126">
        <v>174833</v>
      </c>
      <c r="B3126" t="s">
        <v>3699</v>
      </c>
      <c r="C3126">
        <v>0.36620000000000003</v>
      </c>
      <c r="D3126">
        <v>0.43099999999999999</v>
      </c>
      <c r="E3126">
        <v>8215</v>
      </c>
      <c r="F3126">
        <v>2</v>
      </c>
      <c r="G3126">
        <v>5</v>
      </c>
      <c r="H3126">
        <v>4</v>
      </c>
      <c r="I3126">
        <v>97291</v>
      </c>
      <c r="J3126">
        <v>1</v>
      </c>
      <c r="K3126">
        <v>0</v>
      </c>
      <c r="L3126">
        <v>0</v>
      </c>
      <c r="M3126">
        <v>0</v>
      </c>
      <c r="N3126">
        <v>1</v>
      </c>
      <c r="O3126">
        <v>1</v>
      </c>
      <c r="P3126">
        <v>348</v>
      </c>
      <c r="Q3126">
        <v>27</v>
      </c>
      <c r="R3126">
        <v>3</v>
      </c>
      <c r="S3126" t="s">
        <v>1478</v>
      </c>
      <c r="T3126">
        <v>1</v>
      </c>
      <c r="U3126">
        <v>6.4799999999999996E-2</v>
      </c>
      <c r="V3126">
        <v>532</v>
      </c>
    </row>
    <row r="3127" spans="1:22">
      <c r="A3127">
        <v>174834</v>
      </c>
      <c r="B3127" t="s">
        <v>3699</v>
      </c>
      <c r="C3127">
        <v>0.43099999999999999</v>
      </c>
      <c r="D3127">
        <v>0.44280000000000003</v>
      </c>
      <c r="E3127">
        <v>7844</v>
      </c>
      <c r="F3127">
        <v>2</v>
      </c>
      <c r="G3127">
        <v>5</v>
      </c>
      <c r="H3127">
        <v>4</v>
      </c>
      <c r="I3127">
        <v>97291</v>
      </c>
      <c r="J3127">
        <v>1</v>
      </c>
      <c r="K3127">
        <v>0</v>
      </c>
      <c r="L3127">
        <v>0</v>
      </c>
      <c r="M3127">
        <v>0</v>
      </c>
      <c r="N3127">
        <v>1</v>
      </c>
      <c r="O3127">
        <v>1</v>
      </c>
      <c r="P3127">
        <v>348</v>
      </c>
      <c r="Q3127">
        <v>27</v>
      </c>
      <c r="R3127">
        <v>3</v>
      </c>
      <c r="S3127" t="s">
        <v>1478</v>
      </c>
      <c r="T3127">
        <v>1</v>
      </c>
      <c r="U3127">
        <v>1.18E-2</v>
      </c>
      <c r="V3127">
        <v>93</v>
      </c>
    </row>
    <row r="3128" spans="1:22">
      <c r="A3128">
        <v>174835</v>
      </c>
      <c r="B3128" t="s">
        <v>3699</v>
      </c>
      <c r="C3128">
        <v>0.44280000000000003</v>
      </c>
      <c r="D3128">
        <v>0.46839999999999998</v>
      </c>
      <c r="E3128">
        <v>7662</v>
      </c>
      <c r="F3128">
        <v>2</v>
      </c>
      <c r="G3128">
        <v>5</v>
      </c>
      <c r="H3128">
        <v>4</v>
      </c>
      <c r="I3128">
        <v>97291</v>
      </c>
      <c r="J3128">
        <v>1</v>
      </c>
      <c r="K3128">
        <v>0</v>
      </c>
      <c r="L3128">
        <v>0</v>
      </c>
      <c r="M3128">
        <v>0</v>
      </c>
      <c r="N3128">
        <v>1</v>
      </c>
      <c r="O3128">
        <v>1</v>
      </c>
      <c r="P3128">
        <v>348</v>
      </c>
      <c r="Q3128">
        <v>27</v>
      </c>
      <c r="R3128">
        <v>3</v>
      </c>
      <c r="S3128" t="s">
        <v>1478</v>
      </c>
      <c r="T3128">
        <v>1</v>
      </c>
      <c r="U3128">
        <v>2.5600000000000001E-2</v>
      </c>
      <c r="V3128">
        <v>196</v>
      </c>
    </row>
    <row r="3129" spans="1:22">
      <c r="A3129">
        <v>174836</v>
      </c>
      <c r="B3129" t="s">
        <v>3699</v>
      </c>
      <c r="C3129">
        <v>0.46839999999999998</v>
      </c>
      <c r="D3129">
        <v>0.4924</v>
      </c>
      <c r="E3129">
        <v>7422</v>
      </c>
      <c r="F3129">
        <v>2</v>
      </c>
      <c r="G3129">
        <v>5</v>
      </c>
      <c r="H3129">
        <v>4</v>
      </c>
      <c r="I3129">
        <v>97291</v>
      </c>
      <c r="J3129">
        <v>1</v>
      </c>
      <c r="K3129">
        <v>0</v>
      </c>
      <c r="L3129">
        <v>0</v>
      </c>
      <c r="M3129">
        <v>0</v>
      </c>
      <c r="N3129">
        <v>1</v>
      </c>
      <c r="O3129">
        <v>1</v>
      </c>
      <c r="P3129">
        <v>348</v>
      </c>
      <c r="Q3129">
        <v>27</v>
      </c>
      <c r="R3129">
        <v>3</v>
      </c>
      <c r="S3129" t="s">
        <v>1478</v>
      </c>
      <c r="T3129">
        <v>1</v>
      </c>
      <c r="U3129">
        <v>2.4E-2</v>
      </c>
      <c r="V3129">
        <v>178</v>
      </c>
    </row>
    <row r="3130" spans="1:22">
      <c r="A3130">
        <v>174837</v>
      </c>
      <c r="B3130" t="s">
        <v>3699</v>
      </c>
      <c r="C3130">
        <v>0.4924</v>
      </c>
      <c r="D3130">
        <v>0.52890000000000004</v>
      </c>
      <c r="E3130">
        <v>7129</v>
      </c>
      <c r="F3130">
        <v>2</v>
      </c>
      <c r="G3130">
        <v>5</v>
      </c>
      <c r="H3130">
        <v>4</v>
      </c>
      <c r="I3130">
        <v>97291</v>
      </c>
      <c r="J3130">
        <v>1</v>
      </c>
      <c r="K3130">
        <v>0</v>
      </c>
      <c r="L3130">
        <v>0</v>
      </c>
      <c r="M3130">
        <v>0</v>
      </c>
      <c r="N3130">
        <v>1</v>
      </c>
      <c r="O3130">
        <v>1</v>
      </c>
      <c r="P3130">
        <v>348</v>
      </c>
      <c r="Q3130">
        <v>27</v>
      </c>
      <c r="R3130">
        <v>3</v>
      </c>
      <c r="S3130" t="s">
        <v>1478</v>
      </c>
      <c r="T3130">
        <v>1</v>
      </c>
      <c r="U3130">
        <v>3.6499999999999998E-2</v>
      </c>
      <c r="V3130">
        <v>260</v>
      </c>
    </row>
    <row r="3131" spans="1:22">
      <c r="A3131">
        <v>174838</v>
      </c>
      <c r="B3131" t="s">
        <v>3699</v>
      </c>
      <c r="C3131">
        <v>0.52890000000000004</v>
      </c>
      <c r="D3131">
        <v>0.55589999999999995</v>
      </c>
      <c r="E3131">
        <v>6821</v>
      </c>
      <c r="F3131">
        <v>2</v>
      </c>
      <c r="G3131">
        <v>5</v>
      </c>
      <c r="H3131">
        <v>4</v>
      </c>
      <c r="I3131">
        <v>97291</v>
      </c>
      <c r="J3131">
        <v>1</v>
      </c>
      <c r="K3131">
        <v>0</v>
      </c>
      <c r="L3131">
        <v>0</v>
      </c>
      <c r="M3131">
        <v>0</v>
      </c>
      <c r="N3131">
        <v>1</v>
      </c>
      <c r="O3131">
        <v>1</v>
      </c>
      <c r="P3131">
        <v>348</v>
      </c>
      <c r="Q3131">
        <v>27</v>
      </c>
      <c r="R3131">
        <v>3</v>
      </c>
      <c r="S3131" t="s">
        <v>1478</v>
      </c>
      <c r="T3131">
        <v>1</v>
      </c>
      <c r="U3131">
        <v>2.7E-2</v>
      </c>
      <c r="V3131">
        <v>184</v>
      </c>
    </row>
    <row r="3132" spans="1:22">
      <c r="A3132">
        <v>174839</v>
      </c>
      <c r="B3132" t="s">
        <v>3699</v>
      </c>
      <c r="C3132">
        <v>0.55589999999999995</v>
      </c>
      <c r="D3132">
        <v>0.5796</v>
      </c>
      <c r="E3132">
        <v>6576</v>
      </c>
      <c r="F3132">
        <v>2</v>
      </c>
      <c r="G3132">
        <v>5</v>
      </c>
      <c r="H3132">
        <v>4</v>
      </c>
      <c r="I3132">
        <v>97291</v>
      </c>
      <c r="J3132">
        <v>1</v>
      </c>
      <c r="K3132">
        <v>0</v>
      </c>
      <c r="L3132">
        <v>0</v>
      </c>
      <c r="M3132">
        <v>0</v>
      </c>
      <c r="N3132">
        <v>1</v>
      </c>
      <c r="O3132">
        <v>1</v>
      </c>
      <c r="P3132">
        <v>348</v>
      </c>
      <c r="Q3132">
        <v>27</v>
      </c>
      <c r="R3132">
        <v>3</v>
      </c>
      <c r="S3132" t="s">
        <v>1478</v>
      </c>
      <c r="T3132">
        <v>1</v>
      </c>
      <c r="U3132">
        <v>2.3699999999999999E-2</v>
      </c>
      <c r="V3132">
        <v>156</v>
      </c>
    </row>
    <row r="3133" spans="1:22">
      <c r="A3133">
        <v>174840</v>
      </c>
      <c r="B3133" t="s">
        <v>3699</v>
      </c>
      <c r="C3133">
        <v>0.5796</v>
      </c>
      <c r="D3133">
        <v>0.59189999999999998</v>
      </c>
      <c r="E3133">
        <v>6401</v>
      </c>
      <c r="F3133">
        <v>2</v>
      </c>
      <c r="G3133">
        <v>5</v>
      </c>
      <c r="H3133">
        <v>4</v>
      </c>
      <c r="I3133">
        <v>97291</v>
      </c>
      <c r="J3133">
        <v>1</v>
      </c>
      <c r="K3133">
        <v>0</v>
      </c>
      <c r="L3133">
        <v>0</v>
      </c>
      <c r="M3133">
        <v>0</v>
      </c>
      <c r="N3133">
        <v>1</v>
      </c>
      <c r="O3133">
        <v>1</v>
      </c>
      <c r="P3133">
        <v>348</v>
      </c>
      <c r="Q3133">
        <v>27</v>
      </c>
      <c r="R3133">
        <v>3</v>
      </c>
      <c r="S3133" t="s">
        <v>1478</v>
      </c>
      <c r="T3133">
        <v>1</v>
      </c>
      <c r="U3133">
        <v>1.23E-2</v>
      </c>
      <c r="V3133">
        <v>79</v>
      </c>
    </row>
    <row r="3134" spans="1:22">
      <c r="A3134">
        <v>174841</v>
      </c>
      <c r="B3134" t="s">
        <v>3699</v>
      </c>
      <c r="C3134">
        <v>0.59189999999999998</v>
      </c>
      <c r="D3134">
        <v>0.65969999999999995</v>
      </c>
      <c r="E3134">
        <v>6013</v>
      </c>
      <c r="F3134">
        <v>2</v>
      </c>
      <c r="G3134">
        <v>5</v>
      </c>
      <c r="H3134">
        <v>4</v>
      </c>
      <c r="I3134">
        <v>97291</v>
      </c>
      <c r="J3134">
        <v>1</v>
      </c>
      <c r="K3134">
        <v>0</v>
      </c>
      <c r="L3134">
        <v>0</v>
      </c>
      <c r="M3134">
        <v>0</v>
      </c>
      <c r="N3134">
        <v>1</v>
      </c>
      <c r="O3134">
        <v>1</v>
      </c>
      <c r="P3134">
        <v>348</v>
      </c>
      <c r="Q3134">
        <v>27</v>
      </c>
      <c r="R3134">
        <v>3</v>
      </c>
      <c r="S3134" t="s">
        <v>1478</v>
      </c>
      <c r="T3134">
        <v>1</v>
      </c>
      <c r="U3134">
        <v>6.7799999999999999E-2</v>
      </c>
      <c r="V3134">
        <v>408</v>
      </c>
    </row>
    <row r="3135" spans="1:22">
      <c r="A3135">
        <v>174842</v>
      </c>
      <c r="B3135" t="s">
        <v>3699</v>
      </c>
      <c r="C3135">
        <v>0.65969999999999995</v>
      </c>
      <c r="D3135">
        <v>0.71060000000000001</v>
      </c>
      <c r="E3135">
        <v>5438</v>
      </c>
      <c r="F3135">
        <v>2</v>
      </c>
      <c r="G3135">
        <v>5</v>
      </c>
      <c r="H3135">
        <v>4</v>
      </c>
      <c r="I3135">
        <v>97291</v>
      </c>
      <c r="J3135">
        <v>1</v>
      </c>
      <c r="K3135">
        <v>0</v>
      </c>
      <c r="L3135">
        <v>0</v>
      </c>
      <c r="M3135">
        <v>0</v>
      </c>
      <c r="N3135">
        <v>1</v>
      </c>
      <c r="O3135">
        <v>1</v>
      </c>
      <c r="P3135">
        <v>348</v>
      </c>
      <c r="Q3135">
        <v>27</v>
      </c>
      <c r="R3135">
        <v>3</v>
      </c>
      <c r="S3135" t="s">
        <v>1478</v>
      </c>
      <c r="T3135">
        <v>1</v>
      </c>
      <c r="U3135">
        <v>5.0900000000000001E-2</v>
      </c>
      <c r="V3135">
        <v>277</v>
      </c>
    </row>
    <row r="3136" spans="1:22">
      <c r="A3136">
        <v>174843</v>
      </c>
      <c r="B3136" t="s">
        <v>3699</v>
      </c>
      <c r="C3136">
        <v>0.71060000000000001</v>
      </c>
      <c r="D3136">
        <v>0.81469999999999998</v>
      </c>
      <c r="E3136">
        <v>4687</v>
      </c>
      <c r="F3136">
        <v>2</v>
      </c>
      <c r="G3136">
        <v>5</v>
      </c>
      <c r="H3136">
        <v>4</v>
      </c>
      <c r="I3136">
        <v>97291</v>
      </c>
      <c r="J3136">
        <v>1</v>
      </c>
      <c r="K3136">
        <v>0</v>
      </c>
      <c r="L3136">
        <v>0</v>
      </c>
      <c r="M3136">
        <v>0</v>
      </c>
      <c r="N3136">
        <v>1</v>
      </c>
      <c r="O3136">
        <v>1</v>
      </c>
      <c r="P3136">
        <v>348</v>
      </c>
      <c r="Q3136">
        <v>27</v>
      </c>
      <c r="R3136">
        <v>3</v>
      </c>
      <c r="S3136" t="s">
        <v>1478</v>
      </c>
      <c r="T3136">
        <v>1</v>
      </c>
      <c r="U3136">
        <v>0.1041</v>
      </c>
      <c r="V3136">
        <v>488</v>
      </c>
    </row>
    <row r="3137" spans="1:22">
      <c r="A3137">
        <v>174844</v>
      </c>
      <c r="B3137" t="s">
        <v>3699</v>
      </c>
      <c r="C3137">
        <v>0.81469999999999998</v>
      </c>
      <c r="D3137">
        <v>0.87219999999999998</v>
      </c>
      <c r="E3137">
        <v>4687</v>
      </c>
      <c r="F3137">
        <v>2</v>
      </c>
      <c r="G3137">
        <v>5</v>
      </c>
      <c r="H3137">
        <v>4</v>
      </c>
      <c r="I3137">
        <v>97291</v>
      </c>
      <c r="J3137">
        <v>1</v>
      </c>
      <c r="K3137">
        <v>0</v>
      </c>
      <c r="L3137">
        <v>0</v>
      </c>
      <c r="M3137">
        <v>0</v>
      </c>
      <c r="N3137">
        <v>1</v>
      </c>
      <c r="O3137">
        <v>1</v>
      </c>
      <c r="P3137">
        <v>348</v>
      </c>
      <c r="Q3137">
        <v>27</v>
      </c>
      <c r="R3137">
        <v>3</v>
      </c>
      <c r="S3137" t="s">
        <v>1478</v>
      </c>
      <c r="T3137">
        <v>1</v>
      </c>
      <c r="U3137">
        <v>5.7500000000000002E-2</v>
      </c>
      <c r="V3137">
        <v>270</v>
      </c>
    </row>
    <row r="3138" spans="1:22">
      <c r="A3138">
        <v>174845</v>
      </c>
      <c r="B3138" t="s">
        <v>3699</v>
      </c>
      <c r="C3138">
        <v>0.87219999999999998</v>
      </c>
      <c r="D3138">
        <v>0.96179999999999999</v>
      </c>
      <c r="E3138">
        <v>4687</v>
      </c>
      <c r="F3138">
        <v>2</v>
      </c>
      <c r="G3138">
        <v>5</v>
      </c>
      <c r="H3138">
        <v>4</v>
      </c>
      <c r="I3138">
        <v>97291</v>
      </c>
      <c r="J3138">
        <v>1</v>
      </c>
      <c r="K3138">
        <v>0</v>
      </c>
      <c r="L3138">
        <v>0</v>
      </c>
      <c r="M3138">
        <v>0</v>
      </c>
      <c r="N3138">
        <v>1</v>
      </c>
      <c r="O3138">
        <v>1</v>
      </c>
      <c r="P3138">
        <v>348</v>
      </c>
      <c r="Q3138">
        <v>27</v>
      </c>
      <c r="R3138">
        <v>3</v>
      </c>
      <c r="S3138" t="s">
        <v>1478</v>
      </c>
      <c r="T3138">
        <v>1</v>
      </c>
      <c r="U3138">
        <v>8.9599999999999999E-2</v>
      </c>
      <c r="V3138">
        <v>420</v>
      </c>
    </row>
    <row r="3139" spans="1:22">
      <c r="A3139">
        <v>174846</v>
      </c>
      <c r="B3139" t="s">
        <v>3699</v>
      </c>
      <c r="C3139">
        <v>0.96179999999999999</v>
      </c>
      <c r="D3139">
        <v>0.96750000999999997</v>
      </c>
      <c r="E3139">
        <v>4687</v>
      </c>
      <c r="F3139">
        <v>2</v>
      </c>
      <c r="G3139">
        <v>5</v>
      </c>
      <c r="H3139">
        <v>4</v>
      </c>
      <c r="I3139">
        <v>97291</v>
      </c>
      <c r="J3139">
        <v>1</v>
      </c>
      <c r="K3139">
        <v>0</v>
      </c>
      <c r="L3139">
        <v>0</v>
      </c>
      <c r="M3139">
        <v>0</v>
      </c>
      <c r="N3139">
        <v>1</v>
      </c>
      <c r="O3139">
        <v>1</v>
      </c>
      <c r="P3139">
        <v>348</v>
      </c>
      <c r="Q3139">
        <v>27</v>
      </c>
      <c r="R3139">
        <v>3</v>
      </c>
      <c r="S3139" t="s">
        <v>1478</v>
      </c>
      <c r="T3139">
        <v>1</v>
      </c>
      <c r="U3139">
        <v>5.7000100000000001E-3</v>
      </c>
      <c r="V3139">
        <v>27</v>
      </c>
    </row>
    <row r="3140" spans="1:22">
      <c r="A3140">
        <v>174847</v>
      </c>
      <c r="B3140" t="s">
        <v>3700</v>
      </c>
      <c r="C3140">
        <v>-2.9999999999999997E-8</v>
      </c>
      <c r="D3140">
        <v>0.1166</v>
      </c>
      <c r="E3140">
        <v>8530</v>
      </c>
      <c r="F3140">
        <v>2</v>
      </c>
      <c r="G3140">
        <v>5</v>
      </c>
      <c r="H3140">
        <v>4</v>
      </c>
      <c r="I3140">
        <v>97291</v>
      </c>
      <c r="J3140">
        <v>1</v>
      </c>
      <c r="K3140">
        <v>0</v>
      </c>
      <c r="L3140">
        <v>0</v>
      </c>
      <c r="M3140">
        <v>0</v>
      </c>
      <c r="N3140">
        <v>1</v>
      </c>
      <c r="O3140">
        <v>1</v>
      </c>
      <c r="P3140">
        <v>348</v>
      </c>
      <c r="Q3140">
        <v>27</v>
      </c>
      <c r="R3140">
        <v>3</v>
      </c>
      <c r="S3140" t="s">
        <v>1478</v>
      </c>
      <c r="T3140">
        <v>1</v>
      </c>
      <c r="U3140">
        <v>0.11660002999999999</v>
      </c>
      <c r="V3140">
        <v>995</v>
      </c>
    </row>
    <row r="3141" spans="1:22">
      <c r="A3141">
        <v>174848</v>
      </c>
      <c r="B3141" t="s">
        <v>3700</v>
      </c>
      <c r="C3141">
        <v>0.1166</v>
      </c>
      <c r="D3141">
        <v>0.18429999999999999</v>
      </c>
      <c r="E3141">
        <v>8530</v>
      </c>
      <c r="F3141">
        <v>2</v>
      </c>
      <c r="G3141">
        <v>5</v>
      </c>
      <c r="H3141">
        <v>4</v>
      </c>
      <c r="I3141">
        <v>97291</v>
      </c>
      <c r="J3141">
        <v>1</v>
      </c>
      <c r="K3141">
        <v>0</v>
      </c>
      <c r="L3141">
        <v>0</v>
      </c>
      <c r="M3141">
        <v>0</v>
      </c>
      <c r="N3141">
        <v>1</v>
      </c>
      <c r="O3141">
        <v>1</v>
      </c>
      <c r="P3141">
        <v>348</v>
      </c>
      <c r="Q3141">
        <v>27</v>
      </c>
      <c r="R3141">
        <v>3</v>
      </c>
      <c r="S3141" t="s">
        <v>1478</v>
      </c>
      <c r="T3141">
        <v>1</v>
      </c>
      <c r="U3141">
        <v>6.7699999999999996E-2</v>
      </c>
      <c r="V3141">
        <v>577</v>
      </c>
    </row>
    <row r="3142" spans="1:22">
      <c r="A3142">
        <v>174849</v>
      </c>
      <c r="B3142" t="s">
        <v>3700</v>
      </c>
      <c r="C3142">
        <v>0.18429999999999999</v>
      </c>
      <c r="D3142">
        <v>0.32790000000000002</v>
      </c>
      <c r="E3142">
        <v>11823</v>
      </c>
      <c r="F3142">
        <v>2</v>
      </c>
      <c r="G3142">
        <v>5</v>
      </c>
      <c r="H3142">
        <v>4</v>
      </c>
      <c r="I3142">
        <v>97291</v>
      </c>
      <c r="J3142">
        <v>1</v>
      </c>
      <c r="K3142">
        <v>0</v>
      </c>
      <c r="L3142">
        <v>0</v>
      </c>
      <c r="M3142">
        <v>0</v>
      </c>
      <c r="N3142">
        <v>1</v>
      </c>
      <c r="O3142">
        <v>1</v>
      </c>
      <c r="P3142">
        <v>348</v>
      </c>
      <c r="Q3142">
        <v>27</v>
      </c>
      <c r="R3142">
        <v>3</v>
      </c>
      <c r="S3142" t="s">
        <v>1478</v>
      </c>
      <c r="T3142">
        <v>1</v>
      </c>
      <c r="U3142">
        <v>0.14360000000000001</v>
      </c>
      <c r="V3142">
        <v>1698</v>
      </c>
    </row>
    <row r="3143" spans="1:22">
      <c r="A3143">
        <v>174850</v>
      </c>
      <c r="B3143" t="s">
        <v>3700</v>
      </c>
      <c r="C3143">
        <v>0.32790000000000002</v>
      </c>
      <c r="D3143">
        <v>0.41899999999999998</v>
      </c>
      <c r="E3143">
        <v>10200</v>
      </c>
      <c r="F3143">
        <v>2</v>
      </c>
      <c r="G3143">
        <v>5</v>
      </c>
      <c r="H3143">
        <v>4</v>
      </c>
      <c r="I3143">
        <v>97291</v>
      </c>
      <c r="J3143">
        <v>1</v>
      </c>
      <c r="K3143">
        <v>0</v>
      </c>
      <c r="L3143">
        <v>0</v>
      </c>
      <c r="M3143">
        <v>0</v>
      </c>
      <c r="N3143">
        <v>1</v>
      </c>
      <c r="O3143">
        <v>1</v>
      </c>
      <c r="P3143">
        <v>348</v>
      </c>
      <c r="Q3143">
        <v>27</v>
      </c>
      <c r="R3143">
        <v>3</v>
      </c>
      <c r="S3143" t="s">
        <v>1478</v>
      </c>
      <c r="T3143">
        <v>1</v>
      </c>
      <c r="U3143">
        <v>9.11E-2</v>
      </c>
      <c r="V3143">
        <v>929</v>
      </c>
    </row>
    <row r="3144" spans="1:22">
      <c r="A3144">
        <v>174851</v>
      </c>
      <c r="B3144" t="s">
        <v>3700</v>
      </c>
      <c r="C3144">
        <v>0.41899999999999998</v>
      </c>
      <c r="D3144">
        <v>0.43059999999999998</v>
      </c>
      <c r="E3144">
        <v>9490</v>
      </c>
      <c r="F3144">
        <v>2</v>
      </c>
      <c r="G3144">
        <v>5</v>
      </c>
      <c r="H3144">
        <v>4</v>
      </c>
      <c r="I3144">
        <v>97291</v>
      </c>
      <c r="J3144">
        <v>1</v>
      </c>
      <c r="K3144">
        <v>0</v>
      </c>
      <c r="L3144">
        <v>0</v>
      </c>
      <c r="M3144">
        <v>0</v>
      </c>
      <c r="N3144">
        <v>1</v>
      </c>
      <c r="O3144">
        <v>1</v>
      </c>
      <c r="P3144">
        <v>348</v>
      </c>
      <c r="Q3144">
        <v>27</v>
      </c>
      <c r="R3144">
        <v>3</v>
      </c>
      <c r="S3144" t="s">
        <v>1478</v>
      </c>
      <c r="T3144">
        <v>1</v>
      </c>
      <c r="U3144">
        <v>1.1599999999999999E-2</v>
      </c>
      <c r="V3144">
        <v>110</v>
      </c>
    </row>
    <row r="3145" spans="1:22">
      <c r="A3145">
        <v>174852</v>
      </c>
      <c r="B3145" t="s">
        <v>3700</v>
      </c>
      <c r="C3145">
        <v>0.43059999999999998</v>
      </c>
      <c r="D3145">
        <v>0.45939999999999998</v>
      </c>
      <c r="E3145">
        <v>9210</v>
      </c>
      <c r="F3145">
        <v>2</v>
      </c>
      <c r="G3145">
        <v>5</v>
      </c>
      <c r="H3145">
        <v>4</v>
      </c>
      <c r="I3145">
        <v>97291</v>
      </c>
      <c r="J3145">
        <v>1</v>
      </c>
      <c r="K3145">
        <v>0</v>
      </c>
      <c r="L3145">
        <v>0</v>
      </c>
      <c r="M3145">
        <v>0</v>
      </c>
      <c r="N3145">
        <v>1</v>
      </c>
      <c r="O3145">
        <v>1</v>
      </c>
      <c r="P3145">
        <v>348</v>
      </c>
      <c r="Q3145">
        <v>27</v>
      </c>
      <c r="R3145">
        <v>3</v>
      </c>
      <c r="S3145" t="s">
        <v>1478</v>
      </c>
      <c r="T3145">
        <v>1</v>
      </c>
      <c r="U3145">
        <v>2.8799999999999999E-2</v>
      </c>
      <c r="V3145">
        <v>265</v>
      </c>
    </row>
    <row r="3146" spans="1:22">
      <c r="A3146">
        <v>174853</v>
      </c>
      <c r="B3146" t="s">
        <v>3700</v>
      </c>
      <c r="C3146">
        <v>0.45939999999999998</v>
      </c>
      <c r="D3146">
        <v>0.50890000000000002</v>
      </c>
      <c r="E3146">
        <v>8669</v>
      </c>
      <c r="F3146">
        <v>2</v>
      </c>
      <c r="G3146">
        <v>5</v>
      </c>
      <c r="H3146">
        <v>4</v>
      </c>
      <c r="I3146">
        <v>97291</v>
      </c>
      <c r="J3146">
        <v>1</v>
      </c>
      <c r="K3146">
        <v>0</v>
      </c>
      <c r="L3146">
        <v>0</v>
      </c>
      <c r="M3146">
        <v>0</v>
      </c>
      <c r="N3146">
        <v>1</v>
      </c>
      <c r="O3146">
        <v>1</v>
      </c>
      <c r="P3146">
        <v>348</v>
      </c>
      <c r="Q3146">
        <v>27</v>
      </c>
      <c r="R3146">
        <v>3</v>
      </c>
      <c r="S3146" t="s">
        <v>1478</v>
      </c>
      <c r="T3146">
        <v>1</v>
      </c>
      <c r="U3146">
        <v>4.9500000000000002E-2</v>
      </c>
      <c r="V3146">
        <v>429</v>
      </c>
    </row>
    <row r="3147" spans="1:22">
      <c r="A3147">
        <v>174854</v>
      </c>
      <c r="B3147" t="s">
        <v>3700</v>
      </c>
      <c r="C3147">
        <v>0.50890000000000002</v>
      </c>
      <c r="D3147">
        <v>0.56889999999999996</v>
      </c>
      <c r="E3147">
        <v>7911</v>
      </c>
      <c r="F3147">
        <v>2</v>
      </c>
      <c r="G3147">
        <v>5</v>
      </c>
      <c r="H3147">
        <v>4</v>
      </c>
      <c r="I3147">
        <v>97291</v>
      </c>
      <c r="J3147">
        <v>1</v>
      </c>
      <c r="K3147">
        <v>0</v>
      </c>
      <c r="L3147">
        <v>0</v>
      </c>
      <c r="M3147">
        <v>0</v>
      </c>
      <c r="N3147">
        <v>1</v>
      </c>
      <c r="O3147">
        <v>1</v>
      </c>
      <c r="P3147">
        <v>348</v>
      </c>
      <c r="Q3147">
        <v>27</v>
      </c>
      <c r="R3147">
        <v>3</v>
      </c>
      <c r="S3147" t="s">
        <v>1478</v>
      </c>
      <c r="T3147">
        <v>1</v>
      </c>
      <c r="U3147">
        <v>0.06</v>
      </c>
      <c r="V3147">
        <v>475</v>
      </c>
    </row>
    <row r="3148" spans="1:22">
      <c r="A3148">
        <v>174855</v>
      </c>
      <c r="B3148" t="s">
        <v>3700</v>
      </c>
      <c r="C3148">
        <v>0.56889999999999996</v>
      </c>
      <c r="D3148">
        <v>0.64370000000000005</v>
      </c>
      <c r="E3148">
        <v>6979</v>
      </c>
      <c r="F3148">
        <v>2</v>
      </c>
      <c r="G3148">
        <v>5</v>
      </c>
      <c r="H3148">
        <v>4</v>
      </c>
      <c r="I3148">
        <v>97291</v>
      </c>
      <c r="J3148">
        <v>1</v>
      </c>
      <c r="K3148">
        <v>0</v>
      </c>
      <c r="L3148">
        <v>0</v>
      </c>
      <c r="M3148">
        <v>0</v>
      </c>
      <c r="N3148">
        <v>1</v>
      </c>
      <c r="O3148">
        <v>1</v>
      </c>
      <c r="P3148">
        <v>348</v>
      </c>
      <c r="Q3148">
        <v>27</v>
      </c>
      <c r="R3148">
        <v>3</v>
      </c>
      <c r="S3148" t="s">
        <v>1478</v>
      </c>
      <c r="T3148">
        <v>1</v>
      </c>
      <c r="U3148">
        <v>7.4800000000000005E-2</v>
      </c>
      <c r="V3148">
        <v>522</v>
      </c>
    </row>
    <row r="3149" spans="1:22">
      <c r="A3149">
        <v>174856</v>
      </c>
      <c r="B3149" t="s">
        <v>3700</v>
      </c>
      <c r="C3149">
        <v>0.64370000000000005</v>
      </c>
      <c r="D3149">
        <v>0.74460000000000004</v>
      </c>
      <c r="E3149">
        <v>5764</v>
      </c>
      <c r="F3149">
        <v>2</v>
      </c>
      <c r="G3149">
        <v>5</v>
      </c>
      <c r="H3149">
        <v>4</v>
      </c>
      <c r="I3149">
        <v>97291</v>
      </c>
      <c r="J3149">
        <v>1</v>
      </c>
      <c r="K3149">
        <v>0</v>
      </c>
      <c r="L3149">
        <v>0</v>
      </c>
      <c r="M3149">
        <v>0</v>
      </c>
      <c r="N3149">
        <v>1</v>
      </c>
      <c r="O3149">
        <v>1</v>
      </c>
      <c r="P3149">
        <v>348</v>
      </c>
      <c r="Q3149">
        <v>27</v>
      </c>
      <c r="R3149">
        <v>3</v>
      </c>
      <c r="S3149" t="s">
        <v>1478</v>
      </c>
      <c r="T3149">
        <v>1</v>
      </c>
      <c r="U3149">
        <v>0.1009</v>
      </c>
      <c r="V3149">
        <v>582</v>
      </c>
    </row>
    <row r="3150" spans="1:22">
      <c r="A3150">
        <v>174857</v>
      </c>
      <c r="B3150" t="s">
        <v>3700</v>
      </c>
      <c r="C3150">
        <v>0.74460000000000004</v>
      </c>
      <c r="D3150">
        <v>0.83289999999999997</v>
      </c>
      <c r="E3150">
        <v>5764</v>
      </c>
      <c r="F3150">
        <v>2</v>
      </c>
      <c r="G3150">
        <v>5</v>
      </c>
      <c r="H3150">
        <v>4</v>
      </c>
      <c r="I3150">
        <v>97291</v>
      </c>
      <c r="J3150">
        <v>1</v>
      </c>
      <c r="K3150">
        <v>0</v>
      </c>
      <c r="L3150">
        <v>0</v>
      </c>
      <c r="M3150">
        <v>0</v>
      </c>
      <c r="N3150">
        <v>1</v>
      </c>
      <c r="O3150">
        <v>1</v>
      </c>
      <c r="P3150">
        <v>348</v>
      </c>
      <c r="Q3150">
        <v>27</v>
      </c>
      <c r="R3150">
        <v>3</v>
      </c>
      <c r="S3150" t="s">
        <v>1478</v>
      </c>
      <c r="T3150">
        <v>1</v>
      </c>
      <c r="U3150">
        <v>8.8300000000000003E-2</v>
      </c>
      <c r="V3150">
        <v>509</v>
      </c>
    </row>
    <row r="3151" spans="1:22">
      <c r="A3151">
        <v>174858</v>
      </c>
      <c r="B3151" t="s">
        <v>3700</v>
      </c>
      <c r="C3151">
        <v>0.83289999999999997</v>
      </c>
      <c r="D3151">
        <v>0.84489999999999998</v>
      </c>
      <c r="E3151">
        <v>5764</v>
      </c>
      <c r="F3151">
        <v>2</v>
      </c>
      <c r="G3151">
        <v>5</v>
      </c>
      <c r="H3151">
        <v>4</v>
      </c>
      <c r="I3151">
        <v>97291</v>
      </c>
      <c r="J3151">
        <v>1</v>
      </c>
      <c r="K3151">
        <v>0</v>
      </c>
      <c r="L3151">
        <v>0</v>
      </c>
      <c r="M3151">
        <v>0</v>
      </c>
      <c r="N3151">
        <v>1</v>
      </c>
      <c r="O3151">
        <v>1</v>
      </c>
      <c r="P3151">
        <v>348</v>
      </c>
      <c r="Q3151">
        <v>27</v>
      </c>
      <c r="R3151">
        <v>3</v>
      </c>
      <c r="S3151" t="s">
        <v>1478</v>
      </c>
      <c r="T3151">
        <v>1</v>
      </c>
      <c r="U3151">
        <v>1.2E-2</v>
      </c>
      <c r="V3151">
        <v>69</v>
      </c>
    </row>
    <row r="3152" spans="1:22">
      <c r="A3152">
        <v>174859</v>
      </c>
      <c r="B3152" t="s">
        <v>3700</v>
      </c>
      <c r="C3152">
        <v>0.84489999999999998</v>
      </c>
      <c r="D3152">
        <v>0.93759999999999999</v>
      </c>
      <c r="E3152">
        <v>5764</v>
      </c>
      <c r="F3152">
        <v>2</v>
      </c>
      <c r="G3152">
        <v>5</v>
      </c>
      <c r="H3152">
        <v>4</v>
      </c>
      <c r="I3152">
        <v>97291</v>
      </c>
      <c r="J3152">
        <v>1</v>
      </c>
      <c r="K3152">
        <v>0</v>
      </c>
      <c r="L3152">
        <v>0</v>
      </c>
      <c r="M3152">
        <v>0</v>
      </c>
      <c r="N3152">
        <v>1</v>
      </c>
      <c r="O3152">
        <v>1</v>
      </c>
      <c r="P3152">
        <v>348</v>
      </c>
      <c r="Q3152">
        <v>27</v>
      </c>
      <c r="R3152">
        <v>3</v>
      </c>
      <c r="S3152" t="s">
        <v>1478</v>
      </c>
      <c r="T3152">
        <v>1</v>
      </c>
      <c r="U3152">
        <v>9.2700000000000005E-2</v>
      </c>
      <c r="V3152">
        <v>534</v>
      </c>
    </row>
    <row r="3153" spans="1:22">
      <c r="A3153">
        <v>174860</v>
      </c>
      <c r="B3153" t="s">
        <v>3700</v>
      </c>
      <c r="C3153">
        <v>0.93759999999999999</v>
      </c>
      <c r="D3153">
        <v>0.99460000999999998</v>
      </c>
      <c r="E3153">
        <v>5764</v>
      </c>
      <c r="F3153">
        <v>2</v>
      </c>
      <c r="G3153">
        <v>5</v>
      </c>
      <c r="H3153">
        <v>4</v>
      </c>
      <c r="I3153">
        <v>97291</v>
      </c>
      <c r="J3153">
        <v>1</v>
      </c>
      <c r="K3153">
        <v>0</v>
      </c>
      <c r="L3153">
        <v>0</v>
      </c>
      <c r="M3153">
        <v>0</v>
      </c>
      <c r="N3153">
        <v>1</v>
      </c>
      <c r="O3153">
        <v>1</v>
      </c>
      <c r="P3153">
        <v>348</v>
      </c>
      <c r="Q3153">
        <v>27</v>
      </c>
      <c r="R3153">
        <v>3</v>
      </c>
      <c r="S3153" t="s">
        <v>1478</v>
      </c>
      <c r="T3153">
        <v>1</v>
      </c>
      <c r="U3153">
        <v>5.7000009999999997E-2</v>
      </c>
      <c r="V3153">
        <v>329</v>
      </c>
    </row>
    <row r="3154" spans="1:22">
      <c r="A3154">
        <v>174861</v>
      </c>
      <c r="B3154" t="s">
        <v>3701</v>
      </c>
      <c r="C3154">
        <v>-2.9999999999999997E-8</v>
      </c>
      <c r="D3154">
        <v>8.2000000000000007E-3</v>
      </c>
      <c r="E3154">
        <v>15143</v>
      </c>
      <c r="F3154">
        <v>2</v>
      </c>
      <c r="G3154">
        <v>5</v>
      </c>
      <c r="H3154">
        <v>4</v>
      </c>
      <c r="I3154">
        <v>97291</v>
      </c>
      <c r="J3154">
        <v>1</v>
      </c>
      <c r="K3154">
        <v>14</v>
      </c>
      <c r="L3154">
        <v>2</v>
      </c>
      <c r="M3154">
        <v>0</v>
      </c>
      <c r="N3154">
        <v>1</v>
      </c>
      <c r="O3154">
        <v>1</v>
      </c>
      <c r="P3154">
        <v>348</v>
      </c>
      <c r="Q3154">
        <v>27</v>
      </c>
      <c r="R3154">
        <v>3</v>
      </c>
      <c r="S3154" t="s">
        <v>1478</v>
      </c>
      <c r="T3154">
        <v>1</v>
      </c>
      <c r="U3154">
        <v>8.2000300000000005E-3</v>
      </c>
      <c r="V3154">
        <v>124</v>
      </c>
    </row>
    <row r="3155" spans="1:22">
      <c r="A3155">
        <v>174862</v>
      </c>
      <c r="B3155" t="s">
        <v>3701</v>
      </c>
      <c r="C3155">
        <v>8.2000000000000007E-3</v>
      </c>
      <c r="D3155">
        <v>8.2334999999999995E-3</v>
      </c>
      <c r="E3155">
        <v>13621</v>
      </c>
      <c r="F3155">
        <v>2</v>
      </c>
      <c r="G3155">
        <v>5</v>
      </c>
      <c r="H3155">
        <v>4</v>
      </c>
      <c r="I3155">
        <v>97291</v>
      </c>
      <c r="J3155">
        <v>1</v>
      </c>
      <c r="K3155">
        <v>14</v>
      </c>
      <c r="L3155">
        <v>2</v>
      </c>
      <c r="M3155">
        <v>0</v>
      </c>
      <c r="N3155">
        <v>1</v>
      </c>
      <c r="O3155">
        <v>1</v>
      </c>
      <c r="P3155">
        <v>348</v>
      </c>
      <c r="Q3155">
        <v>27</v>
      </c>
      <c r="R3155">
        <v>3</v>
      </c>
      <c r="S3155" t="s">
        <v>1478</v>
      </c>
      <c r="T3155">
        <v>1</v>
      </c>
      <c r="U3155">
        <v>3.3500000000000001E-5</v>
      </c>
      <c r="V3155">
        <v>0</v>
      </c>
    </row>
    <row r="3156" spans="1:22">
      <c r="A3156">
        <v>174863</v>
      </c>
      <c r="B3156" t="s">
        <v>3701</v>
      </c>
      <c r="C3156">
        <v>8.2334999999999995E-3</v>
      </c>
      <c r="D3156">
        <v>0.10349999999999999</v>
      </c>
      <c r="E3156">
        <v>13621</v>
      </c>
      <c r="F3156">
        <v>2</v>
      </c>
      <c r="G3156">
        <v>5</v>
      </c>
      <c r="H3156">
        <v>4</v>
      </c>
      <c r="I3156">
        <v>97291</v>
      </c>
      <c r="J3156">
        <v>1</v>
      </c>
      <c r="K3156">
        <v>0</v>
      </c>
      <c r="L3156">
        <v>0</v>
      </c>
      <c r="M3156">
        <v>0</v>
      </c>
      <c r="N3156">
        <v>1</v>
      </c>
      <c r="O3156">
        <v>1</v>
      </c>
      <c r="P3156">
        <v>348</v>
      </c>
      <c r="Q3156">
        <v>27</v>
      </c>
      <c r="R3156">
        <v>3</v>
      </c>
      <c r="S3156" t="s">
        <v>1478</v>
      </c>
      <c r="T3156">
        <v>1</v>
      </c>
      <c r="U3156">
        <v>9.5266500000000004E-2</v>
      </c>
      <c r="V3156">
        <v>1298</v>
      </c>
    </row>
    <row r="3157" spans="1:22">
      <c r="A3157">
        <v>174864</v>
      </c>
      <c r="B3157" t="s">
        <v>3701</v>
      </c>
      <c r="C3157">
        <v>0.10349999999999999</v>
      </c>
      <c r="D3157">
        <v>0.1343</v>
      </c>
      <c r="E3157">
        <v>13621</v>
      </c>
      <c r="F3157">
        <v>2</v>
      </c>
      <c r="G3157">
        <v>5</v>
      </c>
      <c r="H3157">
        <v>4</v>
      </c>
      <c r="I3157">
        <v>97291</v>
      </c>
      <c r="J3157">
        <v>1</v>
      </c>
      <c r="K3157">
        <v>0</v>
      </c>
      <c r="L3157">
        <v>0</v>
      </c>
      <c r="M3157">
        <v>0</v>
      </c>
      <c r="N3157">
        <v>1</v>
      </c>
      <c r="O3157">
        <v>1</v>
      </c>
      <c r="P3157">
        <v>348</v>
      </c>
      <c r="Q3157">
        <v>27</v>
      </c>
      <c r="R3157">
        <v>3</v>
      </c>
      <c r="S3157" t="s">
        <v>1478</v>
      </c>
      <c r="T3157">
        <v>1</v>
      </c>
      <c r="U3157">
        <v>3.0800000000000001E-2</v>
      </c>
      <c r="V3157">
        <v>420</v>
      </c>
    </row>
    <row r="3158" spans="1:22">
      <c r="A3158">
        <v>174865</v>
      </c>
      <c r="B3158" t="s">
        <v>3701</v>
      </c>
      <c r="C3158">
        <v>0.1343</v>
      </c>
      <c r="D3158">
        <v>0.158</v>
      </c>
      <c r="E3158">
        <v>13621</v>
      </c>
      <c r="F3158">
        <v>2</v>
      </c>
      <c r="G3158">
        <v>5</v>
      </c>
      <c r="H3158">
        <v>4</v>
      </c>
      <c r="I3158">
        <v>97291</v>
      </c>
      <c r="J3158">
        <v>1</v>
      </c>
      <c r="K3158">
        <v>0</v>
      </c>
      <c r="L3158">
        <v>0</v>
      </c>
      <c r="M3158">
        <v>0</v>
      </c>
      <c r="N3158">
        <v>1</v>
      </c>
      <c r="O3158">
        <v>1</v>
      </c>
      <c r="P3158">
        <v>348</v>
      </c>
      <c r="Q3158">
        <v>27</v>
      </c>
      <c r="R3158">
        <v>3</v>
      </c>
      <c r="S3158" t="s">
        <v>1478</v>
      </c>
      <c r="T3158">
        <v>1</v>
      </c>
      <c r="U3158">
        <v>2.3699999999999999E-2</v>
      </c>
      <c r="V3158">
        <v>323</v>
      </c>
    </row>
    <row r="3159" spans="1:22">
      <c r="A3159">
        <v>174866</v>
      </c>
      <c r="B3159" t="s">
        <v>3701</v>
      </c>
      <c r="C3159">
        <v>0.158</v>
      </c>
      <c r="D3159">
        <v>0.1958</v>
      </c>
      <c r="E3159">
        <v>13621</v>
      </c>
      <c r="F3159">
        <v>2</v>
      </c>
      <c r="G3159">
        <v>5</v>
      </c>
      <c r="H3159">
        <v>4</v>
      </c>
      <c r="I3159">
        <v>97291</v>
      </c>
      <c r="J3159">
        <v>1</v>
      </c>
      <c r="K3159">
        <v>0</v>
      </c>
      <c r="L3159">
        <v>0</v>
      </c>
      <c r="M3159">
        <v>0</v>
      </c>
      <c r="N3159">
        <v>1</v>
      </c>
      <c r="O3159">
        <v>1</v>
      </c>
      <c r="P3159">
        <v>348</v>
      </c>
      <c r="Q3159">
        <v>27</v>
      </c>
      <c r="R3159">
        <v>3</v>
      </c>
      <c r="S3159" t="s">
        <v>1478</v>
      </c>
      <c r="T3159">
        <v>1</v>
      </c>
      <c r="U3159">
        <v>3.78E-2</v>
      </c>
      <c r="V3159">
        <v>515</v>
      </c>
    </row>
    <row r="3160" spans="1:22">
      <c r="A3160">
        <v>174867</v>
      </c>
      <c r="B3160" t="s">
        <v>3701</v>
      </c>
      <c r="C3160">
        <v>0.1958</v>
      </c>
      <c r="D3160">
        <v>0.2319</v>
      </c>
      <c r="E3160">
        <v>13725</v>
      </c>
      <c r="F3160">
        <v>2</v>
      </c>
      <c r="G3160">
        <v>5</v>
      </c>
      <c r="H3160">
        <v>4</v>
      </c>
      <c r="I3160">
        <v>97291</v>
      </c>
      <c r="J3160">
        <v>1</v>
      </c>
      <c r="K3160">
        <v>0</v>
      </c>
      <c r="L3160">
        <v>0</v>
      </c>
      <c r="M3160">
        <v>0</v>
      </c>
      <c r="N3160">
        <v>1</v>
      </c>
      <c r="O3160">
        <v>1</v>
      </c>
      <c r="P3160">
        <v>348</v>
      </c>
      <c r="Q3160">
        <v>27</v>
      </c>
      <c r="R3160">
        <v>3</v>
      </c>
      <c r="S3160" t="s">
        <v>1478</v>
      </c>
      <c r="T3160">
        <v>1</v>
      </c>
      <c r="U3160">
        <v>3.61E-2</v>
      </c>
      <c r="V3160">
        <v>495</v>
      </c>
    </row>
    <row r="3161" spans="1:22">
      <c r="A3161">
        <v>174868</v>
      </c>
      <c r="B3161" t="s">
        <v>3701</v>
      </c>
      <c r="C3161">
        <v>0.2319</v>
      </c>
      <c r="D3161">
        <v>0.2445</v>
      </c>
      <c r="E3161">
        <v>13725</v>
      </c>
      <c r="F3161">
        <v>2</v>
      </c>
      <c r="G3161">
        <v>5</v>
      </c>
      <c r="H3161">
        <v>4</v>
      </c>
      <c r="I3161">
        <v>97291</v>
      </c>
      <c r="J3161">
        <v>1</v>
      </c>
      <c r="K3161">
        <v>0</v>
      </c>
      <c r="L3161">
        <v>0</v>
      </c>
      <c r="M3161">
        <v>0</v>
      </c>
      <c r="N3161">
        <v>1</v>
      </c>
      <c r="O3161">
        <v>1</v>
      </c>
      <c r="P3161">
        <v>348</v>
      </c>
      <c r="Q3161">
        <v>27</v>
      </c>
      <c r="R3161">
        <v>3</v>
      </c>
      <c r="S3161" t="s">
        <v>1478</v>
      </c>
      <c r="T3161">
        <v>1</v>
      </c>
      <c r="U3161">
        <v>1.26E-2</v>
      </c>
      <c r="V3161">
        <v>173</v>
      </c>
    </row>
    <row r="3162" spans="1:22">
      <c r="A3162">
        <v>174869</v>
      </c>
      <c r="B3162" t="s">
        <v>3701</v>
      </c>
      <c r="C3162">
        <v>0.2445</v>
      </c>
      <c r="D3162">
        <v>0.27800002000000001</v>
      </c>
      <c r="E3162">
        <v>13725</v>
      </c>
      <c r="F3162">
        <v>2</v>
      </c>
      <c r="G3162">
        <v>5</v>
      </c>
      <c r="H3162">
        <v>4</v>
      </c>
      <c r="I3162">
        <v>97291</v>
      </c>
      <c r="J3162">
        <v>1</v>
      </c>
      <c r="K3162">
        <v>0</v>
      </c>
      <c r="L3162">
        <v>0</v>
      </c>
      <c r="M3162">
        <v>0</v>
      </c>
      <c r="N3162">
        <v>1</v>
      </c>
      <c r="O3162">
        <v>1</v>
      </c>
      <c r="P3162">
        <v>348</v>
      </c>
      <c r="Q3162">
        <v>27</v>
      </c>
      <c r="R3162">
        <v>3</v>
      </c>
      <c r="S3162" t="s">
        <v>1478</v>
      </c>
      <c r="T3162">
        <v>1</v>
      </c>
      <c r="U3162">
        <v>3.3500019999999998E-2</v>
      </c>
      <c r="V3162">
        <v>460</v>
      </c>
    </row>
    <row r="3163" spans="1:22">
      <c r="A3163">
        <v>174870</v>
      </c>
      <c r="B3163" t="s">
        <v>3702</v>
      </c>
      <c r="C3163">
        <v>-2.9999999999999997E-8</v>
      </c>
      <c r="D3163">
        <v>8.3500000000000005E-2</v>
      </c>
      <c r="E3163">
        <v>3363</v>
      </c>
      <c r="F3163">
        <v>2</v>
      </c>
      <c r="G3163">
        <v>5</v>
      </c>
      <c r="H3163">
        <v>4</v>
      </c>
      <c r="I3163">
        <v>97291</v>
      </c>
      <c r="J3163">
        <v>1</v>
      </c>
      <c r="K3163">
        <v>0</v>
      </c>
      <c r="L3163">
        <v>0</v>
      </c>
      <c r="M3163">
        <v>0</v>
      </c>
      <c r="N3163">
        <v>1</v>
      </c>
      <c r="O3163">
        <v>1</v>
      </c>
      <c r="P3163">
        <v>348</v>
      </c>
      <c r="Q3163">
        <v>27</v>
      </c>
      <c r="R3163">
        <v>3</v>
      </c>
      <c r="S3163" t="s">
        <v>1478</v>
      </c>
      <c r="T3163">
        <v>1</v>
      </c>
      <c r="U3163">
        <v>8.3500030000000003E-2</v>
      </c>
      <c r="V3163">
        <v>281</v>
      </c>
    </row>
    <row r="3164" spans="1:22">
      <c r="A3164">
        <v>174871</v>
      </c>
      <c r="B3164" t="s">
        <v>3702</v>
      </c>
      <c r="C3164">
        <v>8.3500000000000005E-2</v>
      </c>
      <c r="D3164">
        <v>0.11219999999999999</v>
      </c>
      <c r="E3164">
        <v>3363</v>
      </c>
      <c r="F3164">
        <v>2</v>
      </c>
      <c r="G3164">
        <v>5</v>
      </c>
      <c r="H3164">
        <v>4</v>
      </c>
      <c r="I3164">
        <v>97291</v>
      </c>
      <c r="J3164">
        <v>1</v>
      </c>
      <c r="K3164">
        <v>0</v>
      </c>
      <c r="L3164">
        <v>0</v>
      </c>
      <c r="M3164">
        <v>0</v>
      </c>
      <c r="N3164">
        <v>1</v>
      </c>
      <c r="O3164">
        <v>1</v>
      </c>
      <c r="P3164">
        <v>348</v>
      </c>
      <c r="Q3164">
        <v>27</v>
      </c>
      <c r="R3164">
        <v>3</v>
      </c>
      <c r="S3164" t="s">
        <v>1478</v>
      </c>
      <c r="T3164">
        <v>1</v>
      </c>
      <c r="U3164">
        <v>2.87E-2</v>
      </c>
      <c r="V3164">
        <v>97</v>
      </c>
    </row>
    <row r="3165" spans="1:22">
      <c r="A3165">
        <v>174872</v>
      </c>
      <c r="B3165" t="s">
        <v>3702</v>
      </c>
      <c r="C3165">
        <v>0.11219999999999999</v>
      </c>
      <c r="D3165">
        <v>0.12009997</v>
      </c>
      <c r="E3165">
        <v>3363</v>
      </c>
      <c r="F3165">
        <v>2</v>
      </c>
      <c r="G3165">
        <v>5</v>
      </c>
      <c r="H3165">
        <v>4</v>
      </c>
      <c r="I3165">
        <v>97291</v>
      </c>
      <c r="J3165">
        <v>1</v>
      </c>
      <c r="K3165">
        <v>0</v>
      </c>
      <c r="L3165">
        <v>0</v>
      </c>
      <c r="M3165">
        <v>0</v>
      </c>
      <c r="N3165">
        <v>1</v>
      </c>
      <c r="O3165">
        <v>1</v>
      </c>
      <c r="P3165">
        <v>348</v>
      </c>
      <c r="Q3165">
        <v>27</v>
      </c>
      <c r="R3165">
        <v>3</v>
      </c>
      <c r="S3165" t="s">
        <v>1478</v>
      </c>
      <c r="T3165">
        <v>1</v>
      </c>
      <c r="U3165">
        <v>7.8999699999999992E-3</v>
      </c>
      <c r="V3165">
        <v>27</v>
      </c>
    </row>
    <row r="3166" spans="1:22">
      <c r="A3166">
        <v>174873</v>
      </c>
      <c r="B3166" t="s">
        <v>3703</v>
      </c>
      <c r="C3166">
        <v>-2.9999999999999997E-8</v>
      </c>
      <c r="D3166">
        <v>6.5600000000000006E-2</v>
      </c>
      <c r="E3166">
        <v>2931</v>
      </c>
      <c r="F3166">
        <v>2</v>
      </c>
      <c r="G3166">
        <v>5</v>
      </c>
      <c r="H3166">
        <v>4</v>
      </c>
      <c r="I3166">
        <v>97291</v>
      </c>
      <c r="J3166">
        <v>1</v>
      </c>
      <c r="K3166">
        <v>0</v>
      </c>
      <c r="L3166">
        <v>0</v>
      </c>
      <c r="M3166">
        <v>0</v>
      </c>
      <c r="N3166">
        <v>1</v>
      </c>
      <c r="O3166">
        <v>1</v>
      </c>
      <c r="P3166">
        <v>348</v>
      </c>
      <c r="Q3166">
        <v>27</v>
      </c>
      <c r="R3166">
        <v>3</v>
      </c>
      <c r="S3166" t="s">
        <v>1478</v>
      </c>
      <c r="T3166">
        <v>1</v>
      </c>
      <c r="U3166">
        <v>6.5600030000000004E-2</v>
      </c>
      <c r="V3166">
        <v>192</v>
      </c>
    </row>
    <row r="3167" spans="1:22">
      <c r="A3167">
        <v>174874</v>
      </c>
      <c r="B3167" t="s">
        <v>3703</v>
      </c>
      <c r="C3167">
        <v>6.5600000000000006E-2</v>
      </c>
      <c r="D3167">
        <v>8.7999999999999995E-2</v>
      </c>
      <c r="E3167">
        <v>2931</v>
      </c>
      <c r="F3167">
        <v>2</v>
      </c>
      <c r="G3167">
        <v>5</v>
      </c>
      <c r="H3167">
        <v>4</v>
      </c>
      <c r="I3167">
        <v>97291</v>
      </c>
      <c r="J3167">
        <v>1</v>
      </c>
      <c r="K3167">
        <v>0</v>
      </c>
      <c r="L3167">
        <v>0</v>
      </c>
      <c r="M3167">
        <v>0</v>
      </c>
      <c r="N3167">
        <v>1</v>
      </c>
      <c r="O3167">
        <v>1</v>
      </c>
      <c r="P3167">
        <v>348</v>
      </c>
      <c r="Q3167">
        <v>27</v>
      </c>
      <c r="R3167">
        <v>3</v>
      </c>
      <c r="S3167" t="s">
        <v>1478</v>
      </c>
      <c r="T3167">
        <v>1</v>
      </c>
      <c r="U3167">
        <v>2.24E-2</v>
      </c>
      <c r="V3167">
        <v>66</v>
      </c>
    </row>
    <row r="3168" spans="1:22">
      <c r="A3168">
        <v>174875</v>
      </c>
      <c r="B3168" t="s">
        <v>3703</v>
      </c>
      <c r="C3168">
        <v>8.7999999999999995E-2</v>
      </c>
      <c r="D3168">
        <v>9.7799999999999998E-2</v>
      </c>
      <c r="E3168">
        <v>2931</v>
      </c>
      <c r="F3168">
        <v>2</v>
      </c>
      <c r="G3168">
        <v>5</v>
      </c>
      <c r="H3168">
        <v>4</v>
      </c>
      <c r="I3168">
        <v>97291</v>
      </c>
      <c r="J3168">
        <v>1</v>
      </c>
      <c r="K3168">
        <v>0</v>
      </c>
      <c r="L3168">
        <v>0</v>
      </c>
      <c r="M3168">
        <v>0</v>
      </c>
      <c r="N3168">
        <v>1</v>
      </c>
      <c r="O3168">
        <v>1</v>
      </c>
      <c r="P3168">
        <v>348</v>
      </c>
      <c r="Q3168">
        <v>27</v>
      </c>
      <c r="R3168">
        <v>3</v>
      </c>
      <c r="S3168" t="s">
        <v>1478</v>
      </c>
      <c r="T3168">
        <v>1</v>
      </c>
      <c r="U3168">
        <v>9.7999999999999997E-3</v>
      </c>
      <c r="V3168">
        <v>29</v>
      </c>
    </row>
    <row r="3169" spans="1:22">
      <c r="A3169">
        <v>174876</v>
      </c>
      <c r="B3169" t="s">
        <v>3703</v>
      </c>
      <c r="C3169">
        <v>9.7799999999999998E-2</v>
      </c>
      <c r="D3169">
        <v>0.1163</v>
      </c>
      <c r="E3169">
        <v>1564</v>
      </c>
      <c r="F3169">
        <v>2</v>
      </c>
      <c r="G3169">
        <v>5</v>
      </c>
      <c r="H3169">
        <v>4</v>
      </c>
      <c r="I3169">
        <v>97291</v>
      </c>
      <c r="J3169">
        <v>1</v>
      </c>
      <c r="K3169">
        <v>0</v>
      </c>
      <c r="L3169">
        <v>0</v>
      </c>
      <c r="M3169">
        <v>0</v>
      </c>
      <c r="N3169">
        <v>1</v>
      </c>
      <c r="O3169">
        <v>1</v>
      </c>
      <c r="P3169">
        <v>348</v>
      </c>
      <c r="Q3169">
        <v>27</v>
      </c>
      <c r="R3169">
        <v>3</v>
      </c>
      <c r="S3169" t="s">
        <v>1478</v>
      </c>
      <c r="T3169">
        <v>1</v>
      </c>
      <c r="U3169">
        <v>1.8499999999999999E-2</v>
      </c>
      <c r="V3169">
        <v>29</v>
      </c>
    </row>
    <row r="3170" spans="1:22">
      <c r="A3170">
        <v>174877</v>
      </c>
      <c r="B3170" t="s">
        <v>3703</v>
      </c>
      <c r="C3170">
        <v>0.1163</v>
      </c>
      <c r="D3170">
        <v>0.15599999000000001</v>
      </c>
      <c r="E3170">
        <v>1564</v>
      </c>
      <c r="F3170">
        <v>2</v>
      </c>
      <c r="G3170">
        <v>5</v>
      </c>
      <c r="H3170">
        <v>4</v>
      </c>
      <c r="I3170">
        <v>97291</v>
      </c>
      <c r="J3170">
        <v>1</v>
      </c>
      <c r="K3170">
        <v>0</v>
      </c>
      <c r="L3170">
        <v>0</v>
      </c>
      <c r="M3170">
        <v>0</v>
      </c>
      <c r="N3170">
        <v>1</v>
      </c>
      <c r="O3170">
        <v>1</v>
      </c>
      <c r="P3170">
        <v>348</v>
      </c>
      <c r="Q3170">
        <v>27</v>
      </c>
      <c r="R3170">
        <v>3</v>
      </c>
      <c r="S3170" t="s">
        <v>1478</v>
      </c>
      <c r="T3170">
        <v>1</v>
      </c>
      <c r="U3170">
        <v>3.9699989999999998E-2</v>
      </c>
      <c r="V3170">
        <v>62</v>
      </c>
    </row>
    <row r="3171" spans="1:22">
      <c r="A3171">
        <v>174878</v>
      </c>
      <c r="B3171" t="s">
        <v>3704</v>
      </c>
      <c r="C3171">
        <v>-2.9999999999999997E-8</v>
      </c>
      <c r="D3171">
        <v>4.4200000000000003E-2</v>
      </c>
      <c r="E3171">
        <v>18709</v>
      </c>
      <c r="F3171">
        <v>2</v>
      </c>
      <c r="G3171">
        <v>5</v>
      </c>
      <c r="H3171">
        <v>4</v>
      </c>
      <c r="I3171">
        <v>97291</v>
      </c>
      <c r="J3171">
        <v>1</v>
      </c>
      <c r="K3171">
        <v>0</v>
      </c>
      <c r="L3171">
        <v>0</v>
      </c>
      <c r="M3171">
        <v>0</v>
      </c>
      <c r="N3171">
        <v>1</v>
      </c>
      <c r="O3171">
        <v>1</v>
      </c>
      <c r="P3171">
        <v>348</v>
      </c>
      <c r="Q3171">
        <v>27</v>
      </c>
      <c r="R3171">
        <v>3</v>
      </c>
      <c r="S3171" t="s">
        <v>1478</v>
      </c>
      <c r="T3171">
        <v>1</v>
      </c>
      <c r="U3171">
        <v>4.4200030000000001E-2</v>
      </c>
      <c r="V3171">
        <v>827</v>
      </c>
    </row>
    <row r="3172" spans="1:22">
      <c r="A3172">
        <v>174879</v>
      </c>
      <c r="B3172" t="s">
        <v>3704</v>
      </c>
      <c r="C3172">
        <v>4.4200000000000003E-2</v>
      </c>
      <c r="D3172">
        <v>9.1499999999999998E-2</v>
      </c>
      <c r="E3172">
        <v>18709</v>
      </c>
      <c r="F3172">
        <v>2</v>
      </c>
      <c r="G3172">
        <v>5</v>
      </c>
      <c r="H3172">
        <v>4</v>
      </c>
      <c r="I3172">
        <v>97291</v>
      </c>
      <c r="J3172">
        <v>1</v>
      </c>
      <c r="K3172">
        <v>0</v>
      </c>
      <c r="L3172">
        <v>0</v>
      </c>
      <c r="M3172">
        <v>0</v>
      </c>
      <c r="N3172">
        <v>1</v>
      </c>
      <c r="O3172">
        <v>1</v>
      </c>
      <c r="P3172">
        <v>348</v>
      </c>
      <c r="Q3172">
        <v>27</v>
      </c>
      <c r="R3172">
        <v>3</v>
      </c>
      <c r="S3172" t="s">
        <v>1478</v>
      </c>
      <c r="T3172">
        <v>1</v>
      </c>
      <c r="U3172">
        <v>4.7300000000000002E-2</v>
      </c>
      <c r="V3172">
        <v>885</v>
      </c>
    </row>
    <row r="3173" spans="1:22">
      <c r="A3173">
        <v>174880</v>
      </c>
      <c r="B3173" t="s">
        <v>3704</v>
      </c>
      <c r="C3173">
        <v>9.1499999999999998E-2</v>
      </c>
      <c r="D3173">
        <v>0.1052</v>
      </c>
      <c r="E3173">
        <v>18709</v>
      </c>
      <c r="F3173">
        <v>2</v>
      </c>
      <c r="G3173">
        <v>5</v>
      </c>
      <c r="H3173">
        <v>4</v>
      </c>
      <c r="I3173">
        <v>97291</v>
      </c>
      <c r="J3173">
        <v>1</v>
      </c>
      <c r="K3173">
        <v>0</v>
      </c>
      <c r="L3173">
        <v>0</v>
      </c>
      <c r="M3173">
        <v>0</v>
      </c>
      <c r="N3173">
        <v>1</v>
      </c>
      <c r="O3173">
        <v>1</v>
      </c>
      <c r="P3173">
        <v>348</v>
      </c>
      <c r="Q3173">
        <v>27</v>
      </c>
      <c r="R3173">
        <v>3</v>
      </c>
      <c r="S3173" t="s">
        <v>1478</v>
      </c>
      <c r="T3173">
        <v>1</v>
      </c>
      <c r="U3173">
        <v>1.37E-2</v>
      </c>
      <c r="V3173">
        <v>256</v>
      </c>
    </row>
    <row r="3174" spans="1:22">
      <c r="A3174">
        <v>174881</v>
      </c>
      <c r="B3174" t="s">
        <v>3704</v>
      </c>
      <c r="C3174">
        <v>0.1052</v>
      </c>
      <c r="D3174">
        <v>0.11749999999999999</v>
      </c>
      <c r="E3174">
        <v>18709</v>
      </c>
      <c r="F3174">
        <v>2</v>
      </c>
      <c r="G3174">
        <v>5</v>
      </c>
      <c r="H3174">
        <v>4</v>
      </c>
      <c r="I3174">
        <v>97291</v>
      </c>
      <c r="J3174">
        <v>1</v>
      </c>
      <c r="K3174">
        <v>0</v>
      </c>
      <c r="L3174">
        <v>0</v>
      </c>
      <c r="M3174">
        <v>0</v>
      </c>
      <c r="N3174">
        <v>1</v>
      </c>
      <c r="O3174">
        <v>1</v>
      </c>
      <c r="P3174">
        <v>348</v>
      </c>
      <c r="Q3174">
        <v>27</v>
      </c>
      <c r="R3174">
        <v>3</v>
      </c>
      <c r="S3174" t="s">
        <v>1478</v>
      </c>
      <c r="T3174">
        <v>1</v>
      </c>
      <c r="U3174">
        <v>1.23E-2</v>
      </c>
      <c r="V3174">
        <v>230</v>
      </c>
    </row>
    <row r="3175" spans="1:22">
      <c r="A3175">
        <v>174882</v>
      </c>
      <c r="B3175" t="s">
        <v>3704</v>
      </c>
      <c r="C3175">
        <v>0.11749999999999999</v>
      </c>
      <c r="D3175">
        <v>0.1424</v>
      </c>
      <c r="E3175">
        <v>18709</v>
      </c>
      <c r="F3175">
        <v>2</v>
      </c>
      <c r="G3175">
        <v>5</v>
      </c>
      <c r="H3175">
        <v>4</v>
      </c>
      <c r="I3175">
        <v>97291</v>
      </c>
      <c r="J3175">
        <v>1</v>
      </c>
      <c r="K3175">
        <v>0</v>
      </c>
      <c r="L3175">
        <v>0</v>
      </c>
      <c r="M3175">
        <v>0</v>
      </c>
      <c r="N3175">
        <v>1</v>
      </c>
      <c r="O3175">
        <v>1</v>
      </c>
      <c r="P3175">
        <v>348</v>
      </c>
      <c r="Q3175">
        <v>27</v>
      </c>
      <c r="R3175">
        <v>3</v>
      </c>
      <c r="S3175" t="s">
        <v>1478</v>
      </c>
      <c r="T3175">
        <v>1</v>
      </c>
      <c r="U3175">
        <v>2.4899999999999999E-2</v>
      </c>
      <c r="V3175">
        <v>466</v>
      </c>
    </row>
    <row r="3176" spans="1:22">
      <c r="A3176">
        <v>174883</v>
      </c>
      <c r="B3176" t="s">
        <v>3704</v>
      </c>
      <c r="C3176">
        <v>0.1424</v>
      </c>
      <c r="D3176">
        <v>0.28210000000000002</v>
      </c>
      <c r="E3176">
        <v>18709</v>
      </c>
      <c r="F3176">
        <v>2</v>
      </c>
      <c r="G3176">
        <v>5</v>
      </c>
      <c r="H3176">
        <v>4</v>
      </c>
      <c r="I3176">
        <v>97291</v>
      </c>
      <c r="J3176">
        <v>1</v>
      </c>
      <c r="K3176">
        <v>0</v>
      </c>
      <c r="L3176">
        <v>0</v>
      </c>
      <c r="M3176">
        <v>0</v>
      </c>
      <c r="N3176">
        <v>1</v>
      </c>
      <c r="O3176">
        <v>1</v>
      </c>
      <c r="P3176">
        <v>348</v>
      </c>
      <c r="Q3176">
        <v>27</v>
      </c>
      <c r="R3176">
        <v>3</v>
      </c>
      <c r="S3176" t="s">
        <v>1478</v>
      </c>
      <c r="T3176">
        <v>1</v>
      </c>
      <c r="U3176">
        <v>0.13969999999999999</v>
      </c>
      <c r="V3176">
        <v>2614</v>
      </c>
    </row>
    <row r="3177" spans="1:22">
      <c r="A3177">
        <v>174884</v>
      </c>
      <c r="B3177" t="s">
        <v>3704</v>
      </c>
      <c r="C3177">
        <v>0.28210000000000002</v>
      </c>
      <c r="D3177">
        <v>0.29170000000000001</v>
      </c>
      <c r="E3177">
        <v>18709</v>
      </c>
      <c r="F3177">
        <v>2</v>
      </c>
      <c r="G3177">
        <v>5</v>
      </c>
      <c r="H3177">
        <v>4</v>
      </c>
      <c r="I3177">
        <v>97291</v>
      </c>
      <c r="J3177">
        <v>1</v>
      </c>
      <c r="K3177">
        <v>0</v>
      </c>
      <c r="L3177">
        <v>0</v>
      </c>
      <c r="M3177">
        <v>0</v>
      </c>
      <c r="N3177">
        <v>1</v>
      </c>
      <c r="O3177">
        <v>1</v>
      </c>
      <c r="P3177">
        <v>348</v>
      </c>
      <c r="Q3177">
        <v>27</v>
      </c>
      <c r="R3177">
        <v>3</v>
      </c>
      <c r="S3177" t="s">
        <v>1478</v>
      </c>
      <c r="T3177">
        <v>1</v>
      </c>
      <c r="U3177">
        <v>9.5999999999999992E-3</v>
      </c>
      <c r="V3177">
        <v>180</v>
      </c>
    </row>
    <row r="3178" spans="1:22">
      <c r="A3178">
        <v>174885</v>
      </c>
      <c r="B3178" t="s">
        <v>3704</v>
      </c>
      <c r="C3178">
        <v>0.29170000000000001</v>
      </c>
      <c r="D3178">
        <v>0.35670000000000002</v>
      </c>
      <c r="E3178">
        <v>18709</v>
      </c>
      <c r="F3178">
        <v>2</v>
      </c>
      <c r="G3178">
        <v>5</v>
      </c>
      <c r="H3178">
        <v>4</v>
      </c>
      <c r="I3178">
        <v>97291</v>
      </c>
      <c r="J3178">
        <v>1</v>
      </c>
      <c r="K3178">
        <v>0</v>
      </c>
      <c r="L3178">
        <v>0</v>
      </c>
      <c r="M3178">
        <v>0</v>
      </c>
      <c r="N3178">
        <v>1</v>
      </c>
      <c r="O3178">
        <v>1</v>
      </c>
      <c r="P3178">
        <v>348</v>
      </c>
      <c r="Q3178">
        <v>27</v>
      </c>
      <c r="R3178">
        <v>3</v>
      </c>
      <c r="S3178" t="s">
        <v>1478</v>
      </c>
      <c r="T3178">
        <v>1</v>
      </c>
      <c r="U3178">
        <v>6.5000000000000002E-2</v>
      </c>
      <c r="V3178">
        <v>1216</v>
      </c>
    </row>
    <row r="3179" spans="1:22">
      <c r="A3179">
        <v>174886</v>
      </c>
      <c r="B3179" t="s">
        <v>3704</v>
      </c>
      <c r="C3179">
        <v>0.35670000000000002</v>
      </c>
      <c r="D3179">
        <v>0.3629</v>
      </c>
      <c r="E3179">
        <v>17448</v>
      </c>
      <c r="F3179">
        <v>2</v>
      </c>
      <c r="G3179">
        <v>5</v>
      </c>
      <c r="H3179">
        <v>4</v>
      </c>
      <c r="I3179">
        <v>97291</v>
      </c>
      <c r="J3179">
        <v>1</v>
      </c>
      <c r="K3179">
        <v>0</v>
      </c>
      <c r="L3179">
        <v>0</v>
      </c>
      <c r="M3179">
        <v>0</v>
      </c>
      <c r="N3179">
        <v>1</v>
      </c>
      <c r="O3179">
        <v>1</v>
      </c>
      <c r="P3179">
        <v>348</v>
      </c>
      <c r="Q3179">
        <v>27</v>
      </c>
      <c r="R3179">
        <v>3</v>
      </c>
      <c r="S3179" t="s">
        <v>1478</v>
      </c>
      <c r="T3179">
        <v>1</v>
      </c>
      <c r="U3179">
        <v>6.1999999999999998E-3</v>
      </c>
      <c r="V3179">
        <v>108</v>
      </c>
    </row>
    <row r="3180" spans="1:22">
      <c r="A3180">
        <v>174887</v>
      </c>
      <c r="B3180" t="s">
        <v>3704</v>
      </c>
      <c r="C3180">
        <v>0.3629</v>
      </c>
      <c r="D3180">
        <v>0.42859999999999998</v>
      </c>
      <c r="E3180">
        <v>16174</v>
      </c>
      <c r="F3180">
        <v>2</v>
      </c>
      <c r="G3180">
        <v>5</v>
      </c>
      <c r="H3180">
        <v>4</v>
      </c>
      <c r="I3180">
        <v>97291</v>
      </c>
      <c r="J3180">
        <v>1</v>
      </c>
      <c r="K3180">
        <v>0</v>
      </c>
      <c r="L3180">
        <v>0</v>
      </c>
      <c r="M3180">
        <v>0</v>
      </c>
      <c r="N3180">
        <v>1</v>
      </c>
      <c r="O3180">
        <v>1</v>
      </c>
      <c r="P3180">
        <v>348</v>
      </c>
      <c r="Q3180">
        <v>27</v>
      </c>
      <c r="R3180">
        <v>3</v>
      </c>
      <c r="S3180" t="s">
        <v>1478</v>
      </c>
      <c r="T3180">
        <v>1</v>
      </c>
      <c r="U3180">
        <v>6.5699999999999995E-2</v>
      </c>
      <c r="V3180">
        <v>1063</v>
      </c>
    </row>
    <row r="3181" spans="1:22">
      <c r="A3181">
        <v>174888</v>
      </c>
      <c r="B3181" t="s">
        <v>3704</v>
      </c>
      <c r="C3181">
        <v>0.42859999999999998</v>
      </c>
      <c r="D3181">
        <v>0.73350000000000004</v>
      </c>
      <c r="E3181">
        <v>9609</v>
      </c>
      <c r="F3181">
        <v>2</v>
      </c>
      <c r="G3181">
        <v>5</v>
      </c>
      <c r="H3181">
        <v>4</v>
      </c>
      <c r="I3181">
        <v>97291</v>
      </c>
      <c r="J3181">
        <v>1</v>
      </c>
      <c r="K3181">
        <v>0</v>
      </c>
      <c r="L3181">
        <v>0</v>
      </c>
      <c r="M3181">
        <v>0</v>
      </c>
      <c r="N3181">
        <v>1</v>
      </c>
      <c r="O3181">
        <v>1</v>
      </c>
      <c r="P3181">
        <v>348</v>
      </c>
      <c r="Q3181">
        <v>27</v>
      </c>
      <c r="R3181">
        <v>3</v>
      </c>
      <c r="S3181" t="s">
        <v>1478</v>
      </c>
      <c r="T3181">
        <v>1</v>
      </c>
      <c r="U3181">
        <v>0.3049</v>
      </c>
      <c r="V3181">
        <v>2930</v>
      </c>
    </row>
    <row r="3182" spans="1:22">
      <c r="A3182">
        <v>174889</v>
      </c>
      <c r="B3182" t="s">
        <v>3704</v>
      </c>
      <c r="C3182">
        <v>0.73350000000000004</v>
      </c>
      <c r="D3182">
        <v>0.77190000000000003</v>
      </c>
      <c r="E3182">
        <v>9609</v>
      </c>
      <c r="F3182">
        <v>2</v>
      </c>
      <c r="G3182">
        <v>5</v>
      </c>
      <c r="H3182">
        <v>4</v>
      </c>
      <c r="I3182">
        <v>97291</v>
      </c>
      <c r="J3182">
        <v>1</v>
      </c>
      <c r="K3182">
        <v>0</v>
      </c>
      <c r="L3182">
        <v>0</v>
      </c>
      <c r="M3182">
        <v>0</v>
      </c>
      <c r="N3182">
        <v>1</v>
      </c>
      <c r="O3182">
        <v>1</v>
      </c>
      <c r="P3182">
        <v>348</v>
      </c>
      <c r="Q3182">
        <v>27</v>
      </c>
      <c r="R3182">
        <v>3</v>
      </c>
      <c r="S3182" t="s">
        <v>1478</v>
      </c>
      <c r="T3182">
        <v>1</v>
      </c>
      <c r="U3182">
        <v>3.8399999999999997E-2</v>
      </c>
      <c r="V3182">
        <v>369</v>
      </c>
    </row>
    <row r="3183" spans="1:22">
      <c r="A3183">
        <v>174890</v>
      </c>
      <c r="B3183" t="s">
        <v>3704</v>
      </c>
      <c r="C3183">
        <v>0.77190000000000003</v>
      </c>
      <c r="D3183">
        <v>0.81110002000000003</v>
      </c>
      <c r="E3183">
        <v>9609</v>
      </c>
      <c r="F3183">
        <v>2</v>
      </c>
      <c r="G3183">
        <v>5</v>
      </c>
      <c r="H3183">
        <v>4</v>
      </c>
      <c r="I3183">
        <v>97291</v>
      </c>
      <c r="J3183">
        <v>1</v>
      </c>
      <c r="K3183">
        <v>0</v>
      </c>
      <c r="L3183">
        <v>0</v>
      </c>
      <c r="M3183">
        <v>0</v>
      </c>
      <c r="N3183">
        <v>1</v>
      </c>
      <c r="O3183">
        <v>1</v>
      </c>
      <c r="P3183">
        <v>348</v>
      </c>
      <c r="Q3183">
        <v>27</v>
      </c>
      <c r="R3183">
        <v>3</v>
      </c>
      <c r="S3183" t="s">
        <v>1478</v>
      </c>
      <c r="T3183">
        <v>1</v>
      </c>
      <c r="U3183">
        <v>3.9200020000000002E-2</v>
      </c>
      <c r="V3183">
        <v>377</v>
      </c>
    </row>
    <row r="3184" spans="1:22">
      <c r="A3184">
        <v>174891</v>
      </c>
      <c r="B3184" t="s">
        <v>3705</v>
      </c>
      <c r="C3184">
        <v>-2.9999999999999997E-8</v>
      </c>
      <c r="D3184">
        <v>6.1499999999999999E-2</v>
      </c>
      <c r="E3184">
        <v>3250</v>
      </c>
      <c r="F3184">
        <v>2</v>
      </c>
      <c r="G3184">
        <v>5</v>
      </c>
      <c r="H3184">
        <v>4</v>
      </c>
      <c r="I3184">
        <v>97291</v>
      </c>
      <c r="J3184">
        <v>1</v>
      </c>
      <c r="K3184">
        <v>0</v>
      </c>
      <c r="L3184">
        <v>0</v>
      </c>
      <c r="M3184">
        <v>0</v>
      </c>
      <c r="N3184">
        <v>1</v>
      </c>
      <c r="O3184">
        <v>1</v>
      </c>
      <c r="P3184">
        <v>348</v>
      </c>
      <c r="Q3184">
        <v>27</v>
      </c>
      <c r="R3184">
        <v>3</v>
      </c>
      <c r="S3184" t="s">
        <v>1478</v>
      </c>
      <c r="T3184">
        <v>1</v>
      </c>
      <c r="U3184">
        <v>6.1500029999999997E-2</v>
      </c>
      <c r="V3184">
        <v>200</v>
      </c>
    </row>
    <row r="3185" spans="1:22">
      <c r="A3185">
        <v>174892</v>
      </c>
      <c r="B3185" t="s">
        <v>3705</v>
      </c>
      <c r="C3185">
        <v>6.1499999999999999E-2</v>
      </c>
      <c r="D3185">
        <v>0.12920000000000001</v>
      </c>
      <c r="E3185">
        <v>3250</v>
      </c>
      <c r="F3185">
        <v>2</v>
      </c>
      <c r="G3185">
        <v>5</v>
      </c>
      <c r="H3185">
        <v>4</v>
      </c>
      <c r="I3185">
        <v>97291</v>
      </c>
      <c r="J3185">
        <v>1</v>
      </c>
      <c r="K3185">
        <v>0</v>
      </c>
      <c r="L3185">
        <v>0</v>
      </c>
      <c r="M3185">
        <v>0</v>
      </c>
      <c r="N3185">
        <v>1</v>
      </c>
      <c r="O3185">
        <v>1</v>
      </c>
      <c r="P3185">
        <v>348</v>
      </c>
      <c r="Q3185">
        <v>27</v>
      </c>
      <c r="R3185">
        <v>3</v>
      </c>
      <c r="S3185" t="s">
        <v>1478</v>
      </c>
      <c r="T3185">
        <v>1</v>
      </c>
      <c r="U3185">
        <v>6.7699999999999996E-2</v>
      </c>
      <c r="V3185">
        <v>220</v>
      </c>
    </row>
    <row r="3186" spans="1:22">
      <c r="A3186">
        <v>174893</v>
      </c>
      <c r="B3186" t="s">
        <v>3705</v>
      </c>
      <c r="C3186">
        <v>0.12920000000000001</v>
      </c>
      <c r="D3186">
        <v>0.25390000000000001</v>
      </c>
      <c r="E3186">
        <v>3250</v>
      </c>
      <c r="F3186">
        <v>2</v>
      </c>
      <c r="G3186">
        <v>5</v>
      </c>
      <c r="H3186">
        <v>4</v>
      </c>
      <c r="I3186">
        <v>97291</v>
      </c>
      <c r="J3186">
        <v>1</v>
      </c>
      <c r="K3186">
        <v>0</v>
      </c>
      <c r="L3186">
        <v>0</v>
      </c>
      <c r="M3186">
        <v>0</v>
      </c>
      <c r="N3186">
        <v>1</v>
      </c>
      <c r="O3186">
        <v>1</v>
      </c>
      <c r="P3186">
        <v>348</v>
      </c>
      <c r="Q3186">
        <v>27</v>
      </c>
      <c r="R3186">
        <v>3</v>
      </c>
      <c r="S3186" t="s">
        <v>1478</v>
      </c>
      <c r="T3186">
        <v>1</v>
      </c>
      <c r="U3186">
        <v>0.12470000000000001</v>
      </c>
      <c r="V3186">
        <v>405</v>
      </c>
    </row>
    <row r="3187" spans="1:22">
      <c r="A3187">
        <v>174894</v>
      </c>
      <c r="B3187" t="s">
        <v>3705</v>
      </c>
      <c r="C3187">
        <v>0.25390000000000001</v>
      </c>
      <c r="D3187">
        <v>0.28889999999999999</v>
      </c>
      <c r="E3187">
        <v>3250</v>
      </c>
      <c r="F3187">
        <v>2</v>
      </c>
      <c r="G3187">
        <v>5</v>
      </c>
      <c r="H3187">
        <v>4</v>
      </c>
      <c r="I3187">
        <v>97291</v>
      </c>
      <c r="J3187">
        <v>1</v>
      </c>
      <c r="K3187">
        <v>0</v>
      </c>
      <c r="L3187">
        <v>0</v>
      </c>
      <c r="M3187">
        <v>0</v>
      </c>
      <c r="N3187">
        <v>1</v>
      </c>
      <c r="O3187">
        <v>1</v>
      </c>
      <c r="P3187">
        <v>348</v>
      </c>
      <c r="Q3187">
        <v>27</v>
      </c>
      <c r="R3187">
        <v>3</v>
      </c>
      <c r="S3187" t="s">
        <v>1478</v>
      </c>
      <c r="T3187">
        <v>1</v>
      </c>
      <c r="U3187">
        <v>3.5000000000000003E-2</v>
      </c>
      <c r="V3187">
        <v>114</v>
      </c>
    </row>
    <row r="3188" spans="1:22">
      <c r="A3188">
        <v>174895</v>
      </c>
      <c r="B3188" t="s">
        <v>3705</v>
      </c>
      <c r="C3188">
        <v>0.28889999999999999</v>
      </c>
      <c r="D3188">
        <v>0.29289999999999999</v>
      </c>
      <c r="E3188">
        <v>3250</v>
      </c>
      <c r="F3188">
        <v>2</v>
      </c>
      <c r="G3188">
        <v>5</v>
      </c>
      <c r="H3188">
        <v>4</v>
      </c>
      <c r="I3188">
        <v>97291</v>
      </c>
      <c r="J3188">
        <v>1</v>
      </c>
      <c r="K3188">
        <v>0</v>
      </c>
      <c r="L3188">
        <v>0</v>
      </c>
      <c r="M3188">
        <v>0</v>
      </c>
      <c r="N3188">
        <v>1</v>
      </c>
      <c r="O3188">
        <v>1</v>
      </c>
      <c r="P3188">
        <v>348</v>
      </c>
      <c r="Q3188">
        <v>27</v>
      </c>
      <c r="R3188">
        <v>3</v>
      </c>
      <c r="S3188" t="s">
        <v>1478</v>
      </c>
      <c r="T3188">
        <v>1</v>
      </c>
      <c r="U3188">
        <v>4.0000000000000001E-3</v>
      </c>
      <c r="V3188">
        <v>13</v>
      </c>
    </row>
    <row r="3189" spans="1:22">
      <c r="A3189">
        <v>174896</v>
      </c>
      <c r="B3189" t="s">
        <v>3705</v>
      </c>
      <c r="C3189">
        <v>0.29289999999999999</v>
      </c>
      <c r="D3189">
        <v>0.34910000000000002</v>
      </c>
      <c r="E3189">
        <v>3250</v>
      </c>
      <c r="F3189">
        <v>2</v>
      </c>
      <c r="G3189">
        <v>5</v>
      </c>
      <c r="H3189">
        <v>4</v>
      </c>
      <c r="I3189">
        <v>97291</v>
      </c>
      <c r="J3189">
        <v>1</v>
      </c>
      <c r="K3189">
        <v>0</v>
      </c>
      <c r="L3189">
        <v>0</v>
      </c>
      <c r="M3189">
        <v>0</v>
      </c>
      <c r="N3189">
        <v>1</v>
      </c>
      <c r="O3189">
        <v>1</v>
      </c>
      <c r="P3189">
        <v>348</v>
      </c>
      <c r="Q3189">
        <v>27</v>
      </c>
      <c r="R3189">
        <v>3</v>
      </c>
      <c r="S3189" t="s">
        <v>1478</v>
      </c>
      <c r="T3189">
        <v>1</v>
      </c>
      <c r="U3189">
        <v>5.62E-2</v>
      </c>
      <c r="V3189">
        <v>183</v>
      </c>
    </row>
    <row r="3190" spans="1:22">
      <c r="A3190">
        <v>174897</v>
      </c>
      <c r="B3190" t="s">
        <v>3705</v>
      </c>
      <c r="C3190">
        <v>0.34910000000000002</v>
      </c>
      <c r="D3190">
        <v>0.36309999999999998</v>
      </c>
      <c r="E3190">
        <v>3250</v>
      </c>
      <c r="F3190">
        <v>2</v>
      </c>
      <c r="G3190">
        <v>5</v>
      </c>
      <c r="H3190">
        <v>4</v>
      </c>
      <c r="I3190">
        <v>97291</v>
      </c>
      <c r="J3190">
        <v>1</v>
      </c>
      <c r="K3190">
        <v>0</v>
      </c>
      <c r="L3190">
        <v>0</v>
      </c>
      <c r="M3190">
        <v>0</v>
      </c>
      <c r="N3190">
        <v>1</v>
      </c>
      <c r="O3190">
        <v>1</v>
      </c>
      <c r="P3190">
        <v>348</v>
      </c>
      <c r="Q3190">
        <v>27</v>
      </c>
      <c r="R3190">
        <v>3</v>
      </c>
      <c r="S3190" t="s">
        <v>1478</v>
      </c>
      <c r="T3190">
        <v>1</v>
      </c>
      <c r="U3190">
        <v>1.4E-2</v>
      </c>
      <c r="V3190">
        <v>46</v>
      </c>
    </row>
    <row r="3191" spans="1:22">
      <c r="A3191">
        <v>174898</v>
      </c>
      <c r="B3191" t="s">
        <v>3705</v>
      </c>
      <c r="C3191">
        <v>0.36309999999999998</v>
      </c>
      <c r="D3191">
        <v>0.42699999999999999</v>
      </c>
      <c r="E3191">
        <v>3250</v>
      </c>
      <c r="F3191">
        <v>2</v>
      </c>
      <c r="G3191">
        <v>5</v>
      </c>
      <c r="H3191">
        <v>4</v>
      </c>
      <c r="I3191">
        <v>97291</v>
      </c>
      <c r="J3191">
        <v>1</v>
      </c>
      <c r="K3191">
        <v>0</v>
      </c>
      <c r="L3191">
        <v>0</v>
      </c>
      <c r="M3191">
        <v>0</v>
      </c>
      <c r="N3191">
        <v>1</v>
      </c>
      <c r="O3191">
        <v>1</v>
      </c>
      <c r="P3191">
        <v>348</v>
      </c>
      <c r="Q3191">
        <v>27</v>
      </c>
      <c r="R3191">
        <v>3</v>
      </c>
      <c r="S3191" t="s">
        <v>1478</v>
      </c>
      <c r="T3191">
        <v>1</v>
      </c>
      <c r="U3191">
        <v>6.3899999999999998E-2</v>
      </c>
      <c r="V3191">
        <v>208</v>
      </c>
    </row>
    <row r="3192" spans="1:22">
      <c r="A3192">
        <v>174899</v>
      </c>
      <c r="B3192" t="s">
        <v>3706</v>
      </c>
      <c r="C3192">
        <v>-2.9999999999999997E-8</v>
      </c>
      <c r="D3192">
        <v>5.4100000000000002E-2</v>
      </c>
      <c r="E3192">
        <v>12899</v>
      </c>
      <c r="F3192">
        <v>2</v>
      </c>
      <c r="G3192">
        <v>5</v>
      </c>
      <c r="H3192">
        <v>4</v>
      </c>
      <c r="I3192">
        <v>97291</v>
      </c>
      <c r="J3192">
        <v>1</v>
      </c>
      <c r="K3192">
        <v>0</v>
      </c>
      <c r="L3192">
        <v>0</v>
      </c>
      <c r="M3192">
        <v>0</v>
      </c>
      <c r="N3192">
        <v>1</v>
      </c>
      <c r="O3192">
        <v>1</v>
      </c>
      <c r="P3192">
        <v>348</v>
      </c>
      <c r="Q3192">
        <v>27</v>
      </c>
      <c r="R3192">
        <v>3</v>
      </c>
      <c r="S3192" t="s">
        <v>1478</v>
      </c>
      <c r="T3192">
        <v>1</v>
      </c>
      <c r="U3192">
        <v>5.410003E-2</v>
      </c>
      <c r="V3192">
        <v>698</v>
      </c>
    </row>
    <row r="3193" spans="1:22">
      <c r="A3193">
        <v>174900</v>
      </c>
      <c r="B3193" t="s">
        <v>3706</v>
      </c>
      <c r="C3193">
        <v>5.4100000000000002E-2</v>
      </c>
      <c r="D3193">
        <v>0.1183</v>
      </c>
      <c r="E3193">
        <v>12899</v>
      </c>
      <c r="F3193">
        <v>2</v>
      </c>
      <c r="G3193">
        <v>5</v>
      </c>
      <c r="H3193">
        <v>4</v>
      </c>
      <c r="I3193">
        <v>97291</v>
      </c>
      <c r="J3193">
        <v>1</v>
      </c>
      <c r="K3193">
        <v>0</v>
      </c>
      <c r="L3193">
        <v>0</v>
      </c>
      <c r="M3193">
        <v>0</v>
      </c>
      <c r="N3193">
        <v>1</v>
      </c>
      <c r="O3193">
        <v>1</v>
      </c>
      <c r="P3193">
        <v>348</v>
      </c>
      <c r="Q3193">
        <v>27</v>
      </c>
      <c r="R3193">
        <v>3</v>
      </c>
      <c r="S3193" t="s">
        <v>1478</v>
      </c>
      <c r="T3193">
        <v>1</v>
      </c>
      <c r="U3193">
        <v>6.4199999999999993E-2</v>
      </c>
      <c r="V3193">
        <v>828</v>
      </c>
    </row>
    <row r="3194" spans="1:22">
      <c r="A3194">
        <v>174901</v>
      </c>
      <c r="B3194" t="s">
        <v>3706</v>
      </c>
      <c r="C3194">
        <v>0.1183</v>
      </c>
      <c r="D3194">
        <v>0.1676</v>
      </c>
      <c r="E3194">
        <v>12899</v>
      </c>
      <c r="F3194">
        <v>2</v>
      </c>
      <c r="G3194">
        <v>5</v>
      </c>
      <c r="H3194">
        <v>4</v>
      </c>
      <c r="I3194">
        <v>97291</v>
      </c>
      <c r="J3194">
        <v>1</v>
      </c>
      <c r="K3194">
        <v>0</v>
      </c>
      <c r="L3194">
        <v>0</v>
      </c>
      <c r="M3194">
        <v>0</v>
      </c>
      <c r="N3194">
        <v>1</v>
      </c>
      <c r="O3194">
        <v>1</v>
      </c>
      <c r="P3194">
        <v>348</v>
      </c>
      <c r="Q3194">
        <v>27</v>
      </c>
      <c r="R3194">
        <v>3</v>
      </c>
      <c r="S3194" t="s">
        <v>1478</v>
      </c>
      <c r="T3194">
        <v>1</v>
      </c>
      <c r="U3194">
        <v>4.9299999999999997E-2</v>
      </c>
      <c r="V3194">
        <v>636</v>
      </c>
    </row>
    <row r="3195" spans="1:22">
      <c r="A3195">
        <v>174902</v>
      </c>
      <c r="B3195" t="s">
        <v>3706</v>
      </c>
      <c r="C3195">
        <v>0.1676</v>
      </c>
      <c r="D3195">
        <v>0.191</v>
      </c>
      <c r="E3195">
        <v>12899</v>
      </c>
      <c r="F3195">
        <v>2</v>
      </c>
      <c r="G3195">
        <v>5</v>
      </c>
      <c r="H3195">
        <v>4</v>
      </c>
      <c r="I3195">
        <v>97291</v>
      </c>
      <c r="J3195">
        <v>1</v>
      </c>
      <c r="K3195">
        <v>0</v>
      </c>
      <c r="L3195">
        <v>0</v>
      </c>
      <c r="M3195">
        <v>0</v>
      </c>
      <c r="N3195">
        <v>1</v>
      </c>
      <c r="O3195">
        <v>1</v>
      </c>
      <c r="P3195">
        <v>348</v>
      </c>
      <c r="Q3195">
        <v>27</v>
      </c>
      <c r="R3195">
        <v>3</v>
      </c>
      <c r="S3195" t="s">
        <v>1478</v>
      </c>
      <c r="T3195">
        <v>1</v>
      </c>
      <c r="U3195">
        <v>2.3400000000000001E-2</v>
      </c>
      <c r="V3195">
        <v>302</v>
      </c>
    </row>
    <row r="3196" spans="1:22">
      <c r="A3196">
        <v>174903</v>
      </c>
      <c r="B3196" t="s">
        <v>3706</v>
      </c>
      <c r="C3196">
        <v>0.191</v>
      </c>
      <c r="D3196">
        <v>0.2142</v>
      </c>
      <c r="E3196">
        <v>12899</v>
      </c>
      <c r="F3196">
        <v>2</v>
      </c>
      <c r="G3196">
        <v>5</v>
      </c>
      <c r="H3196">
        <v>4</v>
      </c>
      <c r="I3196">
        <v>97291</v>
      </c>
      <c r="J3196">
        <v>1</v>
      </c>
      <c r="K3196">
        <v>0</v>
      </c>
      <c r="L3196">
        <v>0</v>
      </c>
      <c r="M3196">
        <v>0</v>
      </c>
      <c r="N3196">
        <v>1</v>
      </c>
      <c r="O3196">
        <v>1</v>
      </c>
      <c r="P3196">
        <v>348</v>
      </c>
      <c r="Q3196">
        <v>27</v>
      </c>
      <c r="R3196">
        <v>3</v>
      </c>
      <c r="S3196" t="s">
        <v>1478</v>
      </c>
      <c r="T3196">
        <v>1</v>
      </c>
      <c r="U3196">
        <v>2.3199999999999998E-2</v>
      </c>
      <c r="V3196">
        <v>299</v>
      </c>
    </row>
    <row r="3197" spans="1:22">
      <c r="A3197">
        <v>174904</v>
      </c>
      <c r="B3197" t="s">
        <v>3706</v>
      </c>
      <c r="C3197">
        <v>0.2142</v>
      </c>
      <c r="D3197">
        <v>0.28410000000000002</v>
      </c>
      <c r="E3197">
        <v>12899</v>
      </c>
      <c r="F3197">
        <v>2</v>
      </c>
      <c r="G3197">
        <v>5</v>
      </c>
      <c r="H3197">
        <v>4</v>
      </c>
      <c r="I3197">
        <v>97291</v>
      </c>
      <c r="J3197">
        <v>1</v>
      </c>
      <c r="K3197">
        <v>0</v>
      </c>
      <c r="L3197">
        <v>0</v>
      </c>
      <c r="M3197">
        <v>0</v>
      </c>
      <c r="N3197">
        <v>1</v>
      </c>
      <c r="O3197">
        <v>1</v>
      </c>
      <c r="P3197">
        <v>348</v>
      </c>
      <c r="Q3197">
        <v>27</v>
      </c>
      <c r="R3197">
        <v>3</v>
      </c>
      <c r="S3197" t="s">
        <v>1478</v>
      </c>
      <c r="T3197">
        <v>1</v>
      </c>
      <c r="U3197">
        <v>6.9900000000000004E-2</v>
      </c>
      <c r="V3197">
        <v>902</v>
      </c>
    </row>
    <row r="3198" spans="1:22">
      <c r="A3198">
        <v>174905</v>
      </c>
      <c r="B3198" t="s">
        <v>3706</v>
      </c>
      <c r="C3198">
        <v>0.28410000000000002</v>
      </c>
      <c r="D3198">
        <v>0.4133</v>
      </c>
      <c r="E3198">
        <v>12899</v>
      </c>
      <c r="F3198">
        <v>2</v>
      </c>
      <c r="G3198">
        <v>5</v>
      </c>
      <c r="H3198">
        <v>4</v>
      </c>
      <c r="I3198">
        <v>97291</v>
      </c>
      <c r="J3198">
        <v>1</v>
      </c>
      <c r="K3198">
        <v>0</v>
      </c>
      <c r="L3198">
        <v>0</v>
      </c>
      <c r="M3198">
        <v>0</v>
      </c>
      <c r="N3198">
        <v>1</v>
      </c>
      <c r="O3198">
        <v>1</v>
      </c>
      <c r="P3198">
        <v>348</v>
      </c>
      <c r="Q3198">
        <v>27</v>
      </c>
      <c r="R3198">
        <v>3</v>
      </c>
      <c r="S3198" t="s">
        <v>1478</v>
      </c>
      <c r="T3198">
        <v>1</v>
      </c>
      <c r="U3198">
        <v>0.12920000000000001</v>
      </c>
      <c r="V3198">
        <v>1667</v>
      </c>
    </row>
    <row r="3199" spans="1:22">
      <c r="A3199">
        <v>174906</v>
      </c>
      <c r="B3199" t="s">
        <v>3706</v>
      </c>
      <c r="C3199">
        <v>0.4133</v>
      </c>
      <c r="D3199">
        <v>0.47210000000000002</v>
      </c>
      <c r="E3199">
        <v>12899</v>
      </c>
      <c r="F3199">
        <v>2</v>
      </c>
      <c r="G3199">
        <v>5</v>
      </c>
      <c r="H3199">
        <v>4</v>
      </c>
      <c r="I3199">
        <v>97291</v>
      </c>
      <c r="J3199">
        <v>1</v>
      </c>
      <c r="K3199">
        <v>0</v>
      </c>
      <c r="L3199">
        <v>0</v>
      </c>
      <c r="M3199">
        <v>0</v>
      </c>
      <c r="N3199">
        <v>1</v>
      </c>
      <c r="O3199">
        <v>1</v>
      </c>
      <c r="P3199">
        <v>348</v>
      </c>
      <c r="Q3199">
        <v>27</v>
      </c>
      <c r="R3199">
        <v>3</v>
      </c>
      <c r="S3199" t="s">
        <v>1478</v>
      </c>
      <c r="T3199">
        <v>1</v>
      </c>
      <c r="U3199">
        <v>5.8799999999999998E-2</v>
      </c>
      <c r="V3199">
        <v>758</v>
      </c>
    </row>
    <row r="3200" spans="1:22">
      <c r="A3200">
        <v>174907</v>
      </c>
      <c r="B3200" t="s">
        <v>3706</v>
      </c>
      <c r="C3200">
        <v>0.47210000000000002</v>
      </c>
      <c r="D3200">
        <v>0.56379999999999997</v>
      </c>
      <c r="E3200">
        <v>12899</v>
      </c>
      <c r="F3200">
        <v>2</v>
      </c>
      <c r="G3200">
        <v>5</v>
      </c>
      <c r="H3200">
        <v>4</v>
      </c>
      <c r="I3200">
        <v>97291</v>
      </c>
      <c r="J3200">
        <v>1</v>
      </c>
      <c r="K3200">
        <v>0</v>
      </c>
      <c r="L3200">
        <v>0</v>
      </c>
      <c r="M3200">
        <v>0</v>
      </c>
      <c r="N3200">
        <v>1</v>
      </c>
      <c r="O3200">
        <v>1</v>
      </c>
      <c r="P3200">
        <v>348</v>
      </c>
      <c r="Q3200">
        <v>27</v>
      </c>
      <c r="R3200">
        <v>3</v>
      </c>
      <c r="S3200" t="s">
        <v>1478</v>
      </c>
      <c r="T3200">
        <v>1</v>
      </c>
      <c r="U3200">
        <v>9.1700000000000004E-2</v>
      </c>
      <c r="V3200">
        <v>1183</v>
      </c>
    </row>
    <row r="3201" spans="1:22">
      <c r="A3201">
        <v>174908</v>
      </c>
      <c r="B3201" t="s">
        <v>3706</v>
      </c>
      <c r="C3201">
        <v>0.56379999999999997</v>
      </c>
      <c r="D3201">
        <v>0.58120000000000005</v>
      </c>
      <c r="E3201">
        <v>12745</v>
      </c>
      <c r="F3201">
        <v>2</v>
      </c>
      <c r="G3201">
        <v>5</v>
      </c>
      <c r="H3201">
        <v>4</v>
      </c>
      <c r="I3201">
        <v>97291</v>
      </c>
      <c r="J3201">
        <v>1</v>
      </c>
      <c r="K3201">
        <v>0</v>
      </c>
      <c r="L3201">
        <v>0</v>
      </c>
      <c r="M3201">
        <v>0</v>
      </c>
      <c r="N3201">
        <v>1</v>
      </c>
      <c r="O3201">
        <v>1</v>
      </c>
      <c r="P3201">
        <v>348</v>
      </c>
      <c r="Q3201">
        <v>27</v>
      </c>
      <c r="R3201">
        <v>3</v>
      </c>
      <c r="S3201" t="s">
        <v>1478</v>
      </c>
      <c r="T3201">
        <v>1</v>
      </c>
      <c r="U3201">
        <v>1.7399999999999999E-2</v>
      </c>
      <c r="V3201">
        <v>222</v>
      </c>
    </row>
    <row r="3202" spans="1:22">
      <c r="A3202">
        <v>174909</v>
      </c>
      <c r="B3202" t="s">
        <v>3706</v>
      </c>
      <c r="C3202">
        <v>0.58120000000000005</v>
      </c>
      <c r="D3202">
        <v>0.64500000000000002</v>
      </c>
      <c r="E3202">
        <v>12630</v>
      </c>
      <c r="F3202">
        <v>2</v>
      </c>
      <c r="G3202">
        <v>5</v>
      </c>
      <c r="H3202">
        <v>4</v>
      </c>
      <c r="I3202">
        <v>97291</v>
      </c>
      <c r="J3202">
        <v>1</v>
      </c>
      <c r="K3202">
        <v>0</v>
      </c>
      <c r="L3202">
        <v>0</v>
      </c>
      <c r="M3202">
        <v>0</v>
      </c>
      <c r="N3202">
        <v>1</v>
      </c>
      <c r="O3202">
        <v>1</v>
      </c>
      <c r="P3202">
        <v>348</v>
      </c>
      <c r="Q3202">
        <v>27</v>
      </c>
      <c r="R3202">
        <v>3</v>
      </c>
      <c r="S3202" t="s">
        <v>1478</v>
      </c>
      <c r="T3202">
        <v>1</v>
      </c>
      <c r="U3202">
        <v>6.3799999999999996E-2</v>
      </c>
      <c r="V3202">
        <v>806</v>
      </c>
    </row>
    <row r="3203" spans="1:22">
      <c r="A3203">
        <v>174910</v>
      </c>
      <c r="B3203" t="s">
        <v>3706</v>
      </c>
      <c r="C3203">
        <v>0.64500000000000002</v>
      </c>
      <c r="D3203">
        <v>0.66320000000000001</v>
      </c>
      <c r="E3203">
        <v>12709</v>
      </c>
      <c r="F3203">
        <v>2</v>
      </c>
      <c r="G3203">
        <v>5</v>
      </c>
      <c r="H3203">
        <v>4</v>
      </c>
      <c r="I3203">
        <v>97291</v>
      </c>
      <c r="J3203">
        <v>1</v>
      </c>
      <c r="K3203">
        <v>0</v>
      </c>
      <c r="L3203">
        <v>0</v>
      </c>
      <c r="M3203">
        <v>0</v>
      </c>
      <c r="N3203">
        <v>1</v>
      </c>
      <c r="O3203">
        <v>1</v>
      </c>
      <c r="P3203">
        <v>348</v>
      </c>
      <c r="Q3203">
        <v>27</v>
      </c>
      <c r="R3203">
        <v>3</v>
      </c>
      <c r="S3203" t="s">
        <v>1478</v>
      </c>
      <c r="T3203">
        <v>1</v>
      </c>
      <c r="U3203">
        <v>1.8200000000000001E-2</v>
      </c>
      <c r="V3203">
        <v>231</v>
      </c>
    </row>
    <row r="3204" spans="1:22">
      <c r="A3204">
        <v>174911</v>
      </c>
      <c r="B3204" t="s">
        <v>3706</v>
      </c>
      <c r="C3204">
        <v>0.66320000000000001</v>
      </c>
      <c r="D3204">
        <v>0.67479999999999996</v>
      </c>
      <c r="E3204">
        <v>12737</v>
      </c>
      <c r="F3204">
        <v>2</v>
      </c>
      <c r="G3204">
        <v>5</v>
      </c>
      <c r="H3204">
        <v>4</v>
      </c>
      <c r="I3204">
        <v>97291</v>
      </c>
      <c r="J3204">
        <v>1</v>
      </c>
      <c r="K3204">
        <v>0</v>
      </c>
      <c r="L3204">
        <v>0</v>
      </c>
      <c r="M3204">
        <v>0</v>
      </c>
      <c r="N3204">
        <v>1</v>
      </c>
      <c r="O3204">
        <v>1</v>
      </c>
      <c r="P3204">
        <v>348</v>
      </c>
      <c r="Q3204">
        <v>27</v>
      </c>
      <c r="R3204">
        <v>3</v>
      </c>
      <c r="S3204" t="s">
        <v>1478</v>
      </c>
      <c r="T3204">
        <v>1</v>
      </c>
      <c r="U3204">
        <v>1.1599999999999999E-2</v>
      </c>
      <c r="V3204">
        <v>148</v>
      </c>
    </row>
    <row r="3205" spans="1:22">
      <c r="A3205">
        <v>174912</v>
      </c>
      <c r="B3205" t="s">
        <v>3706</v>
      </c>
      <c r="C3205">
        <v>0.67479999999999996</v>
      </c>
      <c r="D3205">
        <v>0.72089999999999999</v>
      </c>
      <c r="E3205">
        <v>12793</v>
      </c>
      <c r="F3205">
        <v>2</v>
      </c>
      <c r="G3205">
        <v>5</v>
      </c>
      <c r="H3205">
        <v>4</v>
      </c>
      <c r="I3205">
        <v>97291</v>
      </c>
      <c r="J3205">
        <v>1</v>
      </c>
      <c r="K3205">
        <v>0</v>
      </c>
      <c r="L3205">
        <v>0</v>
      </c>
      <c r="M3205">
        <v>0</v>
      </c>
      <c r="N3205">
        <v>1</v>
      </c>
      <c r="O3205">
        <v>1</v>
      </c>
      <c r="P3205">
        <v>348</v>
      </c>
      <c r="Q3205">
        <v>27</v>
      </c>
      <c r="R3205">
        <v>3</v>
      </c>
      <c r="S3205" t="s">
        <v>1478</v>
      </c>
      <c r="T3205">
        <v>1</v>
      </c>
      <c r="U3205">
        <v>4.6100000000000002E-2</v>
      </c>
      <c r="V3205">
        <v>590</v>
      </c>
    </row>
    <row r="3206" spans="1:22">
      <c r="A3206">
        <v>174913</v>
      </c>
      <c r="B3206" t="s">
        <v>3706</v>
      </c>
      <c r="C3206">
        <v>0.72089999999999999</v>
      </c>
      <c r="D3206">
        <v>0.76370000000000005</v>
      </c>
      <c r="E3206">
        <v>12878</v>
      </c>
      <c r="F3206">
        <v>2</v>
      </c>
      <c r="G3206">
        <v>5</v>
      </c>
      <c r="H3206">
        <v>4</v>
      </c>
      <c r="I3206">
        <v>97291</v>
      </c>
      <c r="J3206">
        <v>1</v>
      </c>
      <c r="K3206">
        <v>0</v>
      </c>
      <c r="L3206">
        <v>0</v>
      </c>
      <c r="M3206">
        <v>0</v>
      </c>
      <c r="N3206">
        <v>1</v>
      </c>
      <c r="O3206">
        <v>1</v>
      </c>
      <c r="P3206">
        <v>348</v>
      </c>
      <c r="Q3206">
        <v>27</v>
      </c>
      <c r="R3206">
        <v>3</v>
      </c>
      <c r="S3206" t="s">
        <v>1478</v>
      </c>
      <c r="T3206">
        <v>1</v>
      </c>
      <c r="U3206">
        <v>4.2799999999999998E-2</v>
      </c>
      <c r="V3206">
        <v>551</v>
      </c>
    </row>
    <row r="3207" spans="1:22">
      <c r="A3207">
        <v>174914</v>
      </c>
      <c r="B3207" t="s">
        <v>3706</v>
      </c>
      <c r="C3207">
        <v>0.76370000000000005</v>
      </c>
      <c r="D3207">
        <v>0.79820000000000002</v>
      </c>
      <c r="E3207">
        <v>12952</v>
      </c>
      <c r="F3207">
        <v>2</v>
      </c>
      <c r="G3207">
        <v>5</v>
      </c>
      <c r="H3207">
        <v>4</v>
      </c>
      <c r="I3207">
        <v>97291</v>
      </c>
      <c r="J3207">
        <v>1</v>
      </c>
      <c r="K3207">
        <v>0</v>
      </c>
      <c r="L3207">
        <v>0</v>
      </c>
      <c r="M3207">
        <v>0</v>
      </c>
      <c r="N3207">
        <v>1</v>
      </c>
      <c r="O3207">
        <v>1</v>
      </c>
      <c r="P3207">
        <v>348</v>
      </c>
      <c r="Q3207">
        <v>27</v>
      </c>
      <c r="R3207">
        <v>3</v>
      </c>
      <c r="S3207" t="s">
        <v>1478</v>
      </c>
      <c r="T3207">
        <v>1</v>
      </c>
      <c r="U3207">
        <v>3.4500000000000003E-2</v>
      </c>
      <c r="V3207">
        <v>447</v>
      </c>
    </row>
    <row r="3208" spans="1:22">
      <c r="A3208">
        <v>174915</v>
      </c>
      <c r="B3208" t="s">
        <v>3706</v>
      </c>
      <c r="C3208">
        <v>0.79820000000000002</v>
      </c>
      <c r="D3208">
        <v>0.8488</v>
      </c>
      <c r="E3208">
        <v>13034</v>
      </c>
      <c r="F3208">
        <v>2</v>
      </c>
      <c r="G3208">
        <v>5</v>
      </c>
      <c r="H3208">
        <v>4</v>
      </c>
      <c r="I3208">
        <v>97291</v>
      </c>
      <c r="J3208">
        <v>1</v>
      </c>
      <c r="K3208">
        <v>0</v>
      </c>
      <c r="L3208">
        <v>0</v>
      </c>
      <c r="M3208">
        <v>0</v>
      </c>
      <c r="N3208">
        <v>1</v>
      </c>
      <c r="O3208">
        <v>1</v>
      </c>
      <c r="P3208">
        <v>348</v>
      </c>
      <c r="Q3208">
        <v>27</v>
      </c>
      <c r="R3208">
        <v>3</v>
      </c>
      <c r="S3208" t="s">
        <v>1478</v>
      </c>
      <c r="T3208">
        <v>1</v>
      </c>
      <c r="U3208">
        <v>5.0599999999999999E-2</v>
      </c>
      <c r="V3208">
        <v>660</v>
      </c>
    </row>
    <row r="3209" spans="1:22">
      <c r="A3209">
        <v>174916</v>
      </c>
      <c r="B3209" t="s">
        <v>3706</v>
      </c>
      <c r="C3209">
        <v>0.8488</v>
      </c>
      <c r="D3209">
        <v>0.86209999999999998</v>
      </c>
      <c r="E3209">
        <v>13095</v>
      </c>
      <c r="F3209">
        <v>2</v>
      </c>
      <c r="G3209">
        <v>5</v>
      </c>
      <c r="H3209">
        <v>4</v>
      </c>
      <c r="I3209">
        <v>97291</v>
      </c>
      <c r="J3209">
        <v>1</v>
      </c>
      <c r="K3209">
        <v>0</v>
      </c>
      <c r="L3209">
        <v>0</v>
      </c>
      <c r="M3209">
        <v>0</v>
      </c>
      <c r="N3209">
        <v>1</v>
      </c>
      <c r="O3209">
        <v>1</v>
      </c>
      <c r="P3209">
        <v>348</v>
      </c>
      <c r="Q3209">
        <v>27</v>
      </c>
      <c r="R3209">
        <v>3</v>
      </c>
      <c r="S3209" t="s">
        <v>1478</v>
      </c>
      <c r="T3209">
        <v>1</v>
      </c>
      <c r="U3209">
        <v>1.3299999999999999E-2</v>
      </c>
      <c r="V3209">
        <v>174</v>
      </c>
    </row>
    <row r="3210" spans="1:22">
      <c r="A3210">
        <v>174917</v>
      </c>
      <c r="B3210" t="s">
        <v>3706</v>
      </c>
      <c r="C3210">
        <v>0.86209999999999998</v>
      </c>
      <c r="D3210">
        <v>0.92810000000000004</v>
      </c>
      <c r="E3210">
        <v>13171</v>
      </c>
      <c r="F3210">
        <v>2</v>
      </c>
      <c r="G3210">
        <v>5</v>
      </c>
      <c r="H3210">
        <v>4</v>
      </c>
      <c r="I3210">
        <v>97291</v>
      </c>
      <c r="J3210">
        <v>1</v>
      </c>
      <c r="K3210">
        <v>0</v>
      </c>
      <c r="L3210">
        <v>0</v>
      </c>
      <c r="M3210">
        <v>0</v>
      </c>
      <c r="N3210">
        <v>1</v>
      </c>
      <c r="O3210">
        <v>1</v>
      </c>
      <c r="P3210">
        <v>348</v>
      </c>
      <c r="Q3210">
        <v>27</v>
      </c>
      <c r="R3210">
        <v>3</v>
      </c>
      <c r="S3210" t="s">
        <v>1478</v>
      </c>
      <c r="T3210">
        <v>1</v>
      </c>
      <c r="U3210">
        <v>6.6000000000000003E-2</v>
      </c>
      <c r="V3210">
        <v>869</v>
      </c>
    </row>
    <row r="3211" spans="1:22">
      <c r="A3211">
        <v>174918</v>
      </c>
      <c r="B3211" t="s">
        <v>3706</v>
      </c>
      <c r="C3211">
        <v>0.92810000000000004</v>
      </c>
      <c r="D3211">
        <v>1.0065</v>
      </c>
      <c r="E3211">
        <v>13310</v>
      </c>
      <c r="F3211">
        <v>2</v>
      </c>
      <c r="G3211">
        <v>5</v>
      </c>
      <c r="H3211">
        <v>4</v>
      </c>
      <c r="I3211">
        <v>97291</v>
      </c>
      <c r="J3211">
        <v>1</v>
      </c>
      <c r="K3211">
        <v>0</v>
      </c>
      <c r="L3211">
        <v>0</v>
      </c>
      <c r="M3211">
        <v>0</v>
      </c>
      <c r="N3211">
        <v>1</v>
      </c>
      <c r="O3211">
        <v>1</v>
      </c>
      <c r="P3211">
        <v>348</v>
      </c>
      <c r="Q3211">
        <v>27</v>
      </c>
      <c r="R3211">
        <v>3</v>
      </c>
      <c r="S3211" t="s">
        <v>1478</v>
      </c>
      <c r="T3211">
        <v>1</v>
      </c>
      <c r="U3211">
        <v>7.8399999999999997E-2</v>
      </c>
      <c r="V3211">
        <v>1044</v>
      </c>
    </row>
    <row r="3212" spans="1:22">
      <c r="A3212">
        <v>174919</v>
      </c>
      <c r="B3212" t="s">
        <v>3706</v>
      </c>
      <c r="C3212">
        <v>1.0065</v>
      </c>
      <c r="D3212">
        <v>1.1072</v>
      </c>
      <c r="E3212">
        <v>13482</v>
      </c>
      <c r="F3212">
        <v>2</v>
      </c>
      <c r="G3212">
        <v>5</v>
      </c>
      <c r="H3212">
        <v>4</v>
      </c>
      <c r="I3212">
        <v>97291</v>
      </c>
      <c r="J3212">
        <v>1</v>
      </c>
      <c r="K3212">
        <v>0</v>
      </c>
      <c r="L3212">
        <v>0</v>
      </c>
      <c r="M3212">
        <v>0</v>
      </c>
      <c r="N3212">
        <v>1</v>
      </c>
      <c r="O3212">
        <v>1</v>
      </c>
      <c r="P3212">
        <v>348</v>
      </c>
      <c r="Q3212">
        <v>27</v>
      </c>
      <c r="R3212">
        <v>3</v>
      </c>
      <c r="S3212" t="s">
        <v>1478</v>
      </c>
      <c r="T3212">
        <v>1</v>
      </c>
      <c r="U3212">
        <v>0.1007</v>
      </c>
      <c r="V3212">
        <v>1358</v>
      </c>
    </row>
    <row r="3213" spans="1:22">
      <c r="A3213">
        <v>174920</v>
      </c>
      <c r="B3213" t="s">
        <v>3706</v>
      </c>
      <c r="C3213">
        <v>1.1072</v>
      </c>
      <c r="D3213">
        <v>1.1899</v>
      </c>
      <c r="E3213">
        <v>13658</v>
      </c>
      <c r="F3213">
        <v>2</v>
      </c>
      <c r="G3213">
        <v>5</v>
      </c>
      <c r="H3213">
        <v>4</v>
      </c>
      <c r="I3213">
        <v>97291</v>
      </c>
      <c r="J3213">
        <v>1</v>
      </c>
      <c r="K3213">
        <v>0</v>
      </c>
      <c r="L3213">
        <v>0</v>
      </c>
      <c r="M3213">
        <v>0</v>
      </c>
      <c r="N3213">
        <v>1</v>
      </c>
      <c r="O3213">
        <v>1</v>
      </c>
      <c r="P3213">
        <v>348</v>
      </c>
      <c r="Q3213">
        <v>27</v>
      </c>
      <c r="R3213">
        <v>3</v>
      </c>
      <c r="S3213" t="s">
        <v>1478</v>
      </c>
      <c r="T3213">
        <v>1</v>
      </c>
      <c r="U3213">
        <v>8.2699999999999996E-2</v>
      </c>
      <c r="V3213">
        <v>1130</v>
      </c>
    </row>
    <row r="3214" spans="1:22">
      <c r="A3214">
        <v>174921</v>
      </c>
      <c r="B3214" t="s">
        <v>3706</v>
      </c>
      <c r="C3214">
        <v>1.1899</v>
      </c>
      <c r="D3214">
        <v>1.2250000000000001</v>
      </c>
      <c r="E3214">
        <v>13771</v>
      </c>
      <c r="F3214">
        <v>2</v>
      </c>
      <c r="G3214">
        <v>5</v>
      </c>
      <c r="H3214">
        <v>4</v>
      </c>
      <c r="I3214">
        <v>97291</v>
      </c>
      <c r="J3214">
        <v>1</v>
      </c>
      <c r="K3214">
        <v>0</v>
      </c>
      <c r="L3214">
        <v>0</v>
      </c>
      <c r="M3214">
        <v>0</v>
      </c>
      <c r="N3214">
        <v>1</v>
      </c>
      <c r="O3214">
        <v>1</v>
      </c>
      <c r="P3214">
        <v>348</v>
      </c>
      <c r="Q3214">
        <v>27</v>
      </c>
      <c r="R3214">
        <v>3</v>
      </c>
      <c r="S3214" t="s">
        <v>1478</v>
      </c>
      <c r="T3214">
        <v>1</v>
      </c>
      <c r="U3214">
        <v>3.5099999999999999E-2</v>
      </c>
      <c r="V3214">
        <v>483</v>
      </c>
    </row>
    <row r="3215" spans="1:22">
      <c r="A3215">
        <v>174922</v>
      </c>
      <c r="B3215" t="s">
        <v>3706</v>
      </c>
      <c r="C3215">
        <v>1.2250000000000001</v>
      </c>
      <c r="D3215">
        <v>1.2474000000000001</v>
      </c>
      <c r="E3215">
        <v>13826</v>
      </c>
      <c r="F3215">
        <v>2</v>
      </c>
      <c r="G3215">
        <v>5</v>
      </c>
      <c r="H3215">
        <v>4</v>
      </c>
      <c r="I3215">
        <v>97291</v>
      </c>
      <c r="J3215">
        <v>1</v>
      </c>
      <c r="K3215">
        <v>0</v>
      </c>
      <c r="L3215">
        <v>0</v>
      </c>
      <c r="M3215">
        <v>0</v>
      </c>
      <c r="N3215">
        <v>1</v>
      </c>
      <c r="O3215">
        <v>1</v>
      </c>
      <c r="P3215">
        <v>348</v>
      </c>
      <c r="Q3215">
        <v>27</v>
      </c>
      <c r="R3215">
        <v>3</v>
      </c>
      <c r="S3215" t="s">
        <v>1478</v>
      </c>
      <c r="T3215">
        <v>1</v>
      </c>
      <c r="U3215">
        <v>2.24E-2</v>
      </c>
      <c r="V3215">
        <v>310</v>
      </c>
    </row>
    <row r="3216" spans="1:22">
      <c r="A3216">
        <v>174923</v>
      </c>
      <c r="B3216" t="s">
        <v>3706</v>
      </c>
      <c r="C3216">
        <v>1.2474000000000001</v>
      </c>
      <c r="D3216">
        <v>1.3167</v>
      </c>
      <c r="E3216">
        <v>13914</v>
      </c>
      <c r="F3216">
        <v>2</v>
      </c>
      <c r="G3216">
        <v>5</v>
      </c>
      <c r="H3216">
        <v>4</v>
      </c>
      <c r="I3216">
        <v>97291</v>
      </c>
      <c r="J3216">
        <v>1</v>
      </c>
      <c r="K3216">
        <v>0</v>
      </c>
      <c r="L3216">
        <v>0</v>
      </c>
      <c r="M3216">
        <v>0</v>
      </c>
      <c r="N3216">
        <v>1</v>
      </c>
      <c r="O3216">
        <v>1</v>
      </c>
      <c r="P3216">
        <v>348</v>
      </c>
      <c r="Q3216">
        <v>27</v>
      </c>
      <c r="R3216">
        <v>3</v>
      </c>
      <c r="S3216" t="s">
        <v>1478</v>
      </c>
      <c r="T3216">
        <v>1</v>
      </c>
      <c r="U3216">
        <v>6.93E-2</v>
      </c>
      <c r="V3216">
        <v>964</v>
      </c>
    </row>
    <row r="3217" spans="1:22">
      <c r="A3217">
        <v>174924</v>
      </c>
      <c r="B3217" t="s">
        <v>3706</v>
      </c>
      <c r="C3217">
        <v>1.3167</v>
      </c>
      <c r="D3217">
        <v>1.3707</v>
      </c>
      <c r="E3217">
        <v>14032</v>
      </c>
      <c r="F3217">
        <v>2</v>
      </c>
      <c r="G3217">
        <v>5</v>
      </c>
      <c r="H3217">
        <v>4</v>
      </c>
      <c r="I3217">
        <v>97291</v>
      </c>
      <c r="J3217">
        <v>1</v>
      </c>
      <c r="K3217">
        <v>0</v>
      </c>
      <c r="L3217">
        <v>0</v>
      </c>
      <c r="M3217">
        <v>0</v>
      </c>
      <c r="N3217">
        <v>1</v>
      </c>
      <c r="O3217">
        <v>1</v>
      </c>
      <c r="P3217">
        <v>348</v>
      </c>
      <c r="Q3217">
        <v>27</v>
      </c>
      <c r="R3217">
        <v>3</v>
      </c>
      <c r="S3217" t="s">
        <v>1478</v>
      </c>
      <c r="T3217">
        <v>1</v>
      </c>
      <c r="U3217">
        <v>5.3999999999999999E-2</v>
      </c>
      <c r="V3217">
        <v>758</v>
      </c>
    </row>
    <row r="3218" spans="1:22">
      <c r="A3218">
        <v>174925</v>
      </c>
      <c r="B3218" t="s">
        <v>3706</v>
      </c>
      <c r="C3218">
        <v>1.3707</v>
      </c>
      <c r="D3218">
        <v>1.3927</v>
      </c>
      <c r="E3218">
        <v>14105</v>
      </c>
      <c r="F3218">
        <v>2</v>
      </c>
      <c r="G3218">
        <v>5</v>
      </c>
      <c r="H3218">
        <v>4</v>
      </c>
      <c r="I3218">
        <v>97291</v>
      </c>
      <c r="J3218">
        <v>1</v>
      </c>
      <c r="K3218">
        <v>0</v>
      </c>
      <c r="L3218">
        <v>0</v>
      </c>
      <c r="M3218">
        <v>0</v>
      </c>
      <c r="N3218">
        <v>1</v>
      </c>
      <c r="O3218">
        <v>1</v>
      </c>
      <c r="P3218">
        <v>348</v>
      </c>
      <c r="Q3218">
        <v>27</v>
      </c>
      <c r="R3218">
        <v>3</v>
      </c>
      <c r="S3218" t="s">
        <v>1478</v>
      </c>
      <c r="T3218">
        <v>1</v>
      </c>
      <c r="U3218">
        <v>2.1999999999999999E-2</v>
      </c>
      <c r="V3218">
        <v>310</v>
      </c>
    </row>
    <row r="3219" spans="1:22">
      <c r="A3219">
        <v>174926</v>
      </c>
      <c r="B3219" t="s">
        <v>3706</v>
      </c>
      <c r="C3219">
        <v>1.3927</v>
      </c>
      <c r="D3219">
        <v>1.5091000000000001</v>
      </c>
      <c r="E3219">
        <v>14238</v>
      </c>
      <c r="F3219">
        <v>2</v>
      </c>
      <c r="G3219">
        <v>5</v>
      </c>
      <c r="H3219">
        <v>4</v>
      </c>
      <c r="I3219">
        <v>97291</v>
      </c>
      <c r="J3219">
        <v>1</v>
      </c>
      <c r="K3219">
        <v>0</v>
      </c>
      <c r="L3219">
        <v>0</v>
      </c>
      <c r="M3219">
        <v>0</v>
      </c>
      <c r="N3219">
        <v>1</v>
      </c>
      <c r="O3219">
        <v>1</v>
      </c>
      <c r="P3219">
        <v>348</v>
      </c>
      <c r="Q3219">
        <v>27</v>
      </c>
      <c r="R3219">
        <v>3</v>
      </c>
      <c r="S3219" t="s">
        <v>1478</v>
      </c>
      <c r="T3219">
        <v>1</v>
      </c>
      <c r="U3219">
        <v>0.1164</v>
      </c>
      <c r="V3219">
        <v>1657</v>
      </c>
    </row>
    <row r="3220" spans="1:22">
      <c r="A3220">
        <v>174927</v>
      </c>
      <c r="B3220" t="s">
        <v>3706</v>
      </c>
      <c r="C3220">
        <v>1.5091000000000001</v>
      </c>
      <c r="D3220">
        <v>1.5995999999999999</v>
      </c>
      <c r="E3220">
        <v>14436</v>
      </c>
      <c r="F3220">
        <v>2</v>
      </c>
      <c r="G3220">
        <v>5</v>
      </c>
      <c r="H3220">
        <v>4</v>
      </c>
      <c r="I3220">
        <v>97291</v>
      </c>
      <c r="J3220">
        <v>1</v>
      </c>
      <c r="K3220">
        <v>0</v>
      </c>
      <c r="L3220">
        <v>0</v>
      </c>
      <c r="M3220">
        <v>0</v>
      </c>
      <c r="N3220">
        <v>1</v>
      </c>
      <c r="O3220">
        <v>1</v>
      </c>
      <c r="P3220">
        <v>348</v>
      </c>
      <c r="Q3220">
        <v>27</v>
      </c>
      <c r="R3220">
        <v>3</v>
      </c>
      <c r="S3220" t="s">
        <v>1478</v>
      </c>
      <c r="T3220">
        <v>1</v>
      </c>
      <c r="U3220">
        <v>9.0499999999999997E-2</v>
      </c>
      <c r="V3220">
        <v>1306</v>
      </c>
    </row>
    <row r="3221" spans="1:22">
      <c r="A3221">
        <v>174928</v>
      </c>
      <c r="B3221" t="s">
        <v>3706</v>
      </c>
      <c r="C3221">
        <v>1.5995999999999999</v>
      </c>
      <c r="D3221">
        <v>1.6904999999999999</v>
      </c>
      <c r="E3221">
        <v>14610</v>
      </c>
      <c r="F3221">
        <v>2</v>
      </c>
      <c r="G3221">
        <v>5</v>
      </c>
      <c r="H3221">
        <v>4</v>
      </c>
      <c r="I3221">
        <v>97291</v>
      </c>
      <c r="J3221">
        <v>1</v>
      </c>
      <c r="K3221">
        <v>0</v>
      </c>
      <c r="L3221">
        <v>0</v>
      </c>
      <c r="M3221">
        <v>0</v>
      </c>
      <c r="N3221">
        <v>1</v>
      </c>
      <c r="O3221">
        <v>1</v>
      </c>
      <c r="P3221">
        <v>348</v>
      </c>
      <c r="Q3221">
        <v>27</v>
      </c>
      <c r="R3221">
        <v>3</v>
      </c>
      <c r="S3221" t="s">
        <v>1478</v>
      </c>
      <c r="T3221">
        <v>1</v>
      </c>
      <c r="U3221">
        <v>9.0899999999999995E-2</v>
      </c>
      <c r="V3221">
        <v>1328</v>
      </c>
    </row>
    <row r="3222" spans="1:22">
      <c r="A3222">
        <v>174929</v>
      </c>
      <c r="B3222" t="s">
        <v>3706</v>
      </c>
      <c r="C3222">
        <v>1.6904999999999999</v>
      </c>
      <c r="D3222">
        <v>1.7118</v>
      </c>
      <c r="E3222">
        <v>14718</v>
      </c>
      <c r="F3222">
        <v>2</v>
      </c>
      <c r="G3222">
        <v>5</v>
      </c>
      <c r="H3222">
        <v>4</v>
      </c>
      <c r="I3222">
        <v>97291</v>
      </c>
      <c r="J3222">
        <v>1</v>
      </c>
      <c r="K3222">
        <v>0</v>
      </c>
      <c r="L3222">
        <v>0</v>
      </c>
      <c r="M3222">
        <v>0</v>
      </c>
      <c r="N3222">
        <v>1</v>
      </c>
      <c r="O3222">
        <v>1</v>
      </c>
      <c r="P3222">
        <v>348</v>
      </c>
      <c r="Q3222">
        <v>27</v>
      </c>
      <c r="R3222">
        <v>3</v>
      </c>
      <c r="S3222" t="s">
        <v>1478</v>
      </c>
      <c r="T3222">
        <v>1</v>
      </c>
      <c r="U3222">
        <v>2.1299999999999999E-2</v>
      </c>
      <c r="V3222">
        <v>313</v>
      </c>
    </row>
    <row r="3223" spans="1:22">
      <c r="A3223">
        <v>174930</v>
      </c>
      <c r="B3223" t="s">
        <v>3706</v>
      </c>
      <c r="C3223">
        <v>1.7118</v>
      </c>
      <c r="D3223">
        <v>1.7765</v>
      </c>
      <c r="E3223">
        <v>14801</v>
      </c>
      <c r="F3223">
        <v>2</v>
      </c>
      <c r="G3223">
        <v>5</v>
      </c>
      <c r="H3223">
        <v>4</v>
      </c>
      <c r="I3223">
        <v>97291</v>
      </c>
      <c r="J3223">
        <v>1</v>
      </c>
      <c r="K3223">
        <v>0</v>
      </c>
      <c r="L3223">
        <v>0</v>
      </c>
      <c r="M3223">
        <v>0</v>
      </c>
      <c r="N3223">
        <v>1</v>
      </c>
      <c r="O3223">
        <v>1</v>
      </c>
      <c r="P3223">
        <v>348</v>
      </c>
      <c r="Q3223">
        <v>27</v>
      </c>
      <c r="R3223">
        <v>3</v>
      </c>
      <c r="S3223" t="s">
        <v>1478</v>
      </c>
      <c r="T3223">
        <v>1</v>
      </c>
      <c r="U3223">
        <v>6.4699999999999994E-2</v>
      </c>
      <c r="V3223">
        <v>958</v>
      </c>
    </row>
    <row r="3224" spans="1:22">
      <c r="A3224">
        <v>174931</v>
      </c>
      <c r="B3224" t="s">
        <v>3706</v>
      </c>
      <c r="C3224">
        <v>1.7765</v>
      </c>
      <c r="D3224">
        <v>1.8341000000000001</v>
      </c>
      <c r="E3224">
        <v>14918</v>
      </c>
      <c r="F3224">
        <v>2</v>
      </c>
      <c r="G3224">
        <v>5</v>
      </c>
      <c r="H3224">
        <v>4</v>
      </c>
      <c r="I3224">
        <v>97291</v>
      </c>
      <c r="J3224">
        <v>1</v>
      </c>
      <c r="K3224">
        <v>0</v>
      </c>
      <c r="L3224">
        <v>0</v>
      </c>
      <c r="M3224">
        <v>0</v>
      </c>
      <c r="N3224">
        <v>1</v>
      </c>
      <c r="O3224">
        <v>1</v>
      </c>
      <c r="P3224">
        <v>348</v>
      </c>
      <c r="Q3224">
        <v>27</v>
      </c>
      <c r="R3224">
        <v>3</v>
      </c>
      <c r="S3224" t="s">
        <v>1478</v>
      </c>
      <c r="T3224">
        <v>1</v>
      </c>
      <c r="U3224">
        <v>5.7599999999999998E-2</v>
      </c>
      <c r="V3224">
        <v>859</v>
      </c>
    </row>
    <row r="3225" spans="1:22">
      <c r="A3225">
        <v>174932</v>
      </c>
      <c r="B3225" t="s">
        <v>3706</v>
      </c>
      <c r="C3225">
        <v>1.8341000000000001</v>
      </c>
      <c r="D3225">
        <v>1.8504</v>
      </c>
      <c r="E3225">
        <v>14515</v>
      </c>
      <c r="F3225">
        <v>2</v>
      </c>
      <c r="G3225">
        <v>5</v>
      </c>
      <c r="H3225">
        <v>4</v>
      </c>
      <c r="I3225">
        <v>97291</v>
      </c>
      <c r="J3225">
        <v>1</v>
      </c>
      <c r="K3225">
        <v>0</v>
      </c>
      <c r="L3225">
        <v>0</v>
      </c>
      <c r="M3225">
        <v>0</v>
      </c>
      <c r="N3225">
        <v>1</v>
      </c>
      <c r="O3225">
        <v>1</v>
      </c>
      <c r="P3225">
        <v>348</v>
      </c>
      <c r="Q3225">
        <v>27</v>
      </c>
      <c r="R3225">
        <v>3</v>
      </c>
      <c r="S3225" t="s">
        <v>1478</v>
      </c>
      <c r="T3225">
        <v>1</v>
      </c>
      <c r="U3225">
        <v>1.6299999999999999E-2</v>
      </c>
      <c r="V3225">
        <v>237</v>
      </c>
    </row>
    <row r="3226" spans="1:22">
      <c r="A3226">
        <v>174933</v>
      </c>
      <c r="B3226" t="s">
        <v>3706</v>
      </c>
      <c r="C3226">
        <v>1.8504</v>
      </c>
      <c r="D3226">
        <v>1.8669</v>
      </c>
      <c r="E3226">
        <v>14336</v>
      </c>
      <c r="F3226">
        <v>2</v>
      </c>
      <c r="G3226">
        <v>5</v>
      </c>
      <c r="H3226">
        <v>4</v>
      </c>
      <c r="I3226">
        <v>97291</v>
      </c>
      <c r="J3226">
        <v>1</v>
      </c>
      <c r="K3226">
        <v>0</v>
      </c>
      <c r="L3226">
        <v>0</v>
      </c>
      <c r="M3226">
        <v>0</v>
      </c>
      <c r="N3226">
        <v>1</v>
      </c>
      <c r="O3226">
        <v>1</v>
      </c>
      <c r="P3226">
        <v>348</v>
      </c>
      <c r="Q3226">
        <v>27</v>
      </c>
      <c r="R3226">
        <v>3</v>
      </c>
      <c r="S3226" t="s">
        <v>1478</v>
      </c>
      <c r="T3226">
        <v>1</v>
      </c>
      <c r="U3226">
        <v>1.6500000000000001E-2</v>
      </c>
      <c r="V3226">
        <v>237</v>
      </c>
    </row>
    <row r="3227" spans="1:22">
      <c r="A3227">
        <v>174934</v>
      </c>
      <c r="B3227" t="s">
        <v>3706</v>
      </c>
      <c r="C3227">
        <v>1.8669</v>
      </c>
      <c r="D3227">
        <v>2.0716999999999999</v>
      </c>
      <c r="E3227">
        <v>13128</v>
      </c>
      <c r="F3227">
        <v>2</v>
      </c>
      <c r="G3227">
        <v>5</v>
      </c>
      <c r="H3227">
        <v>4</v>
      </c>
      <c r="I3227">
        <v>97291</v>
      </c>
      <c r="J3227">
        <v>1</v>
      </c>
      <c r="K3227">
        <v>0</v>
      </c>
      <c r="L3227">
        <v>0</v>
      </c>
      <c r="M3227">
        <v>0</v>
      </c>
      <c r="N3227">
        <v>1</v>
      </c>
      <c r="O3227">
        <v>1</v>
      </c>
      <c r="P3227">
        <v>348</v>
      </c>
      <c r="Q3227">
        <v>27</v>
      </c>
      <c r="R3227">
        <v>3</v>
      </c>
      <c r="S3227" t="s">
        <v>1478</v>
      </c>
      <c r="T3227">
        <v>1</v>
      </c>
      <c r="U3227">
        <v>0.20480000000000001</v>
      </c>
      <c r="V3227">
        <v>2689</v>
      </c>
    </row>
    <row r="3228" spans="1:22">
      <c r="A3228">
        <v>174935</v>
      </c>
      <c r="B3228" t="s">
        <v>3706</v>
      </c>
      <c r="C3228">
        <v>2.0716999999999999</v>
      </c>
      <c r="D3228">
        <v>2.3666</v>
      </c>
      <c r="E3228">
        <v>10402</v>
      </c>
      <c r="F3228">
        <v>2</v>
      </c>
      <c r="G3228">
        <v>5</v>
      </c>
      <c r="H3228">
        <v>4</v>
      </c>
      <c r="I3228">
        <v>97291</v>
      </c>
      <c r="J3228">
        <v>1</v>
      </c>
      <c r="K3228">
        <v>0</v>
      </c>
      <c r="L3228">
        <v>0</v>
      </c>
      <c r="M3228">
        <v>0</v>
      </c>
      <c r="N3228">
        <v>1</v>
      </c>
      <c r="O3228">
        <v>1</v>
      </c>
      <c r="P3228">
        <v>348</v>
      </c>
      <c r="Q3228">
        <v>27</v>
      </c>
      <c r="R3228">
        <v>3</v>
      </c>
      <c r="S3228" t="s">
        <v>1478</v>
      </c>
      <c r="T3228">
        <v>1</v>
      </c>
      <c r="U3228">
        <v>0.2949</v>
      </c>
      <c r="V3228">
        <v>3068</v>
      </c>
    </row>
    <row r="3229" spans="1:22">
      <c r="A3229">
        <v>174936</v>
      </c>
      <c r="B3229" t="s">
        <v>3706</v>
      </c>
      <c r="C3229">
        <v>2.3666</v>
      </c>
      <c r="D3229">
        <v>2.3793000000000002</v>
      </c>
      <c r="E3229">
        <v>8723</v>
      </c>
      <c r="F3229">
        <v>2</v>
      </c>
      <c r="G3229">
        <v>5</v>
      </c>
      <c r="H3229">
        <v>4</v>
      </c>
      <c r="I3229">
        <v>97291</v>
      </c>
      <c r="J3229">
        <v>1</v>
      </c>
      <c r="K3229">
        <v>0</v>
      </c>
      <c r="L3229">
        <v>0</v>
      </c>
      <c r="M3229">
        <v>0</v>
      </c>
      <c r="N3229">
        <v>1</v>
      </c>
      <c r="O3229">
        <v>1</v>
      </c>
      <c r="P3229">
        <v>348</v>
      </c>
      <c r="Q3229">
        <v>27</v>
      </c>
      <c r="R3229">
        <v>3</v>
      </c>
      <c r="S3229" t="s">
        <v>1478</v>
      </c>
      <c r="T3229">
        <v>1</v>
      </c>
      <c r="U3229">
        <v>1.2699999999999999E-2</v>
      </c>
      <c r="V3229">
        <v>111</v>
      </c>
    </row>
    <row r="3230" spans="1:22">
      <c r="A3230">
        <v>174937</v>
      </c>
      <c r="B3230" t="s">
        <v>3706</v>
      </c>
      <c r="C3230">
        <v>2.3793000000000002</v>
      </c>
      <c r="D3230">
        <v>2.4018000000000002</v>
      </c>
      <c r="E3230">
        <v>8531</v>
      </c>
      <c r="F3230">
        <v>2</v>
      </c>
      <c r="G3230">
        <v>5</v>
      </c>
      <c r="H3230">
        <v>4</v>
      </c>
      <c r="I3230">
        <v>97291</v>
      </c>
      <c r="J3230">
        <v>1</v>
      </c>
      <c r="K3230">
        <v>0</v>
      </c>
      <c r="L3230">
        <v>0</v>
      </c>
      <c r="M3230">
        <v>0</v>
      </c>
      <c r="N3230">
        <v>1</v>
      </c>
      <c r="O3230">
        <v>1</v>
      </c>
      <c r="P3230">
        <v>348</v>
      </c>
      <c r="Q3230">
        <v>27</v>
      </c>
      <c r="R3230">
        <v>3</v>
      </c>
      <c r="S3230" t="s">
        <v>1478</v>
      </c>
      <c r="T3230">
        <v>1</v>
      </c>
      <c r="U3230">
        <v>2.2499999999999999E-2</v>
      </c>
      <c r="V3230">
        <v>192</v>
      </c>
    </row>
    <row r="3231" spans="1:22">
      <c r="A3231">
        <v>174938</v>
      </c>
      <c r="B3231" t="s">
        <v>3706</v>
      </c>
      <c r="C3231">
        <v>2.4018000000000002</v>
      </c>
      <c r="D3231">
        <v>2.5533999999999999</v>
      </c>
      <c r="E3231">
        <v>8187</v>
      </c>
      <c r="F3231">
        <v>2</v>
      </c>
      <c r="G3231">
        <v>5</v>
      </c>
      <c r="H3231">
        <v>4</v>
      </c>
      <c r="I3231">
        <v>97291</v>
      </c>
      <c r="J3231">
        <v>1</v>
      </c>
      <c r="K3231">
        <v>0</v>
      </c>
      <c r="L3231">
        <v>0</v>
      </c>
      <c r="M3231">
        <v>0</v>
      </c>
      <c r="N3231">
        <v>1</v>
      </c>
      <c r="O3231">
        <v>1</v>
      </c>
      <c r="P3231">
        <v>348</v>
      </c>
      <c r="Q3231">
        <v>27</v>
      </c>
      <c r="R3231">
        <v>3</v>
      </c>
      <c r="S3231" t="s">
        <v>1478</v>
      </c>
      <c r="T3231">
        <v>1</v>
      </c>
      <c r="U3231">
        <v>0.15160000000000001</v>
      </c>
      <c r="V3231">
        <v>1241</v>
      </c>
    </row>
    <row r="3232" spans="1:22">
      <c r="A3232">
        <v>174939</v>
      </c>
      <c r="B3232" t="s">
        <v>3706</v>
      </c>
      <c r="C3232">
        <v>2.5533999999999999</v>
      </c>
      <c r="D3232">
        <v>2.6471</v>
      </c>
      <c r="E3232">
        <v>7701</v>
      </c>
      <c r="F3232">
        <v>2</v>
      </c>
      <c r="G3232">
        <v>5</v>
      </c>
      <c r="H3232">
        <v>4</v>
      </c>
      <c r="I3232">
        <v>97291</v>
      </c>
      <c r="J3232">
        <v>1</v>
      </c>
      <c r="K3232">
        <v>0</v>
      </c>
      <c r="L3232">
        <v>0</v>
      </c>
      <c r="M3232">
        <v>0</v>
      </c>
      <c r="N3232">
        <v>1</v>
      </c>
      <c r="O3232">
        <v>1</v>
      </c>
      <c r="P3232">
        <v>348</v>
      </c>
      <c r="Q3232">
        <v>27</v>
      </c>
      <c r="R3232">
        <v>3</v>
      </c>
      <c r="S3232" t="s">
        <v>1478</v>
      </c>
      <c r="T3232">
        <v>1</v>
      </c>
      <c r="U3232">
        <v>9.3700000000000006E-2</v>
      </c>
      <c r="V3232">
        <v>722</v>
      </c>
    </row>
    <row r="3233" spans="1:22">
      <c r="A3233">
        <v>174940</v>
      </c>
      <c r="B3233" t="s">
        <v>3706</v>
      </c>
      <c r="C3233">
        <v>2.6471</v>
      </c>
      <c r="D3233">
        <v>2.6846000000000001</v>
      </c>
      <c r="E3233">
        <v>7442</v>
      </c>
      <c r="F3233">
        <v>2</v>
      </c>
      <c r="G3233">
        <v>5</v>
      </c>
      <c r="H3233">
        <v>4</v>
      </c>
      <c r="I3233">
        <v>97291</v>
      </c>
      <c r="J3233">
        <v>1</v>
      </c>
      <c r="K3233">
        <v>0</v>
      </c>
      <c r="L3233">
        <v>0</v>
      </c>
      <c r="M3233">
        <v>0</v>
      </c>
      <c r="N3233">
        <v>1</v>
      </c>
      <c r="O3233">
        <v>1</v>
      </c>
      <c r="P3233">
        <v>348</v>
      </c>
      <c r="Q3233">
        <v>27</v>
      </c>
      <c r="R3233">
        <v>3</v>
      </c>
      <c r="S3233" t="s">
        <v>1478</v>
      </c>
      <c r="T3233">
        <v>1</v>
      </c>
      <c r="U3233">
        <v>3.7499999999999999E-2</v>
      </c>
      <c r="V3233">
        <v>279</v>
      </c>
    </row>
    <row r="3234" spans="1:22">
      <c r="A3234">
        <v>174941</v>
      </c>
      <c r="B3234" t="s">
        <v>3706</v>
      </c>
      <c r="C3234">
        <v>2.6846000000000001</v>
      </c>
      <c r="D3234">
        <v>2.7322000000000002</v>
      </c>
      <c r="E3234">
        <v>7273</v>
      </c>
      <c r="F3234">
        <v>2</v>
      </c>
      <c r="G3234">
        <v>5</v>
      </c>
      <c r="H3234">
        <v>4</v>
      </c>
      <c r="I3234">
        <v>97291</v>
      </c>
      <c r="J3234">
        <v>1</v>
      </c>
      <c r="K3234">
        <v>0</v>
      </c>
      <c r="L3234">
        <v>0</v>
      </c>
      <c r="M3234">
        <v>0</v>
      </c>
      <c r="N3234">
        <v>1</v>
      </c>
      <c r="O3234">
        <v>1</v>
      </c>
      <c r="P3234">
        <v>348</v>
      </c>
      <c r="Q3234">
        <v>27</v>
      </c>
      <c r="R3234">
        <v>3</v>
      </c>
      <c r="S3234" t="s">
        <v>1478</v>
      </c>
      <c r="T3234">
        <v>1</v>
      </c>
      <c r="U3234">
        <v>4.7600000000000003E-2</v>
      </c>
      <c r="V3234">
        <v>346</v>
      </c>
    </row>
    <row r="3235" spans="1:22">
      <c r="A3235">
        <v>174942</v>
      </c>
      <c r="B3235" t="s">
        <v>3706</v>
      </c>
      <c r="C3235">
        <v>2.7322000000000002</v>
      </c>
      <c r="D3235">
        <v>2.8018000000000001</v>
      </c>
      <c r="E3235">
        <v>7041</v>
      </c>
      <c r="F3235">
        <v>2</v>
      </c>
      <c r="G3235">
        <v>5</v>
      </c>
      <c r="H3235">
        <v>4</v>
      </c>
      <c r="I3235">
        <v>97291</v>
      </c>
      <c r="J3235">
        <v>1</v>
      </c>
      <c r="K3235">
        <v>0</v>
      </c>
      <c r="L3235">
        <v>0</v>
      </c>
      <c r="M3235">
        <v>0</v>
      </c>
      <c r="N3235">
        <v>1</v>
      </c>
      <c r="O3235">
        <v>1</v>
      </c>
      <c r="P3235">
        <v>348</v>
      </c>
      <c r="Q3235">
        <v>27</v>
      </c>
      <c r="R3235">
        <v>3</v>
      </c>
      <c r="S3235" t="s">
        <v>1478</v>
      </c>
      <c r="T3235">
        <v>1</v>
      </c>
      <c r="U3235">
        <v>6.9599999999999995E-2</v>
      </c>
      <c r="V3235">
        <v>490</v>
      </c>
    </row>
    <row r="3236" spans="1:22">
      <c r="A3236">
        <v>174943</v>
      </c>
      <c r="B3236" t="s">
        <v>3706</v>
      </c>
      <c r="C3236">
        <v>2.8018000000000001</v>
      </c>
      <c r="D3236">
        <v>2.8717999999999999</v>
      </c>
      <c r="E3236">
        <v>6765</v>
      </c>
      <c r="F3236">
        <v>2</v>
      </c>
      <c r="G3236">
        <v>5</v>
      </c>
      <c r="H3236">
        <v>4</v>
      </c>
      <c r="I3236">
        <v>97291</v>
      </c>
      <c r="J3236">
        <v>1</v>
      </c>
      <c r="K3236">
        <v>0</v>
      </c>
      <c r="L3236">
        <v>0</v>
      </c>
      <c r="M3236">
        <v>0</v>
      </c>
      <c r="N3236">
        <v>1</v>
      </c>
      <c r="O3236">
        <v>1</v>
      </c>
      <c r="P3236">
        <v>348</v>
      </c>
      <c r="Q3236">
        <v>27</v>
      </c>
      <c r="R3236">
        <v>3</v>
      </c>
      <c r="S3236" t="s">
        <v>1478</v>
      </c>
      <c r="T3236">
        <v>1</v>
      </c>
      <c r="U3236">
        <v>7.0000000000000007E-2</v>
      </c>
      <c r="V3236">
        <v>474</v>
      </c>
    </row>
    <row r="3237" spans="1:22">
      <c r="A3237">
        <v>174944</v>
      </c>
      <c r="B3237" t="s">
        <v>3706</v>
      </c>
      <c r="C3237">
        <v>2.8717999999999999</v>
      </c>
      <c r="D3237">
        <v>3.1659000000000002</v>
      </c>
      <c r="E3237">
        <v>6045</v>
      </c>
      <c r="F3237">
        <v>2</v>
      </c>
      <c r="G3237">
        <v>5</v>
      </c>
      <c r="H3237">
        <v>4</v>
      </c>
      <c r="I3237">
        <v>97291</v>
      </c>
      <c r="J3237">
        <v>1</v>
      </c>
      <c r="K3237">
        <v>0</v>
      </c>
      <c r="L3237">
        <v>0</v>
      </c>
      <c r="M3237">
        <v>0</v>
      </c>
      <c r="N3237">
        <v>1</v>
      </c>
      <c r="O3237">
        <v>1</v>
      </c>
      <c r="P3237">
        <v>348</v>
      </c>
      <c r="Q3237">
        <v>27</v>
      </c>
      <c r="R3237">
        <v>3</v>
      </c>
      <c r="S3237" t="s">
        <v>1478</v>
      </c>
      <c r="T3237">
        <v>1</v>
      </c>
      <c r="U3237">
        <v>0.29409999999999997</v>
      </c>
      <c r="V3237">
        <v>1778</v>
      </c>
    </row>
    <row r="3238" spans="1:22">
      <c r="A3238">
        <v>174945</v>
      </c>
      <c r="B3238" t="s">
        <v>3706</v>
      </c>
      <c r="C3238">
        <v>3.1659000000000002</v>
      </c>
      <c r="D3238">
        <v>3.1735000000000002</v>
      </c>
      <c r="E3238">
        <v>5448</v>
      </c>
      <c r="F3238">
        <v>2</v>
      </c>
      <c r="G3238">
        <v>5</v>
      </c>
      <c r="H3238">
        <v>4</v>
      </c>
      <c r="I3238">
        <v>97291</v>
      </c>
      <c r="J3238">
        <v>1</v>
      </c>
      <c r="K3238">
        <v>0</v>
      </c>
      <c r="L3238">
        <v>0</v>
      </c>
      <c r="M3238">
        <v>0</v>
      </c>
      <c r="N3238">
        <v>1</v>
      </c>
      <c r="O3238">
        <v>1</v>
      </c>
      <c r="P3238">
        <v>348</v>
      </c>
      <c r="Q3238">
        <v>27</v>
      </c>
      <c r="R3238">
        <v>3</v>
      </c>
      <c r="S3238" t="s">
        <v>1478</v>
      </c>
      <c r="T3238">
        <v>1</v>
      </c>
      <c r="U3238">
        <v>7.6E-3</v>
      </c>
      <c r="V3238">
        <v>41</v>
      </c>
    </row>
    <row r="3239" spans="1:22">
      <c r="A3239">
        <v>174946</v>
      </c>
      <c r="B3239" t="s">
        <v>3706</v>
      </c>
      <c r="C3239">
        <v>3.1735000000000002</v>
      </c>
      <c r="D3239">
        <v>3.2317</v>
      </c>
      <c r="E3239">
        <v>5317</v>
      </c>
      <c r="F3239">
        <v>2</v>
      </c>
      <c r="G3239">
        <v>5</v>
      </c>
      <c r="H3239">
        <v>4</v>
      </c>
      <c r="I3239">
        <v>97291</v>
      </c>
      <c r="J3239">
        <v>1</v>
      </c>
      <c r="K3239">
        <v>0</v>
      </c>
      <c r="L3239">
        <v>0</v>
      </c>
      <c r="M3239">
        <v>0</v>
      </c>
      <c r="N3239">
        <v>1</v>
      </c>
      <c r="O3239">
        <v>1</v>
      </c>
      <c r="P3239">
        <v>348</v>
      </c>
      <c r="Q3239">
        <v>27</v>
      </c>
      <c r="R3239">
        <v>3</v>
      </c>
      <c r="S3239" t="s">
        <v>1478</v>
      </c>
      <c r="T3239">
        <v>1</v>
      </c>
      <c r="U3239">
        <v>5.8200000000000002E-2</v>
      </c>
      <c r="V3239">
        <v>309</v>
      </c>
    </row>
    <row r="3240" spans="1:22">
      <c r="A3240">
        <v>174947</v>
      </c>
      <c r="B3240" t="s">
        <v>3706</v>
      </c>
      <c r="C3240">
        <v>3.2317</v>
      </c>
      <c r="D3240">
        <v>3.3441999999999998</v>
      </c>
      <c r="E3240">
        <v>4980</v>
      </c>
      <c r="F3240">
        <v>2</v>
      </c>
      <c r="G3240">
        <v>5</v>
      </c>
      <c r="H3240">
        <v>4</v>
      </c>
      <c r="I3240">
        <v>97291</v>
      </c>
      <c r="J3240">
        <v>1</v>
      </c>
      <c r="K3240">
        <v>0</v>
      </c>
      <c r="L3240">
        <v>0</v>
      </c>
      <c r="M3240">
        <v>0</v>
      </c>
      <c r="N3240">
        <v>1</v>
      </c>
      <c r="O3240">
        <v>1</v>
      </c>
      <c r="P3240">
        <v>348</v>
      </c>
      <c r="Q3240">
        <v>27</v>
      </c>
      <c r="R3240">
        <v>3</v>
      </c>
      <c r="S3240" t="s">
        <v>1478</v>
      </c>
      <c r="T3240">
        <v>1</v>
      </c>
      <c r="U3240">
        <v>0.1125</v>
      </c>
      <c r="V3240">
        <v>560</v>
      </c>
    </row>
    <row r="3241" spans="1:22">
      <c r="A3241">
        <v>174948</v>
      </c>
      <c r="B3241" t="s">
        <v>3706</v>
      </c>
      <c r="C3241">
        <v>3.3441999999999998</v>
      </c>
      <c r="D3241">
        <v>3.3927</v>
      </c>
      <c r="E3241">
        <v>4661</v>
      </c>
      <c r="F3241">
        <v>2</v>
      </c>
      <c r="G3241">
        <v>5</v>
      </c>
      <c r="H3241">
        <v>4</v>
      </c>
      <c r="I3241">
        <v>97291</v>
      </c>
      <c r="J3241">
        <v>1</v>
      </c>
      <c r="K3241">
        <v>0</v>
      </c>
      <c r="L3241">
        <v>0</v>
      </c>
      <c r="M3241">
        <v>0</v>
      </c>
      <c r="N3241">
        <v>1</v>
      </c>
      <c r="O3241">
        <v>1</v>
      </c>
      <c r="P3241">
        <v>348</v>
      </c>
      <c r="Q3241">
        <v>27</v>
      </c>
      <c r="R3241">
        <v>3</v>
      </c>
      <c r="S3241" t="s">
        <v>1478</v>
      </c>
      <c r="T3241">
        <v>1</v>
      </c>
      <c r="U3241">
        <v>4.8500000000000001E-2</v>
      </c>
      <c r="V3241">
        <v>226</v>
      </c>
    </row>
    <row r="3242" spans="1:22">
      <c r="A3242">
        <v>174949</v>
      </c>
      <c r="B3242" t="s">
        <v>3706</v>
      </c>
      <c r="C3242">
        <v>3.3927</v>
      </c>
      <c r="D3242">
        <v>3.4260999999999999</v>
      </c>
      <c r="E3242">
        <v>4499</v>
      </c>
      <c r="F3242">
        <v>2</v>
      </c>
      <c r="G3242">
        <v>5</v>
      </c>
      <c r="H3242">
        <v>4</v>
      </c>
      <c r="I3242">
        <v>97291</v>
      </c>
      <c r="J3242">
        <v>1</v>
      </c>
      <c r="K3242">
        <v>0</v>
      </c>
      <c r="L3242">
        <v>0</v>
      </c>
      <c r="M3242">
        <v>0</v>
      </c>
      <c r="N3242">
        <v>1</v>
      </c>
      <c r="O3242">
        <v>1</v>
      </c>
      <c r="P3242">
        <v>348</v>
      </c>
      <c r="Q3242">
        <v>27</v>
      </c>
      <c r="R3242">
        <v>3</v>
      </c>
      <c r="S3242" t="s">
        <v>1478</v>
      </c>
      <c r="T3242">
        <v>1</v>
      </c>
      <c r="U3242">
        <v>3.3399999999999999E-2</v>
      </c>
      <c r="V3242">
        <v>150</v>
      </c>
    </row>
    <row r="3243" spans="1:22">
      <c r="A3243">
        <v>174950</v>
      </c>
      <c r="B3243" t="s">
        <v>3706</v>
      </c>
      <c r="C3243">
        <v>3.4260999999999999</v>
      </c>
      <c r="D3243">
        <v>3.4355000000000002</v>
      </c>
      <c r="E3243">
        <v>4343</v>
      </c>
      <c r="F3243">
        <v>2</v>
      </c>
      <c r="G3243">
        <v>5</v>
      </c>
      <c r="H3243">
        <v>4</v>
      </c>
      <c r="I3243">
        <v>97291</v>
      </c>
      <c r="J3243">
        <v>1</v>
      </c>
      <c r="K3243">
        <v>0</v>
      </c>
      <c r="L3243">
        <v>0</v>
      </c>
      <c r="M3243">
        <v>0</v>
      </c>
      <c r="N3243">
        <v>1</v>
      </c>
      <c r="O3243">
        <v>1</v>
      </c>
      <c r="P3243">
        <v>348</v>
      </c>
      <c r="Q3243">
        <v>27</v>
      </c>
      <c r="R3243">
        <v>3</v>
      </c>
      <c r="S3243" t="s">
        <v>1478</v>
      </c>
      <c r="T3243">
        <v>1</v>
      </c>
      <c r="U3243">
        <v>9.4000000000000004E-3</v>
      </c>
      <c r="V3243">
        <v>41</v>
      </c>
    </row>
    <row r="3244" spans="1:22">
      <c r="A3244">
        <v>174951</v>
      </c>
      <c r="B3244" t="s">
        <v>3706</v>
      </c>
      <c r="C3244">
        <v>3.4355000000000002</v>
      </c>
      <c r="D3244">
        <v>3.4621</v>
      </c>
      <c r="E3244">
        <v>4343</v>
      </c>
      <c r="F3244">
        <v>2</v>
      </c>
      <c r="G3244">
        <v>5</v>
      </c>
      <c r="H3244">
        <v>4</v>
      </c>
      <c r="I3244">
        <v>97291</v>
      </c>
      <c r="J3244">
        <v>1</v>
      </c>
      <c r="K3244">
        <v>0</v>
      </c>
      <c r="L3244">
        <v>0</v>
      </c>
      <c r="M3244">
        <v>0</v>
      </c>
      <c r="N3244">
        <v>1</v>
      </c>
      <c r="O3244">
        <v>1</v>
      </c>
      <c r="P3244">
        <v>348</v>
      </c>
      <c r="Q3244">
        <v>27</v>
      </c>
      <c r="R3244">
        <v>3</v>
      </c>
      <c r="S3244" t="s">
        <v>1478</v>
      </c>
      <c r="T3244">
        <v>1</v>
      </c>
      <c r="U3244">
        <v>2.6599999999999999E-2</v>
      </c>
      <c r="V3244">
        <v>116</v>
      </c>
    </row>
    <row r="3245" spans="1:22">
      <c r="A3245">
        <v>174972</v>
      </c>
      <c r="B3245" t="s">
        <v>3707</v>
      </c>
      <c r="C3245">
        <v>-2.9999999999999997E-8</v>
      </c>
      <c r="D3245">
        <v>0.10100000000000001</v>
      </c>
      <c r="E3245">
        <v>6797</v>
      </c>
      <c r="F3245">
        <v>2</v>
      </c>
      <c r="G3245">
        <v>5</v>
      </c>
      <c r="H3245">
        <v>4</v>
      </c>
      <c r="I3245">
        <v>97291</v>
      </c>
      <c r="J3245">
        <v>1</v>
      </c>
      <c r="K3245">
        <v>0</v>
      </c>
      <c r="L3245">
        <v>0</v>
      </c>
      <c r="M3245">
        <v>0</v>
      </c>
      <c r="N3245">
        <v>1</v>
      </c>
      <c r="O3245">
        <v>1</v>
      </c>
      <c r="P3245">
        <v>348</v>
      </c>
      <c r="Q3245">
        <v>27</v>
      </c>
      <c r="R3245">
        <v>3</v>
      </c>
      <c r="S3245" t="s">
        <v>1478</v>
      </c>
      <c r="T3245">
        <v>1</v>
      </c>
      <c r="U3245">
        <v>0.10100003</v>
      </c>
      <c r="V3245">
        <v>686</v>
      </c>
    </row>
    <row r="3246" spans="1:22">
      <c r="A3246">
        <v>174973</v>
      </c>
      <c r="B3246" t="s">
        <v>3707</v>
      </c>
      <c r="C3246">
        <v>0.10100000000000001</v>
      </c>
      <c r="D3246">
        <v>0.1484</v>
      </c>
      <c r="E3246">
        <v>6797</v>
      </c>
      <c r="F3246">
        <v>2</v>
      </c>
      <c r="G3246">
        <v>5</v>
      </c>
      <c r="H3246">
        <v>4</v>
      </c>
      <c r="I3246">
        <v>97291</v>
      </c>
      <c r="J3246">
        <v>1</v>
      </c>
      <c r="K3246">
        <v>0</v>
      </c>
      <c r="L3246">
        <v>0</v>
      </c>
      <c r="M3246">
        <v>0</v>
      </c>
      <c r="N3246">
        <v>1</v>
      </c>
      <c r="O3246">
        <v>1</v>
      </c>
      <c r="P3246">
        <v>348</v>
      </c>
      <c r="Q3246">
        <v>27</v>
      </c>
      <c r="R3246">
        <v>3</v>
      </c>
      <c r="S3246" t="s">
        <v>1478</v>
      </c>
      <c r="T3246">
        <v>1</v>
      </c>
      <c r="U3246">
        <v>4.7399999999999998E-2</v>
      </c>
      <c r="V3246">
        <v>322</v>
      </c>
    </row>
    <row r="3247" spans="1:22">
      <c r="A3247">
        <v>174974</v>
      </c>
      <c r="B3247" t="s">
        <v>3707</v>
      </c>
      <c r="C3247">
        <v>0.1484</v>
      </c>
      <c r="D3247">
        <v>0.2014</v>
      </c>
      <c r="E3247">
        <v>6797</v>
      </c>
      <c r="F3247">
        <v>2</v>
      </c>
      <c r="G3247">
        <v>5</v>
      </c>
      <c r="H3247">
        <v>4</v>
      </c>
      <c r="I3247">
        <v>97291</v>
      </c>
      <c r="J3247">
        <v>1</v>
      </c>
      <c r="K3247">
        <v>0</v>
      </c>
      <c r="L3247">
        <v>0</v>
      </c>
      <c r="M3247">
        <v>0</v>
      </c>
      <c r="N3247">
        <v>1</v>
      </c>
      <c r="O3247">
        <v>1</v>
      </c>
      <c r="P3247">
        <v>348</v>
      </c>
      <c r="Q3247">
        <v>27</v>
      </c>
      <c r="R3247">
        <v>3</v>
      </c>
      <c r="S3247" t="s">
        <v>1478</v>
      </c>
      <c r="T3247">
        <v>1</v>
      </c>
      <c r="U3247">
        <v>5.2999999999999999E-2</v>
      </c>
      <c r="V3247">
        <v>360</v>
      </c>
    </row>
    <row r="3248" spans="1:22">
      <c r="A3248">
        <v>174975</v>
      </c>
      <c r="B3248" t="s">
        <v>3707</v>
      </c>
      <c r="C3248">
        <v>0.2014</v>
      </c>
      <c r="D3248">
        <v>0.30399999999999999</v>
      </c>
      <c r="E3248">
        <v>6797</v>
      </c>
      <c r="F3248">
        <v>2</v>
      </c>
      <c r="G3248">
        <v>5</v>
      </c>
      <c r="H3248">
        <v>4</v>
      </c>
      <c r="I3248">
        <v>97291</v>
      </c>
      <c r="J3248">
        <v>1</v>
      </c>
      <c r="K3248">
        <v>0</v>
      </c>
      <c r="L3248">
        <v>0</v>
      </c>
      <c r="M3248">
        <v>0</v>
      </c>
      <c r="N3248">
        <v>1</v>
      </c>
      <c r="O3248">
        <v>1</v>
      </c>
      <c r="P3248">
        <v>348</v>
      </c>
      <c r="Q3248">
        <v>27</v>
      </c>
      <c r="R3248">
        <v>3</v>
      </c>
      <c r="S3248" t="s">
        <v>1478</v>
      </c>
      <c r="T3248">
        <v>1</v>
      </c>
      <c r="U3248">
        <v>0.1026</v>
      </c>
      <c r="V3248">
        <v>697</v>
      </c>
    </row>
    <row r="3249" spans="1:22">
      <c r="A3249">
        <v>174976</v>
      </c>
      <c r="B3249" t="s">
        <v>3707</v>
      </c>
      <c r="C3249">
        <v>0.30399999999999999</v>
      </c>
      <c r="D3249">
        <v>0.37909999999999999</v>
      </c>
      <c r="E3249">
        <v>6797</v>
      </c>
      <c r="F3249">
        <v>2</v>
      </c>
      <c r="G3249">
        <v>5</v>
      </c>
      <c r="H3249">
        <v>4</v>
      </c>
      <c r="I3249">
        <v>97291</v>
      </c>
      <c r="J3249">
        <v>1</v>
      </c>
      <c r="K3249">
        <v>0</v>
      </c>
      <c r="L3249">
        <v>0</v>
      </c>
      <c r="M3249">
        <v>0</v>
      </c>
      <c r="N3249">
        <v>1</v>
      </c>
      <c r="O3249">
        <v>1</v>
      </c>
      <c r="P3249">
        <v>348</v>
      </c>
      <c r="Q3249">
        <v>27</v>
      </c>
      <c r="R3249">
        <v>3</v>
      </c>
      <c r="S3249" t="s">
        <v>1478</v>
      </c>
      <c r="T3249">
        <v>1</v>
      </c>
      <c r="U3249">
        <v>7.51E-2</v>
      </c>
      <c r="V3249">
        <v>510</v>
      </c>
    </row>
    <row r="3250" spans="1:22">
      <c r="A3250">
        <v>174977</v>
      </c>
      <c r="B3250" t="s">
        <v>3707</v>
      </c>
      <c r="C3250">
        <v>0.37909999999999999</v>
      </c>
      <c r="D3250">
        <v>0.43030000000000002</v>
      </c>
      <c r="E3250">
        <v>6797</v>
      </c>
      <c r="F3250">
        <v>2</v>
      </c>
      <c r="G3250">
        <v>5</v>
      </c>
      <c r="H3250">
        <v>4</v>
      </c>
      <c r="I3250">
        <v>97291</v>
      </c>
      <c r="J3250">
        <v>1</v>
      </c>
      <c r="K3250">
        <v>0</v>
      </c>
      <c r="L3250">
        <v>0</v>
      </c>
      <c r="M3250">
        <v>0</v>
      </c>
      <c r="N3250">
        <v>1</v>
      </c>
      <c r="O3250">
        <v>1</v>
      </c>
      <c r="P3250">
        <v>348</v>
      </c>
      <c r="Q3250">
        <v>27</v>
      </c>
      <c r="R3250">
        <v>3</v>
      </c>
      <c r="S3250" t="s">
        <v>1478</v>
      </c>
      <c r="T3250">
        <v>1</v>
      </c>
      <c r="U3250">
        <v>5.1200000000000002E-2</v>
      </c>
      <c r="V3250">
        <v>348</v>
      </c>
    </row>
    <row r="3251" spans="1:22">
      <c r="A3251">
        <v>174978</v>
      </c>
      <c r="B3251" t="s">
        <v>3707</v>
      </c>
      <c r="C3251">
        <v>0.43030000000000002</v>
      </c>
      <c r="D3251">
        <v>0.52590000000000003</v>
      </c>
      <c r="E3251">
        <v>6797</v>
      </c>
      <c r="F3251">
        <v>2</v>
      </c>
      <c r="G3251">
        <v>5</v>
      </c>
      <c r="H3251">
        <v>4</v>
      </c>
      <c r="I3251">
        <v>97291</v>
      </c>
      <c r="J3251">
        <v>1</v>
      </c>
      <c r="K3251">
        <v>0</v>
      </c>
      <c r="L3251">
        <v>0</v>
      </c>
      <c r="M3251">
        <v>0</v>
      </c>
      <c r="N3251">
        <v>1</v>
      </c>
      <c r="O3251">
        <v>1</v>
      </c>
      <c r="P3251">
        <v>348</v>
      </c>
      <c r="Q3251">
        <v>27</v>
      </c>
      <c r="R3251">
        <v>3</v>
      </c>
      <c r="S3251" t="s">
        <v>1478</v>
      </c>
      <c r="T3251">
        <v>1</v>
      </c>
      <c r="U3251">
        <v>9.5600000000000004E-2</v>
      </c>
      <c r="V3251">
        <v>650</v>
      </c>
    </row>
    <row r="3252" spans="1:22">
      <c r="A3252">
        <v>174979</v>
      </c>
      <c r="B3252" t="s">
        <v>3707</v>
      </c>
      <c r="C3252">
        <v>0.52590000000000003</v>
      </c>
      <c r="D3252">
        <v>0.6714</v>
      </c>
      <c r="E3252">
        <v>6797</v>
      </c>
      <c r="F3252">
        <v>2</v>
      </c>
      <c r="G3252">
        <v>5</v>
      </c>
      <c r="H3252">
        <v>4</v>
      </c>
      <c r="I3252">
        <v>97291</v>
      </c>
      <c r="J3252">
        <v>1</v>
      </c>
      <c r="K3252">
        <v>0</v>
      </c>
      <c r="L3252">
        <v>0</v>
      </c>
      <c r="M3252">
        <v>0</v>
      </c>
      <c r="N3252">
        <v>1</v>
      </c>
      <c r="O3252">
        <v>1</v>
      </c>
      <c r="P3252">
        <v>348</v>
      </c>
      <c r="Q3252">
        <v>27</v>
      </c>
      <c r="R3252">
        <v>3</v>
      </c>
      <c r="S3252" t="s">
        <v>1478</v>
      </c>
      <c r="T3252">
        <v>1</v>
      </c>
      <c r="U3252">
        <v>0.14549999999999999</v>
      </c>
      <c r="V3252">
        <v>989</v>
      </c>
    </row>
    <row r="3253" spans="1:22">
      <c r="A3253">
        <v>174980</v>
      </c>
      <c r="B3253" t="s">
        <v>3707</v>
      </c>
      <c r="C3253">
        <v>0.6714</v>
      </c>
      <c r="D3253">
        <v>0.7</v>
      </c>
      <c r="E3253">
        <v>6797</v>
      </c>
      <c r="F3253">
        <v>2</v>
      </c>
      <c r="G3253">
        <v>5</v>
      </c>
      <c r="H3253">
        <v>4</v>
      </c>
      <c r="I3253">
        <v>97291</v>
      </c>
      <c r="J3253">
        <v>1</v>
      </c>
      <c r="K3253">
        <v>0</v>
      </c>
      <c r="L3253">
        <v>0</v>
      </c>
      <c r="M3253">
        <v>0</v>
      </c>
      <c r="N3253">
        <v>1</v>
      </c>
      <c r="O3253">
        <v>1</v>
      </c>
      <c r="P3253">
        <v>348</v>
      </c>
      <c r="Q3253">
        <v>27</v>
      </c>
      <c r="R3253">
        <v>3</v>
      </c>
      <c r="S3253" t="s">
        <v>1478</v>
      </c>
      <c r="T3253">
        <v>1</v>
      </c>
      <c r="U3253">
        <v>2.86E-2</v>
      </c>
      <c r="V3253">
        <v>194</v>
      </c>
    </row>
    <row r="3254" spans="1:22">
      <c r="A3254">
        <v>174981</v>
      </c>
      <c r="B3254" t="s">
        <v>3708</v>
      </c>
      <c r="C3254">
        <v>-2.9999999999999997E-8</v>
      </c>
      <c r="D3254">
        <v>0.3755</v>
      </c>
      <c r="E3254">
        <v>13021</v>
      </c>
      <c r="F3254">
        <v>2</v>
      </c>
      <c r="G3254">
        <v>5</v>
      </c>
      <c r="H3254">
        <v>4</v>
      </c>
      <c r="I3254">
        <v>97291</v>
      </c>
      <c r="J3254">
        <v>1</v>
      </c>
      <c r="K3254">
        <v>0</v>
      </c>
      <c r="L3254">
        <v>0</v>
      </c>
      <c r="M3254">
        <v>0</v>
      </c>
      <c r="N3254">
        <v>1</v>
      </c>
      <c r="O3254">
        <v>1</v>
      </c>
      <c r="P3254">
        <v>348</v>
      </c>
      <c r="Q3254">
        <v>27</v>
      </c>
      <c r="R3254">
        <v>3</v>
      </c>
      <c r="S3254" t="s">
        <v>1478</v>
      </c>
      <c r="T3254">
        <v>1</v>
      </c>
      <c r="U3254">
        <v>0.37550002999999998</v>
      </c>
      <c r="V3254">
        <v>4889</v>
      </c>
    </row>
    <row r="3255" spans="1:22">
      <c r="A3255">
        <v>174982</v>
      </c>
      <c r="B3255" t="s">
        <v>3708</v>
      </c>
      <c r="C3255">
        <v>0.3755</v>
      </c>
      <c r="D3255">
        <v>0.46629999999999999</v>
      </c>
      <c r="E3255">
        <v>13021</v>
      </c>
      <c r="F3255">
        <v>2</v>
      </c>
      <c r="G3255">
        <v>5</v>
      </c>
      <c r="H3255">
        <v>4</v>
      </c>
      <c r="I3255">
        <v>97291</v>
      </c>
      <c r="J3255">
        <v>1</v>
      </c>
      <c r="K3255">
        <v>0</v>
      </c>
      <c r="L3255">
        <v>0</v>
      </c>
      <c r="M3255">
        <v>0</v>
      </c>
      <c r="N3255">
        <v>1</v>
      </c>
      <c r="O3255">
        <v>1</v>
      </c>
      <c r="P3255">
        <v>348</v>
      </c>
      <c r="Q3255">
        <v>27</v>
      </c>
      <c r="R3255">
        <v>3</v>
      </c>
      <c r="S3255" t="s">
        <v>1478</v>
      </c>
      <c r="T3255">
        <v>1</v>
      </c>
      <c r="U3255">
        <v>9.0800000000000006E-2</v>
      </c>
      <c r="V3255">
        <v>1182</v>
      </c>
    </row>
    <row r="3256" spans="1:22">
      <c r="A3256">
        <v>174983</v>
      </c>
      <c r="B3256" t="s">
        <v>3708</v>
      </c>
      <c r="C3256">
        <v>0.46629999999999999</v>
      </c>
      <c r="D3256">
        <v>0.53400000000000003</v>
      </c>
      <c r="E3256">
        <v>13021</v>
      </c>
      <c r="F3256">
        <v>2</v>
      </c>
      <c r="G3256">
        <v>5</v>
      </c>
      <c r="H3256">
        <v>4</v>
      </c>
      <c r="I3256">
        <v>97291</v>
      </c>
      <c r="J3256">
        <v>1</v>
      </c>
      <c r="K3256">
        <v>0</v>
      </c>
      <c r="L3256">
        <v>0</v>
      </c>
      <c r="M3256">
        <v>0</v>
      </c>
      <c r="N3256">
        <v>1</v>
      </c>
      <c r="O3256">
        <v>1</v>
      </c>
      <c r="P3256">
        <v>348</v>
      </c>
      <c r="Q3256">
        <v>27</v>
      </c>
      <c r="R3256">
        <v>3</v>
      </c>
      <c r="S3256" t="s">
        <v>1478</v>
      </c>
      <c r="T3256">
        <v>1</v>
      </c>
      <c r="U3256">
        <v>6.7699999999999996E-2</v>
      </c>
      <c r="V3256">
        <v>882</v>
      </c>
    </row>
    <row r="3257" spans="1:22">
      <c r="A3257">
        <v>174984</v>
      </c>
      <c r="B3257" t="s">
        <v>3708</v>
      </c>
      <c r="C3257">
        <v>0.53400000000000003</v>
      </c>
      <c r="D3257">
        <v>0.54169999999999996</v>
      </c>
      <c r="E3257">
        <v>13021</v>
      </c>
      <c r="F3257">
        <v>2</v>
      </c>
      <c r="G3257">
        <v>5</v>
      </c>
      <c r="H3257">
        <v>4</v>
      </c>
      <c r="I3257">
        <v>97291</v>
      </c>
      <c r="J3257">
        <v>1</v>
      </c>
      <c r="K3257">
        <v>0</v>
      </c>
      <c r="L3257">
        <v>0</v>
      </c>
      <c r="M3257">
        <v>0</v>
      </c>
      <c r="N3257">
        <v>1</v>
      </c>
      <c r="O3257">
        <v>1</v>
      </c>
      <c r="P3257">
        <v>348</v>
      </c>
      <c r="Q3257">
        <v>27</v>
      </c>
      <c r="R3257">
        <v>3</v>
      </c>
      <c r="S3257" t="s">
        <v>1478</v>
      </c>
      <c r="T3257">
        <v>1</v>
      </c>
      <c r="U3257">
        <v>7.7000000000000002E-3</v>
      </c>
      <c r="V3257">
        <v>100</v>
      </c>
    </row>
    <row r="3258" spans="1:22">
      <c r="A3258">
        <v>174985</v>
      </c>
      <c r="B3258" t="s">
        <v>3708</v>
      </c>
      <c r="C3258">
        <v>0.54169999999999996</v>
      </c>
      <c r="D3258">
        <v>0.56989999000000002</v>
      </c>
      <c r="E3258">
        <v>13021</v>
      </c>
      <c r="F3258">
        <v>2</v>
      </c>
      <c r="G3258">
        <v>5</v>
      </c>
      <c r="H3258">
        <v>4</v>
      </c>
      <c r="I3258">
        <v>97291</v>
      </c>
      <c r="J3258">
        <v>1</v>
      </c>
      <c r="K3258">
        <v>0</v>
      </c>
      <c r="L3258">
        <v>0</v>
      </c>
      <c r="M3258">
        <v>0</v>
      </c>
      <c r="N3258">
        <v>1</v>
      </c>
      <c r="O3258">
        <v>1</v>
      </c>
      <c r="P3258">
        <v>348</v>
      </c>
      <c r="Q3258">
        <v>27</v>
      </c>
      <c r="R3258">
        <v>3</v>
      </c>
      <c r="S3258" t="s">
        <v>1478</v>
      </c>
      <c r="T3258">
        <v>1</v>
      </c>
      <c r="U3258">
        <v>2.8199990000000001E-2</v>
      </c>
      <c r="V3258">
        <v>367</v>
      </c>
    </row>
    <row r="3259" spans="1:22">
      <c r="A3259">
        <v>174986</v>
      </c>
      <c r="B3259" t="s">
        <v>3709</v>
      </c>
      <c r="C3259">
        <v>-2.9999999999999997E-8</v>
      </c>
      <c r="D3259">
        <v>5.5800000000000002E-2</v>
      </c>
      <c r="E3259">
        <v>5331</v>
      </c>
      <c r="F3259">
        <v>2</v>
      </c>
      <c r="G3259">
        <v>5</v>
      </c>
      <c r="H3259">
        <v>4</v>
      </c>
      <c r="I3259">
        <v>97291</v>
      </c>
      <c r="J3259">
        <v>1</v>
      </c>
      <c r="K3259">
        <v>0</v>
      </c>
      <c r="L3259">
        <v>0</v>
      </c>
      <c r="M3259">
        <v>0</v>
      </c>
      <c r="N3259">
        <v>1</v>
      </c>
      <c r="O3259">
        <v>1</v>
      </c>
      <c r="P3259">
        <v>348</v>
      </c>
      <c r="Q3259">
        <v>27</v>
      </c>
      <c r="R3259">
        <v>3</v>
      </c>
      <c r="S3259" t="s">
        <v>1478</v>
      </c>
      <c r="T3259">
        <v>1</v>
      </c>
      <c r="U3259">
        <v>5.580003E-2</v>
      </c>
      <c r="V3259">
        <v>297</v>
      </c>
    </row>
    <row r="3260" spans="1:22">
      <c r="A3260">
        <v>174987</v>
      </c>
      <c r="B3260" t="s">
        <v>3709</v>
      </c>
      <c r="C3260">
        <v>5.5800000000000002E-2</v>
      </c>
      <c r="D3260">
        <v>7.2700000000000001E-2</v>
      </c>
      <c r="E3260">
        <v>5331</v>
      </c>
      <c r="F3260">
        <v>2</v>
      </c>
      <c r="G3260">
        <v>5</v>
      </c>
      <c r="H3260">
        <v>4</v>
      </c>
      <c r="I3260">
        <v>97291</v>
      </c>
      <c r="J3260">
        <v>1</v>
      </c>
      <c r="K3260">
        <v>0</v>
      </c>
      <c r="L3260">
        <v>0</v>
      </c>
      <c r="M3260">
        <v>0</v>
      </c>
      <c r="N3260">
        <v>1</v>
      </c>
      <c r="O3260">
        <v>1</v>
      </c>
      <c r="P3260">
        <v>348</v>
      </c>
      <c r="Q3260">
        <v>27</v>
      </c>
      <c r="R3260">
        <v>3</v>
      </c>
      <c r="S3260" t="s">
        <v>1478</v>
      </c>
      <c r="T3260">
        <v>1</v>
      </c>
      <c r="U3260">
        <v>1.6899999999999998E-2</v>
      </c>
      <c r="V3260">
        <v>90</v>
      </c>
    </row>
    <row r="3261" spans="1:22">
      <c r="A3261">
        <v>174988</v>
      </c>
      <c r="B3261" t="s">
        <v>3709</v>
      </c>
      <c r="C3261">
        <v>7.2700000000000001E-2</v>
      </c>
      <c r="D3261">
        <v>0.10349999999999999</v>
      </c>
      <c r="E3261">
        <v>5331</v>
      </c>
      <c r="F3261">
        <v>2</v>
      </c>
      <c r="G3261">
        <v>5</v>
      </c>
      <c r="H3261">
        <v>4</v>
      </c>
      <c r="I3261">
        <v>97291</v>
      </c>
      <c r="J3261">
        <v>1</v>
      </c>
      <c r="K3261">
        <v>0</v>
      </c>
      <c r="L3261">
        <v>0</v>
      </c>
      <c r="M3261">
        <v>0</v>
      </c>
      <c r="N3261">
        <v>1</v>
      </c>
      <c r="O3261">
        <v>1</v>
      </c>
      <c r="P3261">
        <v>348</v>
      </c>
      <c r="Q3261">
        <v>27</v>
      </c>
      <c r="R3261">
        <v>3</v>
      </c>
      <c r="S3261" t="s">
        <v>1478</v>
      </c>
      <c r="T3261">
        <v>1</v>
      </c>
      <c r="U3261">
        <v>3.0800000000000001E-2</v>
      </c>
      <c r="V3261">
        <v>164</v>
      </c>
    </row>
    <row r="3262" spans="1:22">
      <c r="A3262">
        <v>174989</v>
      </c>
      <c r="B3262" t="s">
        <v>3709</v>
      </c>
      <c r="C3262">
        <v>0.10349999999999999</v>
      </c>
      <c r="D3262">
        <v>0.31509999999999999</v>
      </c>
      <c r="E3262">
        <v>5331</v>
      </c>
      <c r="F3262">
        <v>2</v>
      </c>
      <c r="G3262">
        <v>5</v>
      </c>
      <c r="H3262">
        <v>4</v>
      </c>
      <c r="I3262">
        <v>97291</v>
      </c>
      <c r="J3262">
        <v>1</v>
      </c>
      <c r="K3262">
        <v>0</v>
      </c>
      <c r="L3262">
        <v>0</v>
      </c>
      <c r="M3262">
        <v>0</v>
      </c>
      <c r="N3262">
        <v>1</v>
      </c>
      <c r="O3262">
        <v>1</v>
      </c>
      <c r="P3262">
        <v>348</v>
      </c>
      <c r="Q3262">
        <v>27</v>
      </c>
      <c r="R3262">
        <v>3</v>
      </c>
      <c r="S3262" t="s">
        <v>1478</v>
      </c>
      <c r="T3262">
        <v>1</v>
      </c>
      <c r="U3262">
        <v>0.21160000000000001</v>
      </c>
      <c r="V3262">
        <v>1128</v>
      </c>
    </row>
    <row r="3263" spans="1:22">
      <c r="A3263">
        <v>174990</v>
      </c>
      <c r="B3263" t="s">
        <v>3709</v>
      </c>
      <c r="C3263">
        <v>0.31509999999999999</v>
      </c>
      <c r="D3263">
        <v>0.31659999999999999</v>
      </c>
      <c r="E3263">
        <v>5258</v>
      </c>
      <c r="F3263">
        <v>2</v>
      </c>
      <c r="G3263">
        <v>5</v>
      </c>
      <c r="H3263">
        <v>4</v>
      </c>
      <c r="I3263">
        <v>97291</v>
      </c>
      <c r="J3263">
        <v>1</v>
      </c>
      <c r="K3263">
        <v>0</v>
      </c>
      <c r="L3263">
        <v>0</v>
      </c>
      <c r="M3263">
        <v>0</v>
      </c>
      <c r="N3263">
        <v>1</v>
      </c>
      <c r="O3263">
        <v>1</v>
      </c>
      <c r="P3263">
        <v>348</v>
      </c>
      <c r="Q3263">
        <v>27</v>
      </c>
      <c r="R3263">
        <v>3</v>
      </c>
      <c r="S3263" t="s">
        <v>1478</v>
      </c>
      <c r="T3263">
        <v>1</v>
      </c>
      <c r="U3263">
        <v>1.5E-3</v>
      </c>
      <c r="V3263">
        <v>8</v>
      </c>
    </row>
    <row r="3264" spans="1:22">
      <c r="A3264">
        <v>174991</v>
      </c>
      <c r="B3264" t="s">
        <v>3709</v>
      </c>
      <c r="C3264">
        <v>0.31659999999999999</v>
      </c>
      <c r="D3264">
        <v>0.33589999999999998</v>
      </c>
      <c r="E3264">
        <v>5251</v>
      </c>
      <c r="F3264">
        <v>2</v>
      </c>
      <c r="G3264">
        <v>5</v>
      </c>
      <c r="H3264">
        <v>4</v>
      </c>
      <c r="I3264">
        <v>97291</v>
      </c>
      <c r="J3264">
        <v>1</v>
      </c>
      <c r="K3264">
        <v>0</v>
      </c>
      <c r="L3264">
        <v>0</v>
      </c>
      <c r="M3264">
        <v>0</v>
      </c>
      <c r="N3264">
        <v>1</v>
      </c>
      <c r="O3264">
        <v>1</v>
      </c>
      <c r="P3264">
        <v>348</v>
      </c>
      <c r="Q3264">
        <v>27</v>
      </c>
      <c r="R3264">
        <v>3</v>
      </c>
      <c r="S3264" t="s">
        <v>1478</v>
      </c>
      <c r="T3264">
        <v>1</v>
      </c>
      <c r="U3264">
        <v>1.9300000000000001E-2</v>
      </c>
      <c r="V3264">
        <v>101</v>
      </c>
    </row>
    <row r="3265" spans="1:22">
      <c r="A3265">
        <v>174992</v>
      </c>
      <c r="B3265" t="s">
        <v>3709</v>
      </c>
      <c r="C3265">
        <v>0.33589999999999998</v>
      </c>
      <c r="D3265">
        <v>0.47499999999999998</v>
      </c>
      <c r="E3265">
        <v>5196</v>
      </c>
      <c r="F3265">
        <v>2</v>
      </c>
      <c r="G3265">
        <v>5</v>
      </c>
      <c r="H3265">
        <v>4</v>
      </c>
      <c r="I3265">
        <v>97291</v>
      </c>
      <c r="J3265">
        <v>1</v>
      </c>
      <c r="K3265">
        <v>0</v>
      </c>
      <c r="L3265">
        <v>0</v>
      </c>
      <c r="M3265">
        <v>0</v>
      </c>
      <c r="N3265">
        <v>1</v>
      </c>
      <c r="O3265">
        <v>1</v>
      </c>
      <c r="P3265">
        <v>348</v>
      </c>
      <c r="Q3265">
        <v>27</v>
      </c>
      <c r="R3265">
        <v>3</v>
      </c>
      <c r="S3265" t="s">
        <v>1478</v>
      </c>
      <c r="T3265">
        <v>1</v>
      </c>
      <c r="U3265">
        <v>0.1391</v>
      </c>
      <c r="V3265">
        <v>723</v>
      </c>
    </row>
    <row r="3266" spans="1:22">
      <c r="A3266">
        <v>174993</v>
      </c>
      <c r="B3266" t="s">
        <v>3709</v>
      </c>
      <c r="C3266">
        <v>0.47499999999999998</v>
      </c>
      <c r="D3266">
        <v>0.52439999999999998</v>
      </c>
      <c r="E3266">
        <v>5131</v>
      </c>
      <c r="F3266">
        <v>2</v>
      </c>
      <c r="G3266">
        <v>5</v>
      </c>
      <c r="H3266">
        <v>4</v>
      </c>
      <c r="I3266">
        <v>97291</v>
      </c>
      <c r="J3266">
        <v>1</v>
      </c>
      <c r="K3266">
        <v>0</v>
      </c>
      <c r="L3266">
        <v>0</v>
      </c>
      <c r="M3266">
        <v>0</v>
      </c>
      <c r="N3266">
        <v>1</v>
      </c>
      <c r="O3266">
        <v>1</v>
      </c>
      <c r="P3266">
        <v>348</v>
      </c>
      <c r="Q3266">
        <v>27</v>
      </c>
      <c r="R3266">
        <v>3</v>
      </c>
      <c r="S3266" t="s">
        <v>1478</v>
      </c>
      <c r="T3266">
        <v>1</v>
      </c>
      <c r="U3266">
        <v>4.9399999999999999E-2</v>
      </c>
      <c r="V3266">
        <v>253</v>
      </c>
    </row>
    <row r="3267" spans="1:22">
      <c r="A3267">
        <v>174994</v>
      </c>
      <c r="B3267" t="s">
        <v>3709</v>
      </c>
      <c r="C3267">
        <v>0.52439999999999998</v>
      </c>
      <c r="D3267">
        <v>0.5716</v>
      </c>
      <c r="E3267">
        <v>5098</v>
      </c>
      <c r="F3267">
        <v>2</v>
      </c>
      <c r="G3267">
        <v>5</v>
      </c>
      <c r="H3267">
        <v>4</v>
      </c>
      <c r="I3267">
        <v>97291</v>
      </c>
      <c r="J3267">
        <v>1</v>
      </c>
      <c r="K3267">
        <v>0</v>
      </c>
      <c r="L3267">
        <v>0</v>
      </c>
      <c r="M3267">
        <v>0</v>
      </c>
      <c r="N3267">
        <v>1</v>
      </c>
      <c r="O3267">
        <v>1</v>
      </c>
      <c r="P3267">
        <v>348</v>
      </c>
      <c r="Q3267">
        <v>27</v>
      </c>
      <c r="R3267">
        <v>3</v>
      </c>
      <c r="S3267" t="s">
        <v>1478</v>
      </c>
      <c r="T3267">
        <v>1</v>
      </c>
      <c r="U3267">
        <v>4.7199999999999999E-2</v>
      </c>
      <c r="V3267">
        <v>241</v>
      </c>
    </row>
    <row r="3268" spans="1:22">
      <c r="A3268">
        <v>174995</v>
      </c>
      <c r="B3268" t="s">
        <v>3709</v>
      </c>
      <c r="C3268">
        <v>0.5716</v>
      </c>
      <c r="D3268">
        <v>0.61909999999999998</v>
      </c>
      <c r="E3268">
        <v>5066</v>
      </c>
      <c r="F3268">
        <v>2</v>
      </c>
      <c r="G3268">
        <v>5</v>
      </c>
      <c r="H3268">
        <v>4</v>
      </c>
      <c r="I3268">
        <v>97291</v>
      </c>
      <c r="J3268">
        <v>1</v>
      </c>
      <c r="K3268">
        <v>0</v>
      </c>
      <c r="L3268">
        <v>0</v>
      </c>
      <c r="M3268">
        <v>0</v>
      </c>
      <c r="N3268">
        <v>1</v>
      </c>
      <c r="O3268">
        <v>1</v>
      </c>
      <c r="P3268">
        <v>348</v>
      </c>
      <c r="Q3268">
        <v>27</v>
      </c>
      <c r="R3268">
        <v>3</v>
      </c>
      <c r="S3268" t="s">
        <v>1478</v>
      </c>
      <c r="T3268">
        <v>1</v>
      </c>
      <c r="U3268">
        <v>4.7500000000000001E-2</v>
      </c>
      <c r="V3268">
        <v>241</v>
      </c>
    </row>
    <row r="3269" spans="1:22">
      <c r="A3269">
        <v>174996</v>
      </c>
      <c r="B3269" t="s">
        <v>3709</v>
      </c>
      <c r="C3269">
        <v>0.61909999999999998</v>
      </c>
      <c r="D3269">
        <v>0.64229999999999998</v>
      </c>
      <c r="E3269">
        <v>5041</v>
      </c>
      <c r="F3269">
        <v>2</v>
      </c>
      <c r="G3269">
        <v>5</v>
      </c>
      <c r="H3269">
        <v>4</v>
      </c>
      <c r="I3269">
        <v>97291</v>
      </c>
      <c r="J3269">
        <v>1</v>
      </c>
      <c r="K3269">
        <v>0</v>
      </c>
      <c r="L3269">
        <v>0</v>
      </c>
      <c r="M3269">
        <v>0</v>
      </c>
      <c r="N3269">
        <v>1</v>
      </c>
      <c r="O3269">
        <v>1</v>
      </c>
      <c r="P3269">
        <v>348</v>
      </c>
      <c r="Q3269">
        <v>27</v>
      </c>
      <c r="R3269">
        <v>3</v>
      </c>
      <c r="S3269" t="s">
        <v>1478</v>
      </c>
      <c r="T3269">
        <v>1</v>
      </c>
      <c r="U3269">
        <v>2.3199999999999998E-2</v>
      </c>
      <c r="V3269">
        <v>117</v>
      </c>
    </row>
    <row r="3270" spans="1:22">
      <c r="A3270">
        <v>174997</v>
      </c>
      <c r="B3270" t="s">
        <v>3709</v>
      </c>
      <c r="C3270">
        <v>0.64229999999999998</v>
      </c>
      <c r="D3270">
        <v>0.66400000000000003</v>
      </c>
      <c r="E3270">
        <v>5026</v>
      </c>
      <c r="F3270">
        <v>2</v>
      </c>
      <c r="G3270">
        <v>5</v>
      </c>
      <c r="H3270">
        <v>4</v>
      </c>
      <c r="I3270">
        <v>97291</v>
      </c>
      <c r="J3270">
        <v>1</v>
      </c>
      <c r="K3270">
        <v>0</v>
      </c>
      <c r="L3270">
        <v>0</v>
      </c>
      <c r="M3270">
        <v>0</v>
      </c>
      <c r="N3270">
        <v>1</v>
      </c>
      <c r="O3270">
        <v>1</v>
      </c>
      <c r="P3270">
        <v>348</v>
      </c>
      <c r="Q3270">
        <v>27</v>
      </c>
      <c r="R3270">
        <v>3</v>
      </c>
      <c r="S3270" t="s">
        <v>1478</v>
      </c>
      <c r="T3270">
        <v>1</v>
      </c>
      <c r="U3270">
        <v>2.1700000000000001E-2</v>
      </c>
      <c r="V3270">
        <v>109</v>
      </c>
    </row>
    <row r="3271" spans="1:22">
      <c r="A3271">
        <v>174998</v>
      </c>
      <c r="B3271" t="s">
        <v>3709</v>
      </c>
      <c r="C3271">
        <v>0.66400000000000003</v>
      </c>
      <c r="D3271">
        <v>0.7258</v>
      </c>
      <c r="E3271">
        <v>5026</v>
      </c>
      <c r="F3271">
        <v>2</v>
      </c>
      <c r="G3271">
        <v>5</v>
      </c>
      <c r="H3271">
        <v>4</v>
      </c>
      <c r="I3271">
        <v>97291</v>
      </c>
      <c r="J3271">
        <v>1</v>
      </c>
      <c r="K3271">
        <v>0</v>
      </c>
      <c r="L3271">
        <v>0</v>
      </c>
      <c r="M3271">
        <v>0</v>
      </c>
      <c r="N3271">
        <v>1</v>
      </c>
      <c r="O3271">
        <v>1</v>
      </c>
      <c r="P3271">
        <v>348</v>
      </c>
      <c r="Q3271">
        <v>27</v>
      </c>
      <c r="R3271">
        <v>3</v>
      </c>
      <c r="S3271" t="s">
        <v>1478</v>
      </c>
      <c r="T3271">
        <v>1</v>
      </c>
      <c r="U3271">
        <v>6.1800000000000001E-2</v>
      </c>
      <c r="V3271">
        <v>311</v>
      </c>
    </row>
    <row r="3272" spans="1:22">
      <c r="A3272">
        <v>174999</v>
      </c>
      <c r="B3272" t="s">
        <v>3709</v>
      </c>
      <c r="C3272">
        <v>0.7258</v>
      </c>
      <c r="D3272">
        <v>0.99519999999999997</v>
      </c>
      <c r="E3272">
        <v>5026</v>
      </c>
      <c r="F3272">
        <v>2</v>
      </c>
      <c r="G3272">
        <v>5</v>
      </c>
      <c r="H3272">
        <v>4</v>
      </c>
      <c r="I3272">
        <v>97291</v>
      </c>
      <c r="J3272">
        <v>1</v>
      </c>
      <c r="K3272">
        <v>0</v>
      </c>
      <c r="L3272">
        <v>0</v>
      </c>
      <c r="M3272">
        <v>0</v>
      </c>
      <c r="N3272">
        <v>1</v>
      </c>
      <c r="O3272">
        <v>1</v>
      </c>
      <c r="P3272">
        <v>348</v>
      </c>
      <c r="Q3272">
        <v>27</v>
      </c>
      <c r="R3272">
        <v>3</v>
      </c>
      <c r="S3272" t="s">
        <v>1478</v>
      </c>
      <c r="T3272">
        <v>1</v>
      </c>
      <c r="U3272">
        <v>0.26939999999999997</v>
      </c>
      <c r="V3272">
        <v>1354</v>
      </c>
    </row>
    <row r="3273" spans="1:22">
      <c r="A3273">
        <v>175000</v>
      </c>
      <c r="B3273" t="s">
        <v>3709</v>
      </c>
      <c r="C3273">
        <v>0.99519999999999997</v>
      </c>
      <c r="D3273">
        <v>1.1153999999999999</v>
      </c>
      <c r="E3273">
        <v>5026</v>
      </c>
      <c r="F3273">
        <v>2</v>
      </c>
      <c r="G3273">
        <v>5</v>
      </c>
      <c r="H3273">
        <v>4</v>
      </c>
      <c r="I3273">
        <v>97291</v>
      </c>
      <c r="J3273">
        <v>1</v>
      </c>
      <c r="K3273">
        <v>0</v>
      </c>
      <c r="L3273">
        <v>0</v>
      </c>
      <c r="M3273">
        <v>0</v>
      </c>
      <c r="N3273">
        <v>1</v>
      </c>
      <c r="O3273">
        <v>1</v>
      </c>
      <c r="P3273">
        <v>348</v>
      </c>
      <c r="Q3273">
        <v>27</v>
      </c>
      <c r="R3273">
        <v>3</v>
      </c>
      <c r="S3273" t="s">
        <v>1478</v>
      </c>
      <c r="T3273">
        <v>1</v>
      </c>
      <c r="U3273">
        <v>0.1202</v>
      </c>
      <c r="V3273">
        <v>604</v>
      </c>
    </row>
    <row r="3274" spans="1:22">
      <c r="A3274">
        <v>175001</v>
      </c>
      <c r="B3274" t="s">
        <v>3709</v>
      </c>
      <c r="C3274">
        <v>1.1153999999999999</v>
      </c>
      <c r="D3274">
        <v>1.1613</v>
      </c>
      <c r="E3274">
        <v>5026</v>
      </c>
      <c r="F3274">
        <v>2</v>
      </c>
      <c r="G3274">
        <v>5</v>
      </c>
      <c r="H3274">
        <v>4</v>
      </c>
      <c r="I3274">
        <v>97291</v>
      </c>
      <c r="J3274">
        <v>1</v>
      </c>
      <c r="K3274">
        <v>0</v>
      </c>
      <c r="L3274">
        <v>0</v>
      </c>
      <c r="M3274">
        <v>0</v>
      </c>
      <c r="N3274">
        <v>1</v>
      </c>
      <c r="O3274">
        <v>1</v>
      </c>
      <c r="P3274">
        <v>348</v>
      </c>
      <c r="Q3274">
        <v>27</v>
      </c>
      <c r="R3274">
        <v>3</v>
      </c>
      <c r="S3274" t="s">
        <v>1478</v>
      </c>
      <c r="T3274">
        <v>1</v>
      </c>
      <c r="U3274">
        <v>4.5900000000000003E-2</v>
      </c>
      <c r="V3274">
        <v>231</v>
      </c>
    </row>
    <row r="3275" spans="1:22">
      <c r="A3275">
        <v>175002</v>
      </c>
      <c r="B3275" t="s">
        <v>3709</v>
      </c>
      <c r="C3275">
        <v>1.1613</v>
      </c>
      <c r="D3275">
        <v>1.2002999999999999</v>
      </c>
      <c r="E3275">
        <v>5026</v>
      </c>
      <c r="F3275">
        <v>2</v>
      </c>
      <c r="G3275">
        <v>5</v>
      </c>
      <c r="H3275">
        <v>4</v>
      </c>
      <c r="I3275">
        <v>97291</v>
      </c>
      <c r="J3275">
        <v>1</v>
      </c>
      <c r="K3275">
        <v>0</v>
      </c>
      <c r="L3275">
        <v>0</v>
      </c>
      <c r="M3275">
        <v>0</v>
      </c>
      <c r="N3275">
        <v>1</v>
      </c>
      <c r="O3275">
        <v>1</v>
      </c>
      <c r="P3275">
        <v>348</v>
      </c>
      <c r="Q3275">
        <v>27</v>
      </c>
      <c r="R3275">
        <v>3</v>
      </c>
      <c r="S3275" t="s">
        <v>1478</v>
      </c>
      <c r="T3275">
        <v>1</v>
      </c>
      <c r="U3275">
        <v>3.9E-2</v>
      </c>
      <c r="V3275">
        <v>196</v>
      </c>
    </row>
    <row r="3276" spans="1:22">
      <c r="A3276">
        <v>175003</v>
      </c>
      <c r="B3276" t="s">
        <v>3709</v>
      </c>
      <c r="C3276">
        <v>1.2002999999999999</v>
      </c>
      <c r="D3276">
        <v>1.2234</v>
      </c>
      <c r="E3276">
        <v>5026</v>
      </c>
      <c r="F3276">
        <v>2</v>
      </c>
      <c r="G3276">
        <v>5</v>
      </c>
      <c r="H3276">
        <v>4</v>
      </c>
      <c r="I3276">
        <v>97291</v>
      </c>
      <c r="J3276">
        <v>1</v>
      </c>
      <c r="K3276">
        <v>0</v>
      </c>
      <c r="L3276">
        <v>0</v>
      </c>
      <c r="M3276">
        <v>0</v>
      </c>
      <c r="N3276">
        <v>1</v>
      </c>
      <c r="O3276">
        <v>1</v>
      </c>
      <c r="P3276">
        <v>348</v>
      </c>
      <c r="Q3276">
        <v>27</v>
      </c>
      <c r="R3276">
        <v>3</v>
      </c>
      <c r="S3276" t="s">
        <v>1478</v>
      </c>
      <c r="T3276">
        <v>1</v>
      </c>
      <c r="U3276">
        <v>2.3099999999999999E-2</v>
      </c>
      <c r="V3276">
        <v>116</v>
      </c>
    </row>
    <row r="3277" spans="1:22">
      <c r="A3277">
        <v>175004</v>
      </c>
      <c r="B3277" t="s">
        <v>3709</v>
      </c>
      <c r="C3277">
        <v>1.2234</v>
      </c>
      <c r="D3277">
        <v>1.2529999999999999</v>
      </c>
      <c r="E3277">
        <v>5026</v>
      </c>
      <c r="F3277">
        <v>2</v>
      </c>
      <c r="G3277">
        <v>5</v>
      </c>
      <c r="H3277">
        <v>4</v>
      </c>
      <c r="I3277">
        <v>97291</v>
      </c>
      <c r="J3277">
        <v>1</v>
      </c>
      <c r="K3277">
        <v>0</v>
      </c>
      <c r="L3277">
        <v>0</v>
      </c>
      <c r="M3277">
        <v>0</v>
      </c>
      <c r="N3277">
        <v>1</v>
      </c>
      <c r="O3277">
        <v>1</v>
      </c>
      <c r="P3277">
        <v>348</v>
      </c>
      <c r="Q3277">
        <v>27</v>
      </c>
      <c r="R3277">
        <v>3</v>
      </c>
      <c r="S3277" t="s">
        <v>1478</v>
      </c>
      <c r="T3277">
        <v>1</v>
      </c>
      <c r="U3277">
        <v>2.9600000000000001E-2</v>
      </c>
      <c r="V3277">
        <v>149</v>
      </c>
    </row>
    <row r="3278" spans="1:22">
      <c r="A3278">
        <v>175005</v>
      </c>
      <c r="B3278" t="s">
        <v>3709</v>
      </c>
      <c r="C3278">
        <v>1.2529999999999999</v>
      </c>
      <c r="D3278">
        <v>1.29739998</v>
      </c>
      <c r="E3278">
        <v>5026</v>
      </c>
      <c r="F3278">
        <v>2</v>
      </c>
      <c r="G3278">
        <v>5</v>
      </c>
      <c r="H3278">
        <v>4</v>
      </c>
      <c r="I3278">
        <v>97291</v>
      </c>
      <c r="J3278">
        <v>1</v>
      </c>
      <c r="K3278">
        <v>0</v>
      </c>
      <c r="L3278">
        <v>0</v>
      </c>
      <c r="M3278">
        <v>0</v>
      </c>
      <c r="N3278">
        <v>1</v>
      </c>
      <c r="O3278">
        <v>1</v>
      </c>
      <c r="P3278">
        <v>348</v>
      </c>
      <c r="Q3278">
        <v>27</v>
      </c>
      <c r="R3278">
        <v>3</v>
      </c>
      <c r="S3278" t="s">
        <v>1478</v>
      </c>
      <c r="T3278">
        <v>1</v>
      </c>
      <c r="U3278">
        <v>4.4399979999999999E-2</v>
      </c>
      <c r="V3278">
        <v>223</v>
      </c>
    </row>
    <row r="3279" spans="1:22">
      <c r="A3279">
        <v>175006</v>
      </c>
      <c r="B3279" t="s">
        <v>3710</v>
      </c>
      <c r="C3279">
        <v>-2.9999999999999997E-8</v>
      </c>
      <c r="D3279">
        <v>3.4099999999999998E-2</v>
      </c>
      <c r="E3279">
        <v>7361</v>
      </c>
      <c r="F3279">
        <v>2</v>
      </c>
      <c r="G3279">
        <v>5</v>
      </c>
      <c r="H3279">
        <v>4</v>
      </c>
      <c r="I3279">
        <v>97291</v>
      </c>
      <c r="J3279">
        <v>1</v>
      </c>
      <c r="K3279">
        <v>0</v>
      </c>
      <c r="L3279">
        <v>0</v>
      </c>
      <c r="M3279">
        <v>0</v>
      </c>
      <c r="N3279">
        <v>1</v>
      </c>
      <c r="O3279">
        <v>1</v>
      </c>
      <c r="P3279">
        <v>348</v>
      </c>
      <c r="Q3279">
        <v>27</v>
      </c>
      <c r="R3279">
        <v>3</v>
      </c>
      <c r="S3279" t="s">
        <v>1478</v>
      </c>
      <c r="T3279">
        <v>1</v>
      </c>
      <c r="U3279">
        <v>3.4100030000000003E-2</v>
      </c>
      <c r="V3279">
        <v>251</v>
      </c>
    </row>
    <row r="3280" spans="1:22">
      <c r="A3280">
        <v>175007</v>
      </c>
      <c r="B3280" t="s">
        <v>3710</v>
      </c>
      <c r="C3280">
        <v>3.4099999999999998E-2</v>
      </c>
      <c r="D3280">
        <v>0.1313</v>
      </c>
      <c r="E3280">
        <v>7361</v>
      </c>
      <c r="F3280">
        <v>2</v>
      </c>
      <c r="G3280">
        <v>5</v>
      </c>
      <c r="H3280">
        <v>4</v>
      </c>
      <c r="I3280">
        <v>97291</v>
      </c>
      <c r="J3280">
        <v>1</v>
      </c>
      <c r="K3280">
        <v>0</v>
      </c>
      <c r="L3280">
        <v>0</v>
      </c>
      <c r="M3280">
        <v>0</v>
      </c>
      <c r="N3280">
        <v>1</v>
      </c>
      <c r="O3280">
        <v>1</v>
      </c>
      <c r="P3280">
        <v>348</v>
      </c>
      <c r="Q3280">
        <v>27</v>
      </c>
      <c r="R3280">
        <v>3</v>
      </c>
      <c r="S3280" t="s">
        <v>1478</v>
      </c>
      <c r="T3280">
        <v>1</v>
      </c>
      <c r="U3280">
        <v>9.7199999999999995E-2</v>
      </c>
      <c r="V3280">
        <v>715</v>
      </c>
    </row>
    <row r="3281" spans="1:22">
      <c r="A3281">
        <v>175008</v>
      </c>
      <c r="B3281" t="s">
        <v>3710</v>
      </c>
      <c r="C3281">
        <v>0.1313</v>
      </c>
      <c r="D3281">
        <v>0.17580000000000001</v>
      </c>
      <c r="E3281">
        <v>7361</v>
      </c>
      <c r="F3281">
        <v>2</v>
      </c>
      <c r="G3281">
        <v>5</v>
      </c>
      <c r="H3281">
        <v>4</v>
      </c>
      <c r="I3281">
        <v>97291</v>
      </c>
      <c r="J3281">
        <v>1</v>
      </c>
      <c r="K3281">
        <v>0</v>
      </c>
      <c r="L3281">
        <v>0</v>
      </c>
      <c r="M3281">
        <v>0</v>
      </c>
      <c r="N3281">
        <v>1</v>
      </c>
      <c r="O3281">
        <v>1</v>
      </c>
      <c r="P3281">
        <v>348</v>
      </c>
      <c r="Q3281">
        <v>27</v>
      </c>
      <c r="R3281">
        <v>3</v>
      </c>
      <c r="S3281" t="s">
        <v>1478</v>
      </c>
      <c r="T3281">
        <v>1</v>
      </c>
      <c r="U3281">
        <v>4.4499999999999998E-2</v>
      </c>
      <c r="V3281">
        <v>328</v>
      </c>
    </row>
    <row r="3282" spans="1:22">
      <c r="A3282">
        <v>175009</v>
      </c>
      <c r="B3282" t="s">
        <v>3710</v>
      </c>
      <c r="C3282">
        <v>0.17580000000000001</v>
      </c>
      <c r="D3282">
        <v>0.22059999999999999</v>
      </c>
      <c r="E3282">
        <v>7361</v>
      </c>
      <c r="F3282">
        <v>2</v>
      </c>
      <c r="G3282">
        <v>5</v>
      </c>
      <c r="H3282">
        <v>4</v>
      </c>
      <c r="I3282">
        <v>97291</v>
      </c>
      <c r="J3282">
        <v>1</v>
      </c>
      <c r="K3282">
        <v>0</v>
      </c>
      <c r="L3282">
        <v>0</v>
      </c>
      <c r="M3282">
        <v>0</v>
      </c>
      <c r="N3282">
        <v>1</v>
      </c>
      <c r="O3282">
        <v>1</v>
      </c>
      <c r="P3282">
        <v>348</v>
      </c>
      <c r="Q3282">
        <v>27</v>
      </c>
      <c r="R3282">
        <v>3</v>
      </c>
      <c r="S3282" t="s">
        <v>1478</v>
      </c>
      <c r="T3282">
        <v>1</v>
      </c>
      <c r="U3282">
        <v>4.48E-2</v>
      </c>
      <c r="V3282">
        <v>330</v>
      </c>
    </row>
    <row r="3283" spans="1:22">
      <c r="A3283">
        <v>175010</v>
      </c>
      <c r="B3283" t="s">
        <v>3710</v>
      </c>
      <c r="C3283">
        <v>0.22059999999999999</v>
      </c>
      <c r="D3283">
        <v>0.28720000000000001</v>
      </c>
      <c r="E3283">
        <v>7361</v>
      </c>
      <c r="F3283">
        <v>2</v>
      </c>
      <c r="G3283">
        <v>5</v>
      </c>
      <c r="H3283">
        <v>4</v>
      </c>
      <c r="I3283">
        <v>97291</v>
      </c>
      <c r="J3283">
        <v>1</v>
      </c>
      <c r="K3283">
        <v>0</v>
      </c>
      <c r="L3283">
        <v>0</v>
      </c>
      <c r="M3283">
        <v>0</v>
      </c>
      <c r="N3283">
        <v>1</v>
      </c>
      <c r="O3283">
        <v>1</v>
      </c>
      <c r="P3283">
        <v>348</v>
      </c>
      <c r="Q3283">
        <v>27</v>
      </c>
      <c r="R3283">
        <v>3</v>
      </c>
      <c r="S3283" t="s">
        <v>1478</v>
      </c>
      <c r="T3283">
        <v>1</v>
      </c>
      <c r="U3283">
        <v>6.6600000000000006E-2</v>
      </c>
      <c r="V3283">
        <v>490</v>
      </c>
    </row>
    <row r="3284" spans="1:22">
      <c r="A3284">
        <v>175011</v>
      </c>
      <c r="B3284" t="s">
        <v>3710</v>
      </c>
      <c r="C3284">
        <v>0.28720000000000001</v>
      </c>
      <c r="D3284">
        <v>0.2989</v>
      </c>
      <c r="E3284">
        <v>7361</v>
      </c>
      <c r="F3284">
        <v>2</v>
      </c>
      <c r="G3284">
        <v>5</v>
      </c>
      <c r="H3284">
        <v>4</v>
      </c>
      <c r="I3284">
        <v>97291</v>
      </c>
      <c r="J3284">
        <v>1</v>
      </c>
      <c r="K3284">
        <v>0</v>
      </c>
      <c r="L3284">
        <v>0</v>
      </c>
      <c r="M3284">
        <v>0</v>
      </c>
      <c r="N3284">
        <v>1</v>
      </c>
      <c r="O3284">
        <v>1</v>
      </c>
      <c r="P3284">
        <v>348</v>
      </c>
      <c r="Q3284">
        <v>27</v>
      </c>
      <c r="R3284">
        <v>3</v>
      </c>
      <c r="S3284" t="s">
        <v>1478</v>
      </c>
      <c r="T3284">
        <v>1</v>
      </c>
      <c r="U3284">
        <v>1.17E-2</v>
      </c>
      <c r="V3284">
        <v>86</v>
      </c>
    </row>
    <row r="3285" spans="1:22">
      <c r="A3285">
        <v>175012</v>
      </c>
      <c r="B3285" t="s">
        <v>3710</v>
      </c>
      <c r="C3285">
        <v>0.2989</v>
      </c>
      <c r="D3285">
        <v>0.3417</v>
      </c>
      <c r="E3285">
        <v>7361</v>
      </c>
      <c r="F3285">
        <v>2</v>
      </c>
      <c r="G3285">
        <v>5</v>
      </c>
      <c r="H3285">
        <v>4</v>
      </c>
      <c r="I3285">
        <v>97291</v>
      </c>
      <c r="J3285">
        <v>1</v>
      </c>
      <c r="K3285">
        <v>0</v>
      </c>
      <c r="L3285">
        <v>0</v>
      </c>
      <c r="M3285">
        <v>0</v>
      </c>
      <c r="N3285">
        <v>1</v>
      </c>
      <c r="O3285">
        <v>1</v>
      </c>
      <c r="P3285">
        <v>348</v>
      </c>
      <c r="Q3285">
        <v>27</v>
      </c>
      <c r="R3285">
        <v>3</v>
      </c>
      <c r="S3285" t="s">
        <v>1478</v>
      </c>
      <c r="T3285">
        <v>1</v>
      </c>
      <c r="U3285">
        <v>4.2799999999999998E-2</v>
      </c>
      <c r="V3285">
        <v>315</v>
      </c>
    </row>
    <row r="3286" spans="1:22">
      <c r="A3286">
        <v>175013</v>
      </c>
      <c r="B3286" t="s">
        <v>3710</v>
      </c>
      <c r="C3286">
        <v>0.3417</v>
      </c>
      <c r="D3286">
        <v>0.42809999999999998</v>
      </c>
      <c r="E3286">
        <v>7361</v>
      </c>
      <c r="F3286">
        <v>2</v>
      </c>
      <c r="G3286">
        <v>5</v>
      </c>
      <c r="H3286">
        <v>4</v>
      </c>
      <c r="I3286">
        <v>97291</v>
      </c>
      <c r="J3286">
        <v>1</v>
      </c>
      <c r="K3286">
        <v>0</v>
      </c>
      <c r="L3286">
        <v>0</v>
      </c>
      <c r="M3286">
        <v>0</v>
      </c>
      <c r="N3286">
        <v>1</v>
      </c>
      <c r="O3286">
        <v>1</v>
      </c>
      <c r="P3286">
        <v>348</v>
      </c>
      <c r="Q3286">
        <v>27</v>
      </c>
      <c r="R3286">
        <v>3</v>
      </c>
      <c r="S3286" t="s">
        <v>1478</v>
      </c>
      <c r="T3286">
        <v>1</v>
      </c>
      <c r="U3286">
        <v>8.6400000000000005E-2</v>
      </c>
      <c r="V3286">
        <v>636</v>
      </c>
    </row>
    <row r="3287" spans="1:22">
      <c r="A3287">
        <v>175014</v>
      </c>
      <c r="B3287" t="s">
        <v>3710</v>
      </c>
      <c r="C3287">
        <v>0.42809999999999998</v>
      </c>
      <c r="D3287">
        <v>0.432</v>
      </c>
      <c r="E3287">
        <v>7361</v>
      </c>
      <c r="F3287">
        <v>2</v>
      </c>
      <c r="G3287">
        <v>5</v>
      </c>
      <c r="H3287">
        <v>4</v>
      </c>
      <c r="I3287">
        <v>97291</v>
      </c>
      <c r="J3287">
        <v>1</v>
      </c>
      <c r="K3287">
        <v>0</v>
      </c>
      <c r="L3287">
        <v>0</v>
      </c>
      <c r="M3287">
        <v>0</v>
      </c>
      <c r="N3287">
        <v>1</v>
      </c>
      <c r="O3287">
        <v>1</v>
      </c>
      <c r="P3287">
        <v>348</v>
      </c>
      <c r="Q3287">
        <v>27</v>
      </c>
      <c r="R3287">
        <v>3</v>
      </c>
      <c r="S3287" t="s">
        <v>1478</v>
      </c>
      <c r="T3287">
        <v>1</v>
      </c>
      <c r="U3287">
        <v>3.8999999999999998E-3</v>
      </c>
      <c r="V3287">
        <v>29</v>
      </c>
    </row>
    <row r="3288" spans="1:22">
      <c r="A3288">
        <v>175025</v>
      </c>
      <c r="B3288" t="s">
        <v>3711</v>
      </c>
      <c r="C3288">
        <v>-2.9999999999999997E-8</v>
      </c>
      <c r="D3288">
        <v>0.20910000000000001</v>
      </c>
      <c r="E3288">
        <v>10999</v>
      </c>
      <c r="F3288">
        <v>2</v>
      </c>
      <c r="G3288">
        <v>5</v>
      </c>
      <c r="H3288">
        <v>4</v>
      </c>
      <c r="I3288">
        <v>97291</v>
      </c>
      <c r="J3288">
        <v>1</v>
      </c>
      <c r="K3288">
        <v>0</v>
      </c>
      <c r="L3288">
        <v>0</v>
      </c>
      <c r="M3288">
        <v>0</v>
      </c>
      <c r="N3288">
        <v>1</v>
      </c>
      <c r="O3288">
        <v>1</v>
      </c>
      <c r="P3288">
        <v>348</v>
      </c>
      <c r="Q3288">
        <v>27</v>
      </c>
      <c r="R3288">
        <v>3</v>
      </c>
      <c r="S3288" t="s">
        <v>1478</v>
      </c>
      <c r="T3288">
        <v>1</v>
      </c>
      <c r="U3288">
        <v>0.20910002999999999</v>
      </c>
      <c r="V3288">
        <v>2300</v>
      </c>
    </row>
    <row r="3289" spans="1:22">
      <c r="A3289">
        <v>175026</v>
      </c>
      <c r="B3289" t="s">
        <v>3711</v>
      </c>
      <c r="C3289">
        <v>0.20910000000000001</v>
      </c>
      <c r="D3289">
        <v>0.31309999999999999</v>
      </c>
      <c r="E3289">
        <v>10999</v>
      </c>
      <c r="F3289">
        <v>2</v>
      </c>
      <c r="G3289">
        <v>5</v>
      </c>
      <c r="H3289">
        <v>4</v>
      </c>
      <c r="I3289">
        <v>97291</v>
      </c>
      <c r="J3289">
        <v>1</v>
      </c>
      <c r="K3289">
        <v>0</v>
      </c>
      <c r="L3289">
        <v>0</v>
      </c>
      <c r="M3289">
        <v>0</v>
      </c>
      <c r="N3289">
        <v>1</v>
      </c>
      <c r="O3289">
        <v>1</v>
      </c>
      <c r="P3289">
        <v>348</v>
      </c>
      <c r="Q3289">
        <v>27</v>
      </c>
      <c r="R3289">
        <v>3</v>
      </c>
      <c r="S3289" t="s">
        <v>1478</v>
      </c>
      <c r="T3289">
        <v>1</v>
      </c>
      <c r="U3289">
        <v>0.104</v>
      </c>
      <c r="V3289">
        <v>1144</v>
      </c>
    </row>
    <row r="3290" spans="1:22">
      <c r="A3290">
        <v>175027</v>
      </c>
      <c r="B3290" t="s">
        <v>3711</v>
      </c>
      <c r="C3290">
        <v>0.31309999999999999</v>
      </c>
      <c r="D3290">
        <v>0.32200000000000001</v>
      </c>
      <c r="E3290">
        <v>10999</v>
      </c>
      <c r="F3290">
        <v>2</v>
      </c>
      <c r="G3290">
        <v>5</v>
      </c>
      <c r="H3290">
        <v>4</v>
      </c>
      <c r="I3290">
        <v>97291</v>
      </c>
      <c r="J3290">
        <v>1</v>
      </c>
      <c r="K3290">
        <v>0</v>
      </c>
      <c r="L3290">
        <v>0</v>
      </c>
      <c r="M3290">
        <v>0</v>
      </c>
      <c r="N3290">
        <v>1</v>
      </c>
      <c r="O3290">
        <v>1</v>
      </c>
      <c r="P3290">
        <v>348</v>
      </c>
      <c r="Q3290">
        <v>27</v>
      </c>
      <c r="R3290">
        <v>3</v>
      </c>
      <c r="S3290" t="s">
        <v>1478</v>
      </c>
      <c r="T3290">
        <v>1</v>
      </c>
      <c r="U3290">
        <v>8.8999999999999999E-3</v>
      </c>
      <c r="V3290">
        <v>98</v>
      </c>
    </row>
    <row r="3291" spans="1:22">
      <c r="A3291">
        <v>175028</v>
      </c>
      <c r="B3291" t="s">
        <v>3711</v>
      </c>
      <c r="C3291">
        <v>0.32200000000000001</v>
      </c>
      <c r="D3291">
        <v>0.3463</v>
      </c>
      <c r="E3291">
        <v>10999</v>
      </c>
      <c r="F3291">
        <v>2</v>
      </c>
      <c r="G3291">
        <v>5</v>
      </c>
      <c r="H3291">
        <v>4</v>
      </c>
      <c r="I3291">
        <v>97291</v>
      </c>
      <c r="J3291">
        <v>1</v>
      </c>
      <c r="K3291">
        <v>0</v>
      </c>
      <c r="L3291">
        <v>0</v>
      </c>
      <c r="M3291">
        <v>0</v>
      </c>
      <c r="N3291">
        <v>1</v>
      </c>
      <c r="O3291">
        <v>1</v>
      </c>
      <c r="P3291">
        <v>348</v>
      </c>
      <c r="Q3291">
        <v>27</v>
      </c>
      <c r="R3291">
        <v>3</v>
      </c>
      <c r="S3291" t="s">
        <v>1478</v>
      </c>
      <c r="T3291">
        <v>1</v>
      </c>
      <c r="U3291">
        <v>2.4299999999999999E-2</v>
      </c>
      <c r="V3291">
        <v>267</v>
      </c>
    </row>
    <row r="3292" spans="1:22">
      <c r="A3292">
        <v>175029</v>
      </c>
      <c r="B3292" t="s">
        <v>3711</v>
      </c>
      <c r="C3292">
        <v>0.3463</v>
      </c>
      <c r="D3292">
        <v>0.42849999999999999</v>
      </c>
      <c r="E3292">
        <v>10999</v>
      </c>
      <c r="F3292">
        <v>2</v>
      </c>
      <c r="G3292">
        <v>5</v>
      </c>
      <c r="H3292">
        <v>4</v>
      </c>
      <c r="I3292">
        <v>97291</v>
      </c>
      <c r="J3292">
        <v>1</v>
      </c>
      <c r="K3292">
        <v>0</v>
      </c>
      <c r="L3292">
        <v>0</v>
      </c>
      <c r="M3292">
        <v>0</v>
      </c>
      <c r="N3292">
        <v>1</v>
      </c>
      <c r="O3292">
        <v>1</v>
      </c>
      <c r="P3292">
        <v>348</v>
      </c>
      <c r="Q3292">
        <v>27</v>
      </c>
      <c r="R3292">
        <v>3</v>
      </c>
      <c r="S3292" t="s">
        <v>1478</v>
      </c>
      <c r="T3292">
        <v>1</v>
      </c>
      <c r="U3292">
        <v>8.2199999999999995E-2</v>
      </c>
      <c r="V3292">
        <v>904</v>
      </c>
    </row>
    <row r="3293" spans="1:22">
      <c r="A3293">
        <v>175030</v>
      </c>
      <c r="B3293" t="s">
        <v>3711</v>
      </c>
      <c r="C3293">
        <v>0.42849999999999999</v>
      </c>
      <c r="D3293">
        <v>0.50970000000000004</v>
      </c>
      <c r="E3293">
        <v>10999</v>
      </c>
      <c r="F3293">
        <v>2</v>
      </c>
      <c r="G3293">
        <v>5</v>
      </c>
      <c r="H3293">
        <v>4</v>
      </c>
      <c r="I3293">
        <v>97291</v>
      </c>
      <c r="J3293">
        <v>1</v>
      </c>
      <c r="K3293">
        <v>0</v>
      </c>
      <c r="L3293">
        <v>0</v>
      </c>
      <c r="M3293">
        <v>0</v>
      </c>
      <c r="N3293">
        <v>1</v>
      </c>
      <c r="O3293">
        <v>1</v>
      </c>
      <c r="P3293">
        <v>348</v>
      </c>
      <c r="Q3293">
        <v>27</v>
      </c>
      <c r="R3293">
        <v>3</v>
      </c>
      <c r="S3293" t="s">
        <v>1478</v>
      </c>
      <c r="T3293">
        <v>1</v>
      </c>
      <c r="U3293">
        <v>8.1199999999999994E-2</v>
      </c>
      <c r="V3293">
        <v>893</v>
      </c>
    </row>
    <row r="3294" spans="1:22">
      <c r="A3294">
        <v>175031</v>
      </c>
      <c r="B3294" t="s">
        <v>3711</v>
      </c>
      <c r="C3294">
        <v>0.50970000000000004</v>
      </c>
      <c r="D3294">
        <v>0.53284410000000004</v>
      </c>
      <c r="E3294">
        <v>9910</v>
      </c>
      <c r="F3294">
        <v>2</v>
      </c>
      <c r="G3294">
        <v>5</v>
      </c>
      <c r="H3294">
        <v>4</v>
      </c>
      <c r="I3294">
        <v>97291</v>
      </c>
      <c r="J3294">
        <v>1</v>
      </c>
      <c r="K3294">
        <v>0</v>
      </c>
      <c r="L3294">
        <v>0</v>
      </c>
      <c r="M3294">
        <v>0</v>
      </c>
      <c r="N3294">
        <v>1</v>
      </c>
      <c r="O3294">
        <v>1</v>
      </c>
      <c r="P3294">
        <v>348</v>
      </c>
      <c r="Q3294">
        <v>27</v>
      </c>
      <c r="R3294">
        <v>3</v>
      </c>
      <c r="S3294" t="s">
        <v>1478</v>
      </c>
      <c r="T3294">
        <v>1</v>
      </c>
      <c r="U3294">
        <v>2.3144100000000001E-2</v>
      </c>
      <c r="V3294">
        <v>229</v>
      </c>
    </row>
    <row r="3295" spans="1:22">
      <c r="A3295">
        <v>175032</v>
      </c>
      <c r="B3295" t="s">
        <v>3711</v>
      </c>
      <c r="C3295">
        <v>0.53284410000000004</v>
      </c>
      <c r="D3295">
        <v>0.54090000000000005</v>
      </c>
      <c r="E3295">
        <v>9910</v>
      </c>
      <c r="F3295">
        <v>2</v>
      </c>
      <c r="G3295">
        <v>5</v>
      </c>
      <c r="H3295">
        <v>4</v>
      </c>
      <c r="I3295">
        <v>97291</v>
      </c>
      <c r="J3295">
        <v>1</v>
      </c>
      <c r="K3295">
        <v>0</v>
      </c>
      <c r="L3295">
        <v>0</v>
      </c>
      <c r="M3295">
        <v>0</v>
      </c>
      <c r="N3295">
        <v>1</v>
      </c>
      <c r="O3295">
        <v>1</v>
      </c>
      <c r="P3295">
        <v>348</v>
      </c>
      <c r="Q3295">
        <v>27</v>
      </c>
      <c r="R3295">
        <v>3</v>
      </c>
      <c r="S3295" t="s">
        <v>1478</v>
      </c>
      <c r="T3295">
        <v>1</v>
      </c>
      <c r="U3295">
        <v>8.0558999999999995E-3</v>
      </c>
      <c r="V3295">
        <v>80</v>
      </c>
    </row>
    <row r="3296" spans="1:22">
      <c r="A3296">
        <v>175033</v>
      </c>
      <c r="B3296" t="s">
        <v>3711</v>
      </c>
      <c r="C3296">
        <v>0.54090000000000005</v>
      </c>
      <c r="D3296">
        <v>0.57699999999999996</v>
      </c>
      <c r="E3296">
        <v>9259</v>
      </c>
      <c r="F3296">
        <v>2</v>
      </c>
      <c r="G3296">
        <v>5</v>
      </c>
      <c r="H3296">
        <v>4</v>
      </c>
      <c r="I3296">
        <v>97291</v>
      </c>
      <c r="J3296">
        <v>1</v>
      </c>
      <c r="K3296">
        <v>0</v>
      </c>
      <c r="L3296">
        <v>0</v>
      </c>
      <c r="M3296">
        <v>0</v>
      </c>
      <c r="N3296">
        <v>1</v>
      </c>
      <c r="O3296">
        <v>1</v>
      </c>
      <c r="P3296">
        <v>348</v>
      </c>
      <c r="Q3296">
        <v>27</v>
      </c>
      <c r="R3296">
        <v>3</v>
      </c>
      <c r="S3296" t="s">
        <v>1478</v>
      </c>
      <c r="T3296">
        <v>1</v>
      </c>
      <c r="U3296">
        <v>3.61E-2</v>
      </c>
      <c r="V3296">
        <v>334</v>
      </c>
    </row>
    <row r="3297" spans="1:22">
      <c r="A3297">
        <v>175034</v>
      </c>
      <c r="B3297" t="s">
        <v>3711</v>
      </c>
      <c r="C3297">
        <v>0.57699999999999996</v>
      </c>
      <c r="D3297">
        <v>0.58952081999999995</v>
      </c>
      <c r="E3297">
        <v>8315</v>
      </c>
      <c r="F3297">
        <v>2</v>
      </c>
      <c r="G3297">
        <v>5</v>
      </c>
      <c r="H3297">
        <v>4</v>
      </c>
      <c r="I3297">
        <v>97291</v>
      </c>
      <c r="J3297">
        <v>1</v>
      </c>
      <c r="K3297">
        <v>0</v>
      </c>
      <c r="L3297">
        <v>0</v>
      </c>
      <c r="M3297">
        <v>0</v>
      </c>
      <c r="N3297">
        <v>1</v>
      </c>
      <c r="O3297">
        <v>1</v>
      </c>
      <c r="P3297">
        <v>348</v>
      </c>
      <c r="Q3297">
        <v>27</v>
      </c>
      <c r="R3297">
        <v>3</v>
      </c>
      <c r="S3297" t="s">
        <v>1478</v>
      </c>
      <c r="T3297">
        <v>1</v>
      </c>
      <c r="U3297">
        <v>1.252082E-2</v>
      </c>
      <c r="V3297">
        <v>104</v>
      </c>
    </row>
    <row r="3298" spans="1:22">
      <c r="A3298">
        <v>175035</v>
      </c>
      <c r="B3298" t="s">
        <v>3711</v>
      </c>
      <c r="C3298">
        <v>0.58952081999999995</v>
      </c>
      <c r="D3298">
        <v>0.62251535999999996</v>
      </c>
      <c r="E3298">
        <v>8315</v>
      </c>
      <c r="F3298">
        <v>2</v>
      </c>
      <c r="G3298">
        <v>5</v>
      </c>
      <c r="H3298">
        <v>4</v>
      </c>
      <c r="I3298">
        <v>97291</v>
      </c>
      <c r="J3298">
        <v>1</v>
      </c>
      <c r="K3298">
        <v>0</v>
      </c>
      <c r="L3298">
        <v>0</v>
      </c>
      <c r="M3298">
        <v>0</v>
      </c>
      <c r="N3298">
        <v>1</v>
      </c>
      <c r="O3298">
        <v>1</v>
      </c>
      <c r="P3298">
        <v>348</v>
      </c>
      <c r="Q3298">
        <v>27</v>
      </c>
      <c r="R3298">
        <v>3</v>
      </c>
      <c r="S3298" t="s">
        <v>1478</v>
      </c>
      <c r="T3298">
        <v>1</v>
      </c>
      <c r="U3298">
        <v>3.2994540000000003E-2</v>
      </c>
      <c r="V3298">
        <v>274</v>
      </c>
    </row>
    <row r="3299" spans="1:22">
      <c r="A3299">
        <v>175036</v>
      </c>
      <c r="B3299" t="s">
        <v>3711</v>
      </c>
      <c r="C3299">
        <v>0.62251535999999996</v>
      </c>
      <c r="D3299">
        <v>0.63829999999999998</v>
      </c>
      <c r="E3299">
        <v>8315</v>
      </c>
      <c r="F3299">
        <v>2</v>
      </c>
      <c r="G3299">
        <v>5</v>
      </c>
      <c r="H3299">
        <v>4</v>
      </c>
      <c r="I3299">
        <v>97291</v>
      </c>
      <c r="J3299">
        <v>1</v>
      </c>
      <c r="K3299">
        <v>0</v>
      </c>
      <c r="L3299">
        <v>0</v>
      </c>
      <c r="M3299">
        <v>0</v>
      </c>
      <c r="N3299">
        <v>1</v>
      </c>
      <c r="O3299">
        <v>1</v>
      </c>
      <c r="P3299">
        <v>348</v>
      </c>
      <c r="Q3299">
        <v>27</v>
      </c>
      <c r="R3299">
        <v>3</v>
      </c>
      <c r="S3299" t="s">
        <v>1478</v>
      </c>
      <c r="T3299">
        <v>1</v>
      </c>
      <c r="U3299">
        <v>1.5784639999999999E-2</v>
      </c>
      <c r="V3299">
        <v>131</v>
      </c>
    </row>
    <row r="3300" spans="1:22">
      <c r="A3300">
        <v>175037</v>
      </c>
      <c r="B3300" t="s">
        <v>3711</v>
      </c>
      <c r="C3300">
        <v>0.63829999999999998</v>
      </c>
      <c r="D3300">
        <v>0.6633</v>
      </c>
      <c r="E3300">
        <v>7479</v>
      </c>
      <c r="F3300">
        <v>2</v>
      </c>
      <c r="G3300">
        <v>5</v>
      </c>
      <c r="H3300">
        <v>4</v>
      </c>
      <c r="I3300">
        <v>97291</v>
      </c>
      <c r="J3300">
        <v>1</v>
      </c>
      <c r="K3300">
        <v>0</v>
      </c>
      <c r="L3300">
        <v>0</v>
      </c>
      <c r="M3300">
        <v>0</v>
      </c>
      <c r="N3300">
        <v>1</v>
      </c>
      <c r="O3300">
        <v>1</v>
      </c>
      <c r="P3300">
        <v>348</v>
      </c>
      <c r="Q3300">
        <v>27</v>
      </c>
      <c r="R3300">
        <v>3</v>
      </c>
      <c r="S3300" t="s">
        <v>1478</v>
      </c>
      <c r="T3300">
        <v>1</v>
      </c>
      <c r="U3300">
        <v>2.5000000000000001E-2</v>
      </c>
      <c r="V3300">
        <v>187</v>
      </c>
    </row>
    <row r="3301" spans="1:22">
      <c r="A3301">
        <v>175038</v>
      </c>
      <c r="B3301" t="s">
        <v>3711</v>
      </c>
      <c r="C3301">
        <v>0.6633</v>
      </c>
      <c r="D3301">
        <v>0.73570000000000002</v>
      </c>
      <c r="E3301">
        <v>6536</v>
      </c>
      <c r="F3301">
        <v>2</v>
      </c>
      <c r="G3301">
        <v>5</v>
      </c>
      <c r="H3301">
        <v>4</v>
      </c>
      <c r="I3301">
        <v>97291</v>
      </c>
      <c r="J3301">
        <v>1</v>
      </c>
      <c r="K3301">
        <v>0</v>
      </c>
      <c r="L3301">
        <v>0</v>
      </c>
      <c r="M3301">
        <v>0</v>
      </c>
      <c r="N3301">
        <v>1</v>
      </c>
      <c r="O3301">
        <v>1</v>
      </c>
      <c r="P3301">
        <v>348</v>
      </c>
      <c r="Q3301">
        <v>27</v>
      </c>
      <c r="R3301">
        <v>3</v>
      </c>
      <c r="S3301" t="s">
        <v>1478</v>
      </c>
      <c r="T3301">
        <v>1</v>
      </c>
      <c r="U3301">
        <v>7.2400000000000006E-2</v>
      </c>
      <c r="V3301">
        <v>473</v>
      </c>
    </row>
    <row r="3302" spans="1:22">
      <c r="A3302">
        <v>175039</v>
      </c>
      <c r="B3302" t="s">
        <v>3711</v>
      </c>
      <c r="C3302">
        <v>0.73570000000000002</v>
      </c>
      <c r="D3302">
        <v>0.90329999999999999</v>
      </c>
      <c r="E3302">
        <v>6397</v>
      </c>
      <c r="F3302">
        <v>2</v>
      </c>
      <c r="G3302">
        <v>5</v>
      </c>
      <c r="H3302">
        <v>4</v>
      </c>
      <c r="I3302">
        <v>97291</v>
      </c>
      <c r="J3302">
        <v>1</v>
      </c>
      <c r="K3302">
        <v>0</v>
      </c>
      <c r="L3302">
        <v>0</v>
      </c>
      <c r="M3302">
        <v>0</v>
      </c>
      <c r="N3302">
        <v>1</v>
      </c>
      <c r="O3302">
        <v>1</v>
      </c>
      <c r="P3302">
        <v>348</v>
      </c>
      <c r="Q3302">
        <v>27</v>
      </c>
      <c r="R3302">
        <v>3</v>
      </c>
      <c r="S3302" t="s">
        <v>1478</v>
      </c>
      <c r="T3302">
        <v>1</v>
      </c>
      <c r="U3302">
        <v>0.1676</v>
      </c>
      <c r="V3302">
        <v>1072</v>
      </c>
    </row>
    <row r="3303" spans="1:22">
      <c r="A3303">
        <v>175040</v>
      </c>
      <c r="B3303" t="s">
        <v>3711</v>
      </c>
      <c r="C3303">
        <v>0.90329999999999999</v>
      </c>
      <c r="D3303">
        <v>0.93169999999999997</v>
      </c>
      <c r="E3303">
        <v>6283</v>
      </c>
      <c r="F3303">
        <v>2</v>
      </c>
      <c r="G3303">
        <v>5</v>
      </c>
      <c r="H3303">
        <v>4</v>
      </c>
      <c r="I3303">
        <v>97291</v>
      </c>
      <c r="J3303">
        <v>1</v>
      </c>
      <c r="K3303">
        <v>0</v>
      </c>
      <c r="L3303">
        <v>0</v>
      </c>
      <c r="M3303">
        <v>0</v>
      </c>
      <c r="N3303">
        <v>1</v>
      </c>
      <c r="O3303">
        <v>1</v>
      </c>
      <c r="P3303">
        <v>348</v>
      </c>
      <c r="Q3303">
        <v>27</v>
      </c>
      <c r="R3303">
        <v>3</v>
      </c>
      <c r="S3303" t="s">
        <v>1478</v>
      </c>
      <c r="T3303">
        <v>1</v>
      </c>
      <c r="U3303">
        <v>2.8400000000000002E-2</v>
      </c>
      <c r="V3303">
        <v>178</v>
      </c>
    </row>
    <row r="3304" spans="1:22">
      <c r="A3304">
        <v>175041</v>
      </c>
      <c r="B3304" t="s">
        <v>3711</v>
      </c>
      <c r="C3304">
        <v>0.93169999999999997</v>
      </c>
      <c r="D3304">
        <v>1.0439000000000001</v>
      </c>
      <c r="E3304">
        <v>6201</v>
      </c>
      <c r="F3304">
        <v>2</v>
      </c>
      <c r="G3304">
        <v>5</v>
      </c>
      <c r="H3304">
        <v>4</v>
      </c>
      <c r="I3304">
        <v>97291</v>
      </c>
      <c r="J3304">
        <v>1</v>
      </c>
      <c r="K3304">
        <v>0</v>
      </c>
      <c r="L3304">
        <v>0</v>
      </c>
      <c r="M3304">
        <v>0</v>
      </c>
      <c r="N3304">
        <v>1</v>
      </c>
      <c r="O3304">
        <v>1</v>
      </c>
      <c r="P3304">
        <v>348</v>
      </c>
      <c r="Q3304">
        <v>27</v>
      </c>
      <c r="R3304">
        <v>3</v>
      </c>
      <c r="S3304" t="s">
        <v>1478</v>
      </c>
      <c r="T3304">
        <v>1</v>
      </c>
      <c r="U3304">
        <v>0.11219999999999999</v>
      </c>
      <c r="V3304">
        <v>696</v>
      </c>
    </row>
    <row r="3305" spans="1:22">
      <c r="A3305">
        <v>175042</v>
      </c>
      <c r="B3305" t="s">
        <v>3711</v>
      </c>
      <c r="C3305">
        <v>1.0439000000000001</v>
      </c>
      <c r="D3305">
        <v>1.1466000000000001</v>
      </c>
      <c r="E3305">
        <v>6076</v>
      </c>
      <c r="F3305">
        <v>2</v>
      </c>
      <c r="G3305">
        <v>5</v>
      </c>
      <c r="H3305">
        <v>4</v>
      </c>
      <c r="I3305">
        <v>97291</v>
      </c>
      <c r="J3305">
        <v>1</v>
      </c>
      <c r="K3305">
        <v>0</v>
      </c>
      <c r="L3305">
        <v>0</v>
      </c>
      <c r="M3305">
        <v>0</v>
      </c>
      <c r="N3305">
        <v>1</v>
      </c>
      <c r="O3305">
        <v>1</v>
      </c>
      <c r="P3305">
        <v>348</v>
      </c>
      <c r="Q3305">
        <v>27</v>
      </c>
      <c r="R3305">
        <v>3</v>
      </c>
      <c r="S3305" t="s">
        <v>1478</v>
      </c>
      <c r="T3305">
        <v>1</v>
      </c>
      <c r="U3305">
        <v>0.1027</v>
      </c>
      <c r="V3305">
        <v>624</v>
      </c>
    </row>
    <row r="3306" spans="1:22">
      <c r="A3306">
        <v>175043</v>
      </c>
      <c r="B3306" t="s">
        <v>3711</v>
      </c>
      <c r="C3306">
        <v>1.1466000000000001</v>
      </c>
      <c r="D3306">
        <v>1.1909000000000001</v>
      </c>
      <c r="E3306">
        <v>5991</v>
      </c>
      <c r="F3306">
        <v>2</v>
      </c>
      <c r="G3306">
        <v>5</v>
      </c>
      <c r="H3306">
        <v>4</v>
      </c>
      <c r="I3306">
        <v>97291</v>
      </c>
      <c r="J3306">
        <v>1</v>
      </c>
      <c r="K3306">
        <v>0</v>
      </c>
      <c r="L3306">
        <v>0</v>
      </c>
      <c r="M3306">
        <v>0</v>
      </c>
      <c r="N3306">
        <v>1</v>
      </c>
      <c r="O3306">
        <v>1</v>
      </c>
      <c r="P3306">
        <v>348</v>
      </c>
      <c r="Q3306">
        <v>27</v>
      </c>
      <c r="R3306">
        <v>3</v>
      </c>
      <c r="S3306" t="s">
        <v>1478</v>
      </c>
      <c r="T3306">
        <v>1</v>
      </c>
      <c r="U3306">
        <v>4.4299999999999999E-2</v>
      </c>
      <c r="V3306">
        <v>265</v>
      </c>
    </row>
    <row r="3307" spans="1:22">
      <c r="A3307">
        <v>175044</v>
      </c>
      <c r="B3307" t="s">
        <v>3711</v>
      </c>
      <c r="C3307">
        <v>1.1909000000000001</v>
      </c>
      <c r="D3307">
        <v>1.2034</v>
      </c>
      <c r="E3307">
        <v>5958</v>
      </c>
      <c r="F3307">
        <v>2</v>
      </c>
      <c r="G3307">
        <v>5</v>
      </c>
      <c r="H3307">
        <v>4</v>
      </c>
      <c r="I3307">
        <v>97291</v>
      </c>
      <c r="J3307">
        <v>1</v>
      </c>
      <c r="K3307">
        <v>0</v>
      </c>
      <c r="L3307">
        <v>0</v>
      </c>
      <c r="M3307">
        <v>0</v>
      </c>
      <c r="N3307">
        <v>1</v>
      </c>
      <c r="O3307">
        <v>1</v>
      </c>
      <c r="P3307">
        <v>348</v>
      </c>
      <c r="Q3307">
        <v>27</v>
      </c>
      <c r="R3307">
        <v>3</v>
      </c>
      <c r="S3307" t="s">
        <v>1478</v>
      </c>
      <c r="T3307">
        <v>1</v>
      </c>
      <c r="U3307">
        <v>1.2500000000000001E-2</v>
      </c>
      <c r="V3307">
        <v>74</v>
      </c>
    </row>
    <row r="3308" spans="1:22">
      <c r="A3308">
        <v>175045</v>
      </c>
      <c r="B3308" t="s">
        <v>3711</v>
      </c>
      <c r="C3308">
        <v>1.2034</v>
      </c>
      <c r="D3308">
        <v>1.2345000100000001</v>
      </c>
      <c r="E3308">
        <v>5958</v>
      </c>
      <c r="F3308">
        <v>2</v>
      </c>
      <c r="G3308">
        <v>5</v>
      </c>
      <c r="H3308">
        <v>4</v>
      </c>
      <c r="I3308">
        <v>97291</v>
      </c>
      <c r="J3308">
        <v>1</v>
      </c>
      <c r="K3308">
        <v>0</v>
      </c>
      <c r="L3308">
        <v>0</v>
      </c>
      <c r="M3308">
        <v>0</v>
      </c>
      <c r="N3308">
        <v>1</v>
      </c>
      <c r="O3308">
        <v>1</v>
      </c>
      <c r="P3308">
        <v>348</v>
      </c>
      <c r="Q3308">
        <v>27</v>
      </c>
      <c r="R3308">
        <v>3</v>
      </c>
      <c r="S3308" t="s">
        <v>1478</v>
      </c>
      <c r="T3308">
        <v>1</v>
      </c>
      <c r="U3308">
        <v>3.1100010000000001E-2</v>
      </c>
      <c r="V3308">
        <v>185</v>
      </c>
    </row>
    <row r="3309" spans="1:22">
      <c r="A3309">
        <v>175046</v>
      </c>
      <c r="B3309" t="s">
        <v>3712</v>
      </c>
      <c r="C3309">
        <v>-2.9999999999999997E-8</v>
      </c>
      <c r="D3309">
        <v>9.1000000000000004E-3</v>
      </c>
      <c r="E3309">
        <v>8242</v>
      </c>
      <c r="F3309">
        <v>2</v>
      </c>
      <c r="G3309">
        <v>5</v>
      </c>
      <c r="H3309">
        <v>4</v>
      </c>
      <c r="I3309">
        <v>97291</v>
      </c>
      <c r="J3309">
        <v>1</v>
      </c>
      <c r="K3309">
        <v>0</v>
      </c>
      <c r="L3309">
        <v>0</v>
      </c>
      <c r="M3309">
        <v>0</v>
      </c>
      <c r="N3309">
        <v>1</v>
      </c>
      <c r="O3309">
        <v>1</v>
      </c>
      <c r="P3309">
        <v>348</v>
      </c>
      <c r="Q3309">
        <v>27</v>
      </c>
      <c r="R3309">
        <v>3</v>
      </c>
      <c r="S3309" t="s">
        <v>1478</v>
      </c>
      <c r="T3309">
        <v>1</v>
      </c>
      <c r="U3309">
        <v>9.1000300000000003E-3</v>
      </c>
      <c r="V3309">
        <v>75</v>
      </c>
    </row>
    <row r="3310" spans="1:22">
      <c r="A3310">
        <v>175047</v>
      </c>
      <c r="B3310" t="s">
        <v>3712</v>
      </c>
      <c r="C3310">
        <v>9.1000000000000004E-3</v>
      </c>
      <c r="D3310">
        <v>7.51E-2</v>
      </c>
      <c r="E3310">
        <v>8242</v>
      </c>
      <c r="F3310">
        <v>2</v>
      </c>
      <c r="G3310">
        <v>5</v>
      </c>
      <c r="H3310">
        <v>4</v>
      </c>
      <c r="I3310">
        <v>97291</v>
      </c>
      <c r="J3310">
        <v>1</v>
      </c>
      <c r="K3310">
        <v>0</v>
      </c>
      <c r="L3310">
        <v>0</v>
      </c>
      <c r="M3310">
        <v>0</v>
      </c>
      <c r="N3310">
        <v>1</v>
      </c>
      <c r="O3310">
        <v>1</v>
      </c>
      <c r="P3310">
        <v>348</v>
      </c>
      <c r="Q3310">
        <v>27</v>
      </c>
      <c r="R3310">
        <v>3</v>
      </c>
      <c r="S3310" t="s">
        <v>1478</v>
      </c>
      <c r="T3310">
        <v>1</v>
      </c>
      <c r="U3310">
        <v>6.6000000000000003E-2</v>
      </c>
      <c r="V3310">
        <v>544</v>
      </c>
    </row>
    <row r="3311" spans="1:22">
      <c r="A3311">
        <v>175048</v>
      </c>
      <c r="B3311" t="s">
        <v>3712</v>
      </c>
      <c r="C3311">
        <v>7.51E-2</v>
      </c>
      <c r="D3311">
        <v>0.28760000000000002</v>
      </c>
      <c r="E3311">
        <v>8242</v>
      </c>
      <c r="F3311">
        <v>2</v>
      </c>
      <c r="G3311">
        <v>5</v>
      </c>
      <c r="H3311">
        <v>4</v>
      </c>
      <c r="I3311">
        <v>97291</v>
      </c>
      <c r="J3311">
        <v>1</v>
      </c>
      <c r="K3311">
        <v>0</v>
      </c>
      <c r="L3311">
        <v>0</v>
      </c>
      <c r="M3311">
        <v>0</v>
      </c>
      <c r="N3311">
        <v>1</v>
      </c>
      <c r="O3311">
        <v>1</v>
      </c>
      <c r="P3311">
        <v>348</v>
      </c>
      <c r="Q3311">
        <v>27</v>
      </c>
      <c r="R3311">
        <v>3</v>
      </c>
      <c r="S3311" t="s">
        <v>1478</v>
      </c>
      <c r="T3311">
        <v>1</v>
      </c>
      <c r="U3311">
        <v>0.21249999999999999</v>
      </c>
      <c r="V3311">
        <v>1751</v>
      </c>
    </row>
    <row r="3312" spans="1:22">
      <c r="A3312">
        <v>175049</v>
      </c>
      <c r="B3312" t="s">
        <v>3712</v>
      </c>
      <c r="C3312">
        <v>0.28760000000000002</v>
      </c>
      <c r="D3312">
        <v>0.40560000000000002</v>
      </c>
      <c r="E3312">
        <v>8242</v>
      </c>
      <c r="F3312">
        <v>2</v>
      </c>
      <c r="G3312">
        <v>5</v>
      </c>
      <c r="H3312">
        <v>4</v>
      </c>
      <c r="I3312">
        <v>97291</v>
      </c>
      <c r="J3312">
        <v>1</v>
      </c>
      <c r="K3312">
        <v>0</v>
      </c>
      <c r="L3312">
        <v>0</v>
      </c>
      <c r="M3312">
        <v>0</v>
      </c>
      <c r="N3312">
        <v>1</v>
      </c>
      <c r="O3312">
        <v>1</v>
      </c>
      <c r="P3312">
        <v>348</v>
      </c>
      <c r="Q3312">
        <v>27</v>
      </c>
      <c r="R3312">
        <v>3</v>
      </c>
      <c r="S3312" t="s">
        <v>1478</v>
      </c>
      <c r="T3312">
        <v>1</v>
      </c>
      <c r="U3312">
        <v>0.11799999999999999</v>
      </c>
      <c r="V3312">
        <v>973</v>
      </c>
    </row>
    <row r="3313" spans="1:22">
      <c r="A3313">
        <v>175050</v>
      </c>
      <c r="B3313" t="s">
        <v>3712</v>
      </c>
      <c r="C3313">
        <v>0.40560000000000002</v>
      </c>
      <c r="D3313">
        <v>0.42720000000000002</v>
      </c>
      <c r="E3313">
        <v>8242</v>
      </c>
      <c r="F3313">
        <v>2</v>
      </c>
      <c r="G3313">
        <v>5</v>
      </c>
      <c r="H3313">
        <v>4</v>
      </c>
      <c r="I3313">
        <v>97291</v>
      </c>
      <c r="J3313">
        <v>1</v>
      </c>
      <c r="K3313">
        <v>0</v>
      </c>
      <c r="L3313">
        <v>0</v>
      </c>
      <c r="M3313">
        <v>0</v>
      </c>
      <c r="N3313">
        <v>1</v>
      </c>
      <c r="O3313">
        <v>1</v>
      </c>
      <c r="P3313">
        <v>348</v>
      </c>
      <c r="Q3313">
        <v>27</v>
      </c>
      <c r="R3313">
        <v>3</v>
      </c>
      <c r="S3313" t="s">
        <v>1478</v>
      </c>
      <c r="T3313">
        <v>1</v>
      </c>
      <c r="U3313">
        <v>2.1600000000000001E-2</v>
      </c>
      <c r="V3313">
        <v>178</v>
      </c>
    </row>
    <row r="3314" spans="1:22">
      <c r="A3314">
        <v>175051</v>
      </c>
      <c r="B3314" t="s">
        <v>3712</v>
      </c>
      <c r="C3314">
        <v>0.42720000000000002</v>
      </c>
      <c r="D3314">
        <v>0.48880000000000001</v>
      </c>
      <c r="E3314">
        <v>8242</v>
      </c>
      <c r="F3314">
        <v>2</v>
      </c>
      <c r="G3314">
        <v>5</v>
      </c>
      <c r="H3314">
        <v>4</v>
      </c>
      <c r="I3314">
        <v>97291</v>
      </c>
      <c r="J3314">
        <v>1</v>
      </c>
      <c r="K3314">
        <v>0</v>
      </c>
      <c r="L3314">
        <v>0</v>
      </c>
      <c r="M3314">
        <v>0</v>
      </c>
      <c r="N3314">
        <v>1</v>
      </c>
      <c r="O3314">
        <v>1</v>
      </c>
      <c r="P3314">
        <v>348</v>
      </c>
      <c r="Q3314">
        <v>27</v>
      </c>
      <c r="R3314">
        <v>3</v>
      </c>
      <c r="S3314" t="s">
        <v>1478</v>
      </c>
      <c r="T3314">
        <v>1</v>
      </c>
      <c r="U3314">
        <v>6.1600000000000002E-2</v>
      </c>
      <c r="V3314">
        <v>508</v>
      </c>
    </row>
    <row r="3315" spans="1:22">
      <c r="A3315">
        <v>175052</v>
      </c>
      <c r="B3315" t="s">
        <v>3712</v>
      </c>
      <c r="C3315">
        <v>0.48880000000000001</v>
      </c>
      <c r="D3315">
        <v>0.5373</v>
      </c>
      <c r="E3315">
        <v>8242</v>
      </c>
      <c r="F3315">
        <v>2</v>
      </c>
      <c r="G3315">
        <v>5</v>
      </c>
      <c r="H3315">
        <v>4</v>
      </c>
      <c r="I3315">
        <v>97291</v>
      </c>
      <c r="J3315">
        <v>1</v>
      </c>
      <c r="K3315">
        <v>0</v>
      </c>
      <c r="L3315">
        <v>0</v>
      </c>
      <c r="M3315">
        <v>0</v>
      </c>
      <c r="N3315">
        <v>1</v>
      </c>
      <c r="O3315">
        <v>1</v>
      </c>
      <c r="P3315">
        <v>348</v>
      </c>
      <c r="Q3315">
        <v>27</v>
      </c>
      <c r="R3315">
        <v>3</v>
      </c>
      <c r="S3315" t="s">
        <v>1478</v>
      </c>
      <c r="T3315">
        <v>1</v>
      </c>
      <c r="U3315">
        <v>4.8500000000000001E-2</v>
      </c>
      <c r="V3315">
        <v>400</v>
      </c>
    </row>
    <row r="3316" spans="1:22">
      <c r="A3316">
        <v>175053</v>
      </c>
      <c r="B3316" t="s">
        <v>3712</v>
      </c>
      <c r="C3316">
        <v>0.5373</v>
      </c>
      <c r="D3316">
        <v>0.64470000000000005</v>
      </c>
      <c r="E3316">
        <v>8242</v>
      </c>
      <c r="F3316">
        <v>2</v>
      </c>
      <c r="G3316">
        <v>5</v>
      </c>
      <c r="H3316">
        <v>4</v>
      </c>
      <c r="I3316">
        <v>97291</v>
      </c>
      <c r="J3316">
        <v>1</v>
      </c>
      <c r="K3316">
        <v>0</v>
      </c>
      <c r="L3316">
        <v>0</v>
      </c>
      <c r="M3316">
        <v>0</v>
      </c>
      <c r="N3316">
        <v>1</v>
      </c>
      <c r="O3316">
        <v>1</v>
      </c>
      <c r="P3316">
        <v>348</v>
      </c>
      <c r="Q3316">
        <v>27</v>
      </c>
      <c r="R3316">
        <v>3</v>
      </c>
      <c r="S3316" t="s">
        <v>1478</v>
      </c>
      <c r="T3316">
        <v>1</v>
      </c>
      <c r="U3316">
        <v>0.1074</v>
      </c>
      <c r="V3316">
        <v>885</v>
      </c>
    </row>
    <row r="3317" spans="1:22">
      <c r="A3317">
        <v>175054</v>
      </c>
      <c r="B3317" t="s">
        <v>3712</v>
      </c>
      <c r="C3317">
        <v>0.64470000000000005</v>
      </c>
      <c r="D3317">
        <v>0.76219999999999999</v>
      </c>
      <c r="E3317">
        <v>8242</v>
      </c>
      <c r="F3317">
        <v>2</v>
      </c>
      <c r="G3317">
        <v>5</v>
      </c>
      <c r="H3317">
        <v>4</v>
      </c>
      <c r="I3317">
        <v>97291</v>
      </c>
      <c r="J3317">
        <v>1</v>
      </c>
      <c r="K3317">
        <v>0</v>
      </c>
      <c r="L3317">
        <v>0</v>
      </c>
      <c r="M3317">
        <v>0</v>
      </c>
      <c r="N3317">
        <v>1</v>
      </c>
      <c r="O3317">
        <v>1</v>
      </c>
      <c r="P3317">
        <v>348</v>
      </c>
      <c r="Q3317">
        <v>27</v>
      </c>
      <c r="R3317">
        <v>3</v>
      </c>
      <c r="S3317" t="s">
        <v>1478</v>
      </c>
      <c r="T3317">
        <v>1</v>
      </c>
      <c r="U3317">
        <v>0.11749999999999999</v>
      </c>
      <c r="V3317">
        <v>968</v>
      </c>
    </row>
    <row r="3318" spans="1:22">
      <c r="A3318">
        <v>175055</v>
      </c>
      <c r="B3318" t="s">
        <v>3712</v>
      </c>
      <c r="C3318">
        <v>0.76219999999999999</v>
      </c>
      <c r="D3318">
        <v>0.9123</v>
      </c>
      <c r="E3318">
        <v>8242</v>
      </c>
      <c r="F3318">
        <v>2</v>
      </c>
      <c r="G3318">
        <v>5</v>
      </c>
      <c r="H3318">
        <v>4</v>
      </c>
      <c r="I3318">
        <v>97291</v>
      </c>
      <c r="J3318">
        <v>1</v>
      </c>
      <c r="K3318">
        <v>0</v>
      </c>
      <c r="L3318">
        <v>0</v>
      </c>
      <c r="M3318">
        <v>0</v>
      </c>
      <c r="N3318">
        <v>1</v>
      </c>
      <c r="O3318">
        <v>1</v>
      </c>
      <c r="P3318">
        <v>348</v>
      </c>
      <c r="Q3318">
        <v>27</v>
      </c>
      <c r="R3318">
        <v>3</v>
      </c>
      <c r="S3318" t="s">
        <v>1478</v>
      </c>
      <c r="T3318">
        <v>1</v>
      </c>
      <c r="U3318">
        <v>0.15010000000000001</v>
      </c>
      <c r="V3318">
        <v>1237</v>
      </c>
    </row>
    <row r="3319" spans="1:22">
      <c r="A3319">
        <v>175056</v>
      </c>
      <c r="B3319" t="s">
        <v>3712</v>
      </c>
      <c r="C3319">
        <v>0.9123</v>
      </c>
      <c r="D3319">
        <v>1.0570999999999999</v>
      </c>
      <c r="E3319">
        <v>8242</v>
      </c>
      <c r="F3319">
        <v>2</v>
      </c>
      <c r="G3319">
        <v>5</v>
      </c>
      <c r="H3319">
        <v>4</v>
      </c>
      <c r="I3319">
        <v>97291</v>
      </c>
      <c r="J3319">
        <v>1</v>
      </c>
      <c r="K3319">
        <v>0</v>
      </c>
      <c r="L3319">
        <v>0</v>
      </c>
      <c r="M3319">
        <v>0</v>
      </c>
      <c r="N3319">
        <v>1</v>
      </c>
      <c r="O3319">
        <v>1</v>
      </c>
      <c r="P3319">
        <v>348</v>
      </c>
      <c r="Q3319">
        <v>27</v>
      </c>
      <c r="R3319">
        <v>3</v>
      </c>
      <c r="S3319" t="s">
        <v>1478</v>
      </c>
      <c r="T3319">
        <v>1</v>
      </c>
      <c r="U3319">
        <v>0.14480000000000001</v>
      </c>
      <c r="V3319">
        <v>1193</v>
      </c>
    </row>
    <row r="3320" spans="1:22">
      <c r="A3320">
        <v>175057</v>
      </c>
      <c r="B3320" t="s">
        <v>3712</v>
      </c>
      <c r="C3320">
        <v>1.0570999999999999</v>
      </c>
      <c r="D3320">
        <v>1.147</v>
      </c>
      <c r="E3320">
        <v>8242</v>
      </c>
      <c r="F3320">
        <v>2</v>
      </c>
      <c r="G3320">
        <v>5</v>
      </c>
      <c r="H3320">
        <v>4</v>
      </c>
      <c r="I3320">
        <v>97291</v>
      </c>
      <c r="J3320">
        <v>1</v>
      </c>
      <c r="K3320">
        <v>0</v>
      </c>
      <c r="L3320">
        <v>0</v>
      </c>
      <c r="M3320">
        <v>0</v>
      </c>
      <c r="N3320">
        <v>1</v>
      </c>
      <c r="O3320">
        <v>1</v>
      </c>
      <c r="P3320">
        <v>348</v>
      </c>
      <c r="Q3320">
        <v>27</v>
      </c>
      <c r="R3320">
        <v>3</v>
      </c>
      <c r="S3320" t="s">
        <v>1478</v>
      </c>
      <c r="T3320">
        <v>1</v>
      </c>
      <c r="U3320">
        <v>8.9899999999999994E-2</v>
      </c>
      <c r="V3320">
        <v>741</v>
      </c>
    </row>
    <row r="3321" spans="1:22">
      <c r="A3321">
        <v>175058</v>
      </c>
      <c r="B3321" t="s">
        <v>3713</v>
      </c>
      <c r="C3321">
        <v>-2.9999999999999997E-8</v>
      </c>
      <c r="D3321">
        <v>0.1132</v>
      </c>
      <c r="E3321">
        <v>3059</v>
      </c>
      <c r="F3321">
        <v>2</v>
      </c>
      <c r="G3321">
        <v>5</v>
      </c>
      <c r="H3321">
        <v>4</v>
      </c>
      <c r="I3321">
        <v>97291</v>
      </c>
      <c r="J3321">
        <v>1</v>
      </c>
      <c r="K3321">
        <v>0</v>
      </c>
      <c r="L3321">
        <v>0</v>
      </c>
      <c r="M3321">
        <v>0</v>
      </c>
      <c r="N3321">
        <v>1</v>
      </c>
      <c r="O3321">
        <v>1</v>
      </c>
      <c r="P3321">
        <v>348</v>
      </c>
      <c r="Q3321">
        <v>27</v>
      </c>
      <c r="R3321">
        <v>3</v>
      </c>
      <c r="S3321" t="s">
        <v>1478</v>
      </c>
      <c r="T3321">
        <v>1</v>
      </c>
      <c r="U3321">
        <v>0.11320002999999999</v>
      </c>
      <c r="V3321">
        <v>346</v>
      </c>
    </row>
    <row r="3322" spans="1:22">
      <c r="A3322">
        <v>175059</v>
      </c>
      <c r="B3322" t="s">
        <v>3713</v>
      </c>
      <c r="C3322">
        <v>0.1132</v>
      </c>
      <c r="D3322">
        <v>0.16139999999999999</v>
      </c>
      <c r="E3322">
        <v>4775</v>
      </c>
      <c r="F3322">
        <v>2</v>
      </c>
      <c r="G3322">
        <v>5</v>
      </c>
      <c r="H3322">
        <v>4</v>
      </c>
      <c r="I3322">
        <v>97291</v>
      </c>
      <c r="J3322">
        <v>1</v>
      </c>
      <c r="K3322">
        <v>0</v>
      </c>
      <c r="L3322">
        <v>0</v>
      </c>
      <c r="M3322">
        <v>0</v>
      </c>
      <c r="N3322">
        <v>1</v>
      </c>
      <c r="O3322">
        <v>1</v>
      </c>
      <c r="P3322">
        <v>348</v>
      </c>
      <c r="Q3322">
        <v>27</v>
      </c>
      <c r="R3322">
        <v>3</v>
      </c>
      <c r="S3322" t="s">
        <v>1478</v>
      </c>
      <c r="T3322">
        <v>1</v>
      </c>
      <c r="U3322">
        <v>4.82E-2</v>
      </c>
      <c r="V3322">
        <v>230</v>
      </c>
    </row>
    <row r="3323" spans="1:22">
      <c r="A3323">
        <v>175060</v>
      </c>
      <c r="B3323" t="s">
        <v>3713</v>
      </c>
      <c r="C3323">
        <v>0.16139999999999999</v>
      </c>
      <c r="D3323">
        <v>0.20737839999999999</v>
      </c>
      <c r="E3323">
        <v>5776</v>
      </c>
      <c r="F3323">
        <v>2</v>
      </c>
      <c r="G3323">
        <v>5</v>
      </c>
      <c r="H3323">
        <v>4</v>
      </c>
      <c r="I3323">
        <v>97291</v>
      </c>
      <c r="J3323">
        <v>1</v>
      </c>
      <c r="K3323">
        <v>0</v>
      </c>
      <c r="L3323">
        <v>0</v>
      </c>
      <c r="M3323">
        <v>0</v>
      </c>
      <c r="N3323">
        <v>1</v>
      </c>
      <c r="O3323">
        <v>1</v>
      </c>
      <c r="P3323">
        <v>348</v>
      </c>
      <c r="Q3323">
        <v>27</v>
      </c>
      <c r="R3323">
        <v>3</v>
      </c>
      <c r="S3323" t="s">
        <v>1478</v>
      </c>
      <c r="T3323">
        <v>1</v>
      </c>
      <c r="U3323">
        <v>4.5978400000000003E-2</v>
      </c>
      <c r="V3323">
        <v>266</v>
      </c>
    </row>
    <row r="3324" spans="1:22">
      <c r="A3324">
        <v>175061</v>
      </c>
      <c r="B3324" t="s">
        <v>3713</v>
      </c>
      <c r="C3324">
        <v>0.20737839999999999</v>
      </c>
      <c r="D3324">
        <v>0.2074</v>
      </c>
      <c r="E3324">
        <v>5776</v>
      </c>
      <c r="F3324">
        <v>2</v>
      </c>
      <c r="G3324">
        <v>5</v>
      </c>
      <c r="H3324">
        <v>4</v>
      </c>
      <c r="I3324">
        <v>97291</v>
      </c>
      <c r="J3324">
        <v>1</v>
      </c>
      <c r="K3324">
        <v>9</v>
      </c>
      <c r="L3324">
        <v>2</v>
      </c>
      <c r="M3324">
        <v>0</v>
      </c>
      <c r="N3324">
        <v>1</v>
      </c>
      <c r="O3324">
        <v>1</v>
      </c>
      <c r="P3324">
        <v>348</v>
      </c>
      <c r="Q3324">
        <v>27</v>
      </c>
      <c r="R3324">
        <v>3</v>
      </c>
      <c r="S3324" t="s">
        <v>1478</v>
      </c>
      <c r="T3324">
        <v>1</v>
      </c>
      <c r="U3324">
        <v>2.16E-5</v>
      </c>
      <c r="V3324">
        <v>0</v>
      </c>
    </row>
    <row r="3325" spans="1:22">
      <c r="A3325">
        <v>175062</v>
      </c>
      <c r="B3325" t="s">
        <v>3713</v>
      </c>
      <c r="C3325">
        <v>0.2074</v>
      </c>
      <c r="D3325">
        <v>0.28039999999999998</v>
      </c>
      <c r="E3325">
        <v>7041</v>
      </c>
      <c r="F3325">
        <v>2</v>
      </c>
      <c r="G3325">
        <v>5</v>
      </c>
      <c r="H3325">
        <v>4</v>
      </c>
      <c r="I3325">
        <v>97291</v>
      </c>
      <c r="J3325">
        <v>1</v>
      </c>
      <c r="K3325">
        <v>9</v>
      </c>
      <c r="L3325">
        <v>2</v>
      </c>
      <c r="M3325">
        <v>0</v>
      </c>
      <c r="N3325">
        <v>1</v>
      </c>
      <c r="O3325">
        <v>1</v>
      </c>
      <c r="P3325">
        <v>348</v>
      </c>
      <c r="Q3325">
        <v>27</v>
      </c>
      <c r="R3325">
        <v>3</v>
      </c>
      <c r="S3325" t="s">
        <v>1478</v>
      </c>
      <c r="T3325">
        <v>1</v>
      </c>
      <c r="U3325">
        <v>7.2999999999999995E-2</v>
      </c>
      <c r="V3325">
        <v>514</v>
      </c>
    </row>
    <row r="3326" spans="1:22">
      <c r="A3326">
        <v>175063</v>
      </c>
      <c r="B3326" t="s">
        <v>3713</v>
      </c>
      <c r="C3326">
        <v>0.28039999999999998</v>
      </c>
      <c r="D3326">
        <v>0.3448</v>
      </c>
      <c r="E3326">
        <v>7427</v>
      </c>
      <c r="F3326">
        <v>2</v>
      </c>
      <c r="G3326">
        <v>5</v>
      </c>
      <c r="H3326">
        <v>4</v>
      </c>
      <c r="I3326">
        <v>97291</v>
      </c>
      <c r="J3326">
        <v>1</v>
      </c>
      <c r="K3326">
        <v>9</v>
      </c>
      <c r="L3326">
        <v>2</v>
      </c>
      <c r="M3326">
        <v>0</v>
      </c>
      <c r="N3326">
        <v>1</v>
      </c>
      <c r="O3326">
        <v>1</v>
      </c>
      <c r="P3326">
        <v>348</v>
      </c>
      <c r="Q3326">
        <v>27</v>
      </c>
      <c r="R3326">
        <v>3</v>
      </c>
      <c r="S3326" t="s">
        <v>1478</v>
      </c>
      <c r="T3326">
        <v>1</v>
      </c>
      <c r="U3326">
        <v>6.4399999999999999E-2</v>
      </c>
      <c r="V3326">
        <v>478</v>
      </c>
    </row>
    <row r="3327" spans="1:22">
      <c r="A3327">
        <v>175064</v>
      </c>
      <c r="B3327" t="s">
        <v>3713</v>
      </c>
      <c r="C3327">
        <v>0.3448</v>
      </c>
      <c r="D3327">
        <v>0.44769999999999999</v>
      </c>
      <c r="E3327">
        <v>7898</v>
      </c>
      <c r="F3327">
        <v>2</v>
      </c>
      <c r="G3327">
        <v>5</v>
      </c>
      <c r="H3327">
        <v>4</v>
      </c>
      <c r="I3327">
        <v>97291</v>
      </c>
      <c r="J3327">
        <v>1</v>
      </c>
      <c r="K3327">
        <v>9</v>
      </c>
      <c r="L3327">
        <v>2</v>
      </c>
      <c r="M3327">
        <v>0</v>
      </c>
      <c r="N3327">
        <v>1</v>
      </c>
      <c r="O3327">
        <v>1</v>
      </c>
      <c r="P3327">
        <v>348</v>
      </c>
      <c r="Q3327">
        <v>27</v>
      </c>
      <c r="R3327">
        <v>3</v>
      </c>
      <c r="S3327" t="s">
        <v>1478</v>
      </c>
      <c r="T3327">
        <v>1</v>
      </c>
      <c r="U3327">
        <v>0.10290000000000001</v>
      </c>
      <c r="V3327">
        <v>813</v>
      </c>
    </row>
    <row r="3328" spans="1:22">
      <c r="A3328">
        <v>175065</v>
      </c>
      <c r="B3328" t="s">
        <v>3713</v>
      </c>
      <c r="C3328">
        <v>0.44769999999999999</v>
      </c>
      <c r="D3328">
        <v>0.51600000000000001</v>
      </c>
      <c r="E3328">
        <v>8379</v>
      </c>
      <c r="F3328">
        <v>2</v>
      </c>
      <c r="G3328">
        <v>5</v>
      </c>
      <c r="H3328">
        <v>4</v>
      </c>
      <c r="I3328">
        <v>97291</v>
      </c>
      <c r="J3328">
        <v>1</v>
      </c>
      <c r="K3328">
        <v>9</v>
      </c>
      <c r="L3328">
        <v>2</v>
      </c>
      <c r="M3328">
        <v>0</v>
      </c>
      <c r="N3328">
        <v>1</v>
      </c>
      <c r="O3328">
        <v>1</v>
      </c>
      <c r="P3328">
        <v>348</v>
      </c>
      <c r="Q3328">
        <v>27</v>
      </c>
      <c r="R3328">
        <v>3</v>
      </c>
      <c r="S3328" t="s">
        <v>1478</v>
      </c>
      <c r="T3328">
        <v>1</v>
      </c>
      <c r="U3328">
        <v>6.83E-2</v>
      </c>
      <c r="V3328">
        <v>572</v>
      </c>
    </row>
    <row r="3329" spans="1:22">
      <c r="A3329">
        <v>175066</v>
      </c>
      <c r="B3329" t="s">
        <v>3713</v>
      </c>
      <c r="C3329">
        <v>0.51600000000000001</v>
      </c>
      <c r="D3329">
        <v>0.51603580000000004</v>
      </c>
      <c r="E3329">
        <v>8936</v>
      </c>
      <c r="F3329">
        <v>2</v>
      </c>
      <c r="G3329">
        <v>5</v>
      </c>
      <c r="H3329">
        <v>4</v>
      </c>
      <c r="I3329">
        <v>97291</v>
      </c>
      <c r="J3329">
        <v>1</v>
      </c>
      <c r="K3329">
        <v>9</v>
      </c>
      <c r="L3329">
        <v>2</v>
      </c>
      <c r="M3329">
        <v>0</v>
      </c>
      <c r="N3329">
        <v>1</v>
      </c>
      <c r="O3329">
        <v>1</v>
      </c>
      <c r="P3329">
        <v>348</v>
      </c>
      <c r="Q3329">
        <v>27</v>
      </c>
      <c r="R3329">
        <v>3</v>
      </c>
      <c r="S3329" t="s">
        <v>1478</v>
      </c>
      <c r="T3329">
        <v>1</v>
      </c>
      <c r="U3329">
        <v>3.5800000000000003E-5</v>
      </c>
      <c r="V3329">
        <v>0</v>
      </c>
    </row>
    <row r="3330" spans="1:22">
      <c r="A3330">
        <v>175067</v>
      </c>
      <c r="B3330" t="s">
        <v>3713</v>
      </c>
      <c r="C3330">
        <v>0.51603580000000004</v>
      </c>
      <c r="D3330">
        <v>0.64559999999999995</v>
      </c>
      <c r="E3330">
        <v>8936</v>
      </c>
      <c r="F3330">
        <v>2</v>
      </c>
      <c r="G3330">
        <v>5</v>
      </c>
      <c r="H3330">
        <v>4</v>
      </c>
      <c r="I3330">
        <v>97291</v>
      </c>
      <c r="J3330">
        <v>1</v>
      </c>
      <c r="K3330">
        <v>0</v>
      </c>
      <c r="L3330">
        <v>0</v>
      </c>
      <c r="M3330">
        <v>0</v>
      </c>
      <c r="N3330">
        <v>1</v>
      </c>
      <c r="O3330">
        <v>1</v>
      </c>
      <c r="P3330">
        <v>348</v>
      </c>
      <c r="Q3330">
        <v>27</v>
      </c>
      <c r="R3330">
        <v>3</v>
      </c>
      <c r="S3330" t="s">
        <v>1478</v>
      </c>
      <c r="T3330">
        <v>1</v>
      </c>
      <c r="U3330">
        <v>0.12956419999999999</v>
      </c>
      <c r="V3330">
        <v>1158</v>
      </c>
    </row>
    <row r="3331" spans="1:22">
      <c r="A3331">
        <v>175068</v>
      </c>
      <c r="B3331" t="s">
        <v>3713</v>
      </c>
      <c r="C3331">
        <v>0.64559999999999995</v>
      </c>
      <c r="D3331">
        <v>0.89829999999999999</v>
      </c>
      <c r="E3331">
        <v>10011</v>
      </c>
      <c r="F3331">
        <v>2</v>
      </c>
      <c r="G3331">
        <v>5</v>
      </c>
      <c r="H3331">
        <v>4</v>
      </c>
      <c r="I3331">
        <v>97291</v>
      </c>
      <c r="J3331">
        <v>1</v>
      </c>
      <c r="K3331">
        <v>0</v>
      </c>
      <c r="L3331">
        <v>0</v>
      </c>
      <c r="M3331">
        <v>0</v>
      </c>
      <c r="N3331">
        <v>1</v>
      </c>
      <c r="O3331">
        <v>1</v>
      </c>
      <c r="P3331">
        <v>348</v>
      </c>
      <c r="Q3331">
        <v>27</v>
      </c>
      <c r="R3331">
        <v>3</v>
      </c>
      <c r="S3331" t="s">
        <v>1478</v>
      </c>
      <c r="T3331">
        <v>1</v>
      </c>
      <c r="U3331">
        <v>0.25269999999999998</v>
      </c>
      <c r="V3331">
        <v>2530</v>
      </c>
    </row>
    <row r="3332" spans="1:22">
      <c r="A3332">
        <v>175069</v>
      </c>
      <c r="B3332" t="s">
        <v>3713</v>
      </c>
      <c r="C3332">
        <v>0.89829999999999999</v>
      </c>
      <c r="D3332">
        <v>1.1334</v>
      </c>
      <c r="E3332">
        <v>11383</v>
      </c>
      <c r="F3332">
        <v>2</v>
      </c>
      <c r="G3332">
        <v>5</v>
      </c>
      <c r="H3332">
        <v>4</v>
      </c>
      <c r="I3332">
        <v>97291</v>
      </c>
      <c r="J3332">
        <v>1</v>
      </c>
      <c r="K3332">
        <v>0</v>
      </c>
      <c r="L3332">
        <v>0</v>
      </c>
      <c r="M3332">
        <v>0</v>
      </c>
      <c r="N3332">
        <v>1</v>
      </c>
      <c r="O3332">
        <v>1</v>
      </c>
      <c r="P3332">
        <v>348</v>
      </c>
      <c r="Q3332">
        <v>27</v>
      </c>
      <c r="R3332">
        <v>3</v>
      </c>
      <c r="S3332" t="s">
        <v>1478</v>
      </c>
      <c r="T3332">
        <v>1</v>
      </c>
      <c r="U3332">
        <v>0.2351</v>
      </c>
      <c r="V3332">
        <v>2676</v>
      </c>
    </row>
    <row r="3333" spans="1:22">
      <c r="A3333">
        <v>175070</v>
      </c>
      <c r="B3333" t="s">
        <v>3713</v>
      </c>
      <c r="C3333">
        <v>1.1334</v>
      </c>
      <c r="D3333">
        <v>1.2437</v>
      </c>
      <c r="E3333">
        <v>12355</v>
      </c>
      <c r="F3333">
        <v>2</v>
      </c>
      <c r="G3333">
        <v>5</v>
      </c>
      <c r="H3333">
        <v>4</v>
      </c>
      <c r="I3333">
        <v>97291</v>
      </c>
      <c r="J3333">
        <v>1</v>
      </c>
      <c r="K3333">
        <v>0</v>
      </c>
      <c r="L3333">
        <v>0</v>
      </c>
      <c r="M3333">
        <v>0</v>
      </c>
      <c r="N3333">
        <v>1</v>
      </c>
      <c r="O3333">
        <v>1</v>
      </c>
      <c r="P3333">
        <v>348</v>
      </c>
      <c r="Q3333">
        <v>27</v>
      </c>
      <c r="R3333">
        <v>3</v>
      </c>
      <c r="S3333" t="s">
        <v>1478</v>
      </c>
      <c r="T3333">
        <v>1</v>
      </c>
      <c r="U3333">
        <v>0.1103</v>
      </c>
      <c r="V3333">
        <v>1363</v>
      </c>
    </row>
    <row r="3334" spans="1:22">
      <c r="A3334">
        <v>175071</v>
      </c>
      <c r="B3334" t="s">
        <v>3713</v>
      </c>
      <c r="C3334">
        <v>1.2437</v>
      </c>
      <c r="D3334">
        <v>1.3021</v>
      </c>
      <c r="E3334">
        <v>12829</v>
      </c>
      <c r="F3334">
        <v>2</v>
      </c>
      <c r="G3334">
        <v>5</v>
      </c>
      <c r="H3334">
        <v>4</v>
      </c>
      <c r="I3334">
        <v>97291</v>
      </c>
      <c r="J3334">
        <v>1</v>
      </c>
      <c r="K3334">
        <v>0</v>
      </c>
      <c r="L3334">
        <v>0</v>
      </c>
      <c r="M3334">
        <v>0</v>
      </c>
      <c r="N3334">
        <v>1</v>
      </c>
      <c r="O3334">
        <v>1</v>
      </c>
      <c r="P3334">
        <v>348</v>
      </c>
      <c r="Q3334">
        <v>27</v>
      </c>
      <c r="R3334">
        <v>3</v>
      </c>
      <c r="S3334" t="s">
        <v>1478</v>
      </c>
      <c r="T3334">
        <v>1</v>
      </c>
      <c r="U3334">
        <v>5.8400000000000001E-2</v>
      </c>
      <c r="V3334">
        <v>749</v>
      </c>
    </row>
    <row r="3335" spans="1:22">
      <c r="A3335">
        <v>175072</v>
      </c>
      <c r="B3335" t="s">
        <v>3713</v>
      </c>
      <c r="C3335">
        <v>1.3021</v>
      </c>
      <c r="D3335">
        <v>1.4287000000000001</v>
      </c>
      <c r="E3335">
        <v>13350</v>
      </c>
      <c r="F3335">
        <v>2</v>
      </c>
      <c r="G3335">
        <v>5</v>
      </c>
      <c r="H3335">
        <v>4</v>
      </c>
      <c r="I3335">
        <v>97291</v>
      </c>
      <c r="J3335">
        <v>1</v>
      </c>
      <c r="K3335">
        <v>0</v>
      </c>
      <c r="L3335">
        <v>0</v>
      </c>
      <c r="M3335">
        <v>0</v>
      </c>
      <c r="N3335">
        <v>1</v>
      </c>
      <c r="O3335">
        <v>1</v>
      </c>
      <c r="P3335">
        <v>348</v>
      </c>
      <c r="Q3335">
        <v>27</v>
      </c>
      <c r="R3335">
        <v>3</v>
      </c>
      <c r="S3335" t="s">
        <v>1478</v>
      </c>
      <c r="T3335">
        <v>1</v>
      </c>
      <c r="U3335">
        <v>0.12659999999999999</v>
      </c>
      <c r="V3335">
        <v>1690</v>
      </c>
    </row>
    <row r="3336" spans="1:22">
      <c r="A3336">
        <v>175073</v>
      </c>
      <c r="B3336" t="s">
        <v>3713</v>
      </c>
      <c r="C3336">
        <v>1.4287000000000001</v>
      </c>
      <c r="D3336">
        <v>1.5009999999999999</v>
      </c>
      <c r="E3336">
        <v>13909</v>
      </c>
      <c r="F3336">
        <v>2</v>
      </c>
      <c r="G3336">
        <v>5</v>
      </c>
      <c r="H3336">
        <v>4</v>
      </c>
      <c r="I3336">
        <v>97291</v>
      </c>
      <c r="J3336">
        <v>1</v>
      </c>
      <c r="K3336">
        <v>0</v>
      </c>
      <c r="L3336">
        <v>0</v>
      </c>
      <c r="M3336">
        <v>0</v>
      </c>
      <c r="N3336">
        <v>1</v>
      </c>
      <c r="O3336">
        <v>1</v>
      </c>
      <c r="P3336">
        <v>348</v>
      </c>
      <c r="Q3336">
        <v>27</v>
      </c>
      <c r="R3336">
        <v>3</v>
      </c>
      <c r="S3336" t="s">
        <v>1478</v>
      </c>
      <c r="T3336">
        <v>1</v>
      </c>
      <c r="U3336">
        <v>7.2300000000000003E-2</v>
      </c>
      <c r="V3336">
        <v>1006</v>
      </c>
    </row>
    <row r="3337" spans="1:22">
      <c r="A3337">
        <v>175074</v>
      </c>
      <c r="B3337" t="s">
        <v>3713</v>
      </c>
      <c r="C3337">
        <v>1.5009999999999999</v>
      </c>
      <c r="D3337">
        <v>1.5467</v>
      </c>
      <c r="E3337">
        <v>13927</v>
      </c>
      <c r="F3337">
        <v>2</v>
      </c>
      <c r="G3337">
        <v>5</v>
      </c>
      <c r="H3337">
        <v>4</v>
      </c>
      <c r="I3337">
        <v>97291</v>
      </c>
      <c r="J3337">
        <v>1</v>
      </c>
      <c r="K3337">
        <v>0</v>
      </c>
      <c r="L3337">
        <v>0</v>
      </c>
      <c r="M3337">
        <v>0</v>
      </c>
      <c r="N3337">
        <v>1</v>
      </c>
      <c r="O3337">
        <v>1</v>
      </c>
      <c r="P3337">
        <v>348</v>
      </c>
      <c r="Q3337">
        <v>27</v>
      </c>
      <c r="R3337">
        <v>3</v>
      </c>
      <c r="S3337" t="s">
        <v>1478</v>
      </c>
      <c r="T3337">
        <v>1</v>
      </c>
      <c r="U3337">
        <v>4.5699999999999998E-2</v>
      </c>
      <c r="V3337">
        <v>636</v>
      </c>
    </row>
    <row r="3338" spans="1:22">
      <c r="A3338">
        <v>175075</v>
      </c>
      <c r="B3338" t="s">
        <v>3713</v>
      </c>
      <c r="C3338">
        <v>1.5467</v>
      </c>
      <c r="D3338">
        <v>1.5581</v>
      </c>
      <c r="E3338">
        <v>13936</v>
      </c>
      <c r="F3338">
        <v>2</v>
      </c>
      <c r="G3338">
        <v>5</v>
      </c>
      <c r="H3338">
        <v>4</v>
      </c>
      <c r="I3338">
        <v>97291</v>
      </c>
      <c r="J3338">
        <v>1</v>
      </c>
      <c r="K3338">
        <v>0</v>
      </c>
      <c r="L3338">
        <v>0</v>
      </c>
      <c r="M3338">
        <v>0</v>
      </c>
      <c r="N3338">
        <v>1</v>
      </c>
      <c r="O3338">
        <v>1</v>
      </c>
      <c r="P3338">
        <v>348</v>
      </c>
      <c r="Q3338">
        <v>27</v>
      </c>
      <c r="R3338">
        <v>3</v>
      </c>
      <c r="S3338" t="s">
        <v>1478</v>
      </c>
      <c r="T3338">
        <v>1</v>
      </c>
      <c r="U3338">
        <v>1.14E-2</v>
      </c>
      <c r="V3338">
        <v>159</v>
      </c>
    </row>
    <row r="3339" spans="1:22">
      <c r="A3339">
        <v>175076</v>
      </c>
      <c r="B3339" t="s">
        <v>3713</v>
      </c>
      <c r="C3339">
        <v>1.5581</v>
      </c>
      <c r="D3339">
        <v>1.6081000000000001</v>
      </c>
      <c r="E3339">
        <v>13946</v>
      </c>
      <c r="F3339">
        <v>2</v>
      </c>
      <c r="G3339">
        <v>5</v>
      </c>
      <c r="H3339">
        <v>4</v>
      </c>
      <c r="I3339">
        <v>97291</v>
      </c>
      <c r="J3339">
        <v>1</v>
      </c>
      <c r="K3339">
        <v>0</v>
      </c>
      <c r="L3339">
        <v>0</v>
      </c>
      <c r="M3339">
        <v>0</v>
      </c>
      <c r="N3339">
        <v>1</v>
      </c>
      <c r="O3339">
        <v>1</v>
      </c>
      <c r="P3339">
        <v>348</v>
      </c>
      <c r="Q3339">
        <v>27</v>
      </c>
      <c r="R3339">
        <v>3</v>
      </c>
      <c r="S3339" t="s">
        <v>1478</v>
      </c>
      <c r="T3339">
        <v>1</v>
      </c>
      <c r="U3339">
        <v>0.05</v>
      </c>
      <c r="V3339">
        <v>697</v>
      </c>
    </row>
    <row r="3340" spans="1:22">
      <c r="A3340">
        <v>175077</v>
      </c>
      <c r="B3340" t="s">
        <v>3713</v>
      </c>
      <c r="C3340">
        <v>1.6081000000000001</v>
      </c>
      <c r="D3340">
        <v>1.6584000000000001</v>
      </c>
      <c r="E3340">
        <v>13961</v>
      </c>
      <c r="F3340">
        <v>2</v>
      </c>
      <c r="G3340">
        <v>5</v>
      </c>
      <c r="H3340">
        <v>4</v>
      </c>
      <c r="I3340">
        <v>97291</v>
      </c>
      <c r="J3340">
        <v>1</v>
      </c>
      <c r="K3340">
        <v>0</v>
      </c>
      <c r="L3340">
        <v>0</v>
      </c>
      <c r="M3340">
        <v>0</v>
      </c>
      <c r="N3340">
        <v>1</v>
      </c>
      <c r="O3340">
        <v>1</v>
      </c>
      <c r="P3340">
        <v>348</v>
      </c>
      <c r="Q3340">
        <v>27</v>
      </c>
      <c r="R3340">
        <v>3</v>
      </c>
      <c r="S3340" t="s">
        <v>1478</v>
      </c>
      <c r="T3340">
        <v>1</v>
      </c>
      <c r="U3340">
        <v>5.0299999999999997E-2</v>
      </c>
      <c r="V3340">
        <v>702</v>
      </c>
    </row>
    <row r="3341" spans="1:22">
      <c r="A3341">
        <v>175078</v>
      </c>
      <c r="B3341" t="s">
        <v>3713</v>
      </c>
      <c r="C3341">
        <v>1.6584000000000001</v>
      </c>
      <c r="D3341">
        <v>1.6982999999999999</v>
      </c>
      <c r="E3341">
        <v>13975</v>
      </c>
      <c r="F3341">
        <v>2</v>
      </c>
      <c r="G3341">
        <v>5</v>
      </c>
      <c r="H3341">
        <v>4</v>
      </c>
      <c r="I3341">
        <v>97291</v>
      </c>
      <c r="J3341">
        <v>1</v>
      </c>
      <c r="K3341">
        <v>0</v>
      </c>
      <c r="L3341">
        <v>0</v>
      </c>
      <c r="M3341">
        <v>0</v>
      </c>
      <c r="N3341">
        <v>1</v>
      </c>
      <c r="O3341">
        <v>1</v>
      </c>
      <c r="P3341">
        <v>348</v>
      </c>
      <c r="Q3341">
        <v>27</v>
      </c>
      <c r="R3341">
        <v>3</v>
      </c>
      <c r="S3341" t="s">
        <v>1478</v>
      </c>
      <c r="T3341">
        <v>1</v>
      </c>
      <c r="U3341">
        <v>3.9899999999999998E-2</v>
      </c>
      <c r="V3341">
        <v>558</v>
      </c>
    </row>
    <row r="3342" spans="1:22">
      <c r="A3342">
        <v>175079</v>
      </c>
      <c r="B3342" t="s">
        <v>3713</v>
      </c>
      <c r="C3342">
        <v>1.6982999999999999</v>
      </c>
      <c r="D3342">
        <v>1.7228000000000001</v>
      </c>
      <c r="E3342">
        <v>13985</v>
      </c>
      <c r="F3342">
        <v>2</v>
      </c>
      <c r="G3342">
        <v>5</v>
      </c>
      <c r="H3342">
        <v>4</v>
      </c>
      <c r="I3342">
        <v>97291</v>
      </c>
      <c r="J3342">
        <v>1</v>
      </c>
      <c r="K3342">
        <v>0</v>
      </c>
      <c r="L3342">
        <v>0</v>
      </c>
      <c r="M3342">
        <v>0</v>
      </c>
      <c r="N3342">
        <v>1</v>
      </c>
      <c r="O3342">
        <v>1</v>
      </c>
      <c r="P3342">
        <v>348</v>
      </c>
      <c r="Q3342">
        <v>27</v>
      </c>
      <c r="R3342">
        <v>3</v>
      </c>
      <c r="S3342" t="s">
        <v>1478</v>
      </c>
      <c r="T3342">
        <v>1</v>
      </c>
      <c r="U3342">
        <v>2.4500000000000001E-2</v>
      </c>
      <c r="V3342">
        <v>343</v>
      </c>
    </row>
    <row r="3343" spans="1:22">
      <c r="A3343">
        <v>175080</v>
      </c>
      <c r="B3343" t="s">
        <v>3713</v>
      </c>
      <c r="C3343">
        <v>1.7228000000000001</v>
      </c>
      <c r="D3343">
        <v>1.7698213</v>
      </c>
      <c r="E3343">
        <v>14000</v>
      </c>
      <c r="F3343">
        <v>2</v>
      </c>
      <c r="G3343">
        <v>5</v>
      </c>
      <c r="H3343">
        <v>4</v>
      </c>
      <c r="I3343">
        <v>97291</v>
      </c>
      <c r="J3343">
        <v>1</v>
      </c>
      <c r="K3343">
        <v>0</v>
      </c>
      <c r="L3343">
        <v>0</v>
      </c>
      <c r="M3343">
        <v>0</v>
      </c>
      <c r="N3343">
        <v>1</v>
      </c>
      <c r="O3343">
        <v>1</v>
      </c>
      <c r="P3343">
        <v>348</v>
      </c>
      <c r="Q3343">
        <v>27</v>
      </c>
      <c r="R3343">
        <v>3</v>
      </c>
      <c r="S3343" t="s">
        <v>1478</v>
      </c>
      <c r="T3343">
        <v>1</v>
      </c>
      <c r="U3343">
        <v>4.7021300000000002E-2</v>
      </c>
      <c r="V3343">
        <v>658</v>
      </c>
    </row>
    <row r="3344" spans="1:22">
      <c r="A3344">
        <v>175081</v>
      </c>
      <c r="B3344" t="s">
        <v>3713</v>
      </c>
      <c r="C3344">
        <v>1.7698213</v>
      </c>
      <c r="D3344">
        <v>1.7884907000000001</v>
      </c>
      <c r="E3344">
        <v>14000</v>
      </c>
      <c r="F3344">
        <v>1</v>
      </c>
      <c r="G3344">
        <v>5</v>
      </c>
      <c r="H3344">
        <v>4</v>
      </c>
      <c r="I3344">
        <v>97291</v>
      </c>
      <c r="J3344">
        <v>1</v>
      </c>
      <c r="K3344">
        <v>0</v>
      </c>
      <c r="L3344">
        <v>0</v>
      </c>
      <c r="M3344">
        <v>0</v>
      </c>
      <c r="N3344">
        <v>1</v>
      </c>
      <c r="O3344">
        <v>1</v>
      </c>
      <c r="P3344">
        <v>348</v>
      </c>
      <c r="Q3344">
        <v>27</v>
      </c>
      <c r="R3344">
        <v>3</v>
      </c>
      <c r="S3344" t="s">
        <v>1478</v>
      </c>
      <c r="T3344">
        <v>1</v>
      </c>
      <c r="U3344">
        <v>1.8669399999999999E-2</v>
      </c>
      <c r="V3344">
        <v>261</v>
      </c>
    </row>
    <row r="3345" spans="1:22">
      <c r="A3345">
        <v>175082</v>
      </c>
      <c r="B3345" t="s">
        <v>3713</v>
      </c>
      <c r="C3345">
        <v>1.7884907000000001</v>
      </c>
      <c r="D3345">
        <v>1.794</v>
      </c>
      <c r="E3345">
        <v>14000</v>
      </c>
      <c r="F3345">
        <v>2</v>
      </c>
      <c r="G3345">
        <v>5</v>
      </c>
      <c r="H3345">
        <v>4</v>
      </c>
      <c r="I3345">
        <v>97291</v>
      </c>
      <c r="J3345">
        <v>1</v>
      </c>
      <c r="K3345">
        <v>0</v>
      </c>
      <c r="L3345">
        <v>0</v>
      </c>
      <c r="M3345">
        <v>0</v>
      </c>
      <c r="N3345">
        <v>1</v>
      </c>
      <c r="O3345">
        <v>1</v>
      </c>
      <c r="P3345">
        <v>348</v>
      </c>
      <c r="Q3345">
        <v>27</v>
      </c>
      <c r="R3345">
        <v>3</v>
      </c>
      <c r="S3345" t="s">
        <v>1478</v>
      </c>
      <c r="T3345">
        <v>1</v>
      </c>
      <c r="U3345">
        <v>5.5093E-3</v>
      </c>
      <c r="V3345">
        <v>77</v>
      </c>
    </row>
    <row r="3346" spans="1:22">
      <c r="A3346">
        <v>175083</v>
      </c>
      <c r="B3346" t="s">
        <v>3713</v>
      </c>
      <c r="C3346">
        <v>1.794</v>
      </c>
      <c r="D3346">
        <v>1.8604000000000001</v>
      </c>
      <c r="E3346">
        <v>14021</v>
      </c>
      <c r="F3346">
        <v>2</v>
      </c>
      <c r="G3346">
        <v>5</v>
      </c>
      <c r="H3346">
        <v>4</v>
      </c>
      <c r="I3346">
        <v>97291</v>
      </c>
      <c r="J3346">
        <v>1</v>
      </c>
      <c r="K3346">
        <v>0</v>
      </c>
      <c r="L3346">
        <v>0</v>
      </c>
      <c r="M3346">
        <v>0</v>
      </c>
      <c r="N3346">
        <v>1</v>
      </c>
      <c r="O3346">
        <v>1</v>
      </c>
      <c r="P3346">
        <v>348</v>
      </c>
      <c r="Q3346">
        <v>27</v>
      </c>
      <c r="R3346">
        <v>3</v>
      </c>
      <c r="S3346" t="s">
        <v>1478</v>
      </c>
      <c r="T3346">
        <v>1</v>
      </c>
      <c r="U3346">
        <v>6.6400000000000001E-2</v>
      </c>
      <c r="V3346">
        <v>931</v>
      </c>
    </row>
    <row r="3347" spans="1:22">
      <c r="A3347">
        <v>175084</v>
      </c>
      <c r="B3347" t="s">
        <v>3713</v>
      </c>
      <c r="C3347">
        <v>1.8604000000000001</v>
      </c>
      <c r="D3347">
        <v>1.9262999999999999</v>
      </c>
      <c r="E3347">
        <v>14042</v>
      </c>
      <c r="F3347">
        <v>2</v>
      </c>
      <c r="G3347">
        <v>5</v>
      </c>
      <c r="H3347">
        <v>4</v>
      </c>
      <c r="I3347">
        <v>97291</v>
      </c>
      <c r="J3347">
        <v>1</v>
      </c>
      <c r="K3347">
        <v>0</v>
      </c>
      <c r="L3347">
        <v>0</v>
      </c>
      <c r="M3347">
        <v>0</v>
      </c>
      <c r="N3347">
        <v>1</v>
      </c>
      <c r="O3347">
        <v>1</v>
      </c>
      <c r="P3347">
        <v>348</v>
      </c>
      <c r="Q3347">
        <v>27</v>
      </c>
      <c r="R3347">
        <v>3</v>
      </c>
      <c r="S3347" t="s">
        <v>1478</v>
      </c>
      <c r="T3347">
        <v>1</v>
      </c>
      <c r="U3347">
        <v>6.59E-2</v>
      </c>
      <c r="V3347">
        <v>925</v>
      </c>
    </row>
    <row r="3348" spans="1:22">
      <c r="A3348">
        <v>175085</v>
      </c>
      <c r="B3348" t="s">
        <v>3713</v>
      </c>
      <c r="C3348">
        <v>1.9262999999999999</v>
      </c>
      <c r="D3348">
        <v>1.9375</v>
      </c>
      <c r="E3348">
        <v>14054</v>
      </c>
      <c r="F3348">
        <v>2</v>
      </c>
      <c r="G3348">
        <v>5</v>
      </c>
      <c r="H3348">
        <v>4</v>
      </c>
      <c r="I3348">
        <v>97291</v>
      </c>
      <c r="J3348">
        <v>1</v>
      </c>
      <c r="K3348">
        <v>0</v>
      </c>
      <c r="L3348">
        <v>0</v>
      </c>
      <c r="M3348">
        <v>0</v>
      </c>
      <c r="N3348">
        <v>1</v>
      </c>
      <c r="O3348">
        <v>1</v>
      </c>
      <c r="P3348">
        <v>348</v>
      </c>
      <c r="Q3348">
        <v>27</v>
      </c>
      <c r="R3348">
        <v>3</v>
      </c>
      <c r="S3348" t="s">
        <v>1478</v>
      </c>
      <c r="T3348">
        <v>1</v>
      </c>
      <c r="U3348">
        <v>1.12E-2</v>
      </c>
      <c r="V3348">
        <v>157</v>
      </c>
    </row>
    <row r="3349" spans="1:22">
      <c r="A3349">
        <v>175086</v>
      </c>
      <c r="B3349" t="s">
        <v>3713</v>
      </c>
      <c r="C3349">
        <v>1.9375</v>
      </c>
      <c r="D3349">
        <v>1.9782999999999999</v>
      </c>
      <c r="E3349">
        <v>14062</v>
      </c>
      <c r="F3349">
        <v>2</v>
      </c>
      <c r="G3349">
        <v>5</v>
      </c>
      <c r="H3349">
        <v>4</v>
      </c>
      <c r="I3349">
        <v>97291</v>
      </c>
      <c r="J3349">
        <v>1</v>
      </c>
      <c r="K3349">
        <v>0</v>
      </c>
      <c r="L3349">
        <v>0</v>
      </c>
      <c r="M3349">
        <v>0</v>
      </c>
      <c r="N3349">
        <v>1</v>
      </c>
      <c r="O3349">
        <v>1</v>
      </c>
      <c r="P3349">
        <v>348</v>
      </c>
      <c r="Q3349">
        <v>27</v>
      </c>
      <c r="R3349">
        <v>3</v>
      </c>
      <c r="S3349" t="s">
        <v>1478</v>
      </c>
      <c r="T3349">
        <v>1</v>
      </c>
      <c r="U3349">
        <v>4.0800000000000003E-2</v>
      </c>
      <c r="V3349">
        <v>574</v>
      </c>
    </row>
    <row r="3350" spans="1:22">
      <c r="A3350">
        <v>175087</v>
      </c>
      <c r="B3350" t="s">
        <v>3713</v>
      </c>
      <c r="C3350">
        <v>1.9782999999999999</v>
      </c>
      <c r="D3350">
        <v>2.1375000000000002</v>
      </c>
      <c r="E3350">
        <v>14093</v>
      </c>
      <c r="F3350">
        <v>2</v>
      </c>
      <c r="G3350">
        <v>5</v>
      </c>
      <c r="H3350">
        <v>4</v>
      </c>
      <c r="I3350">
        <v>97291</v>
      </c>
      <c r="J3350">
        <v>1</v>
      </c>
      <c r="K3350">
        <v>0</v>
      </c>
      <c r="L3350">
        <v>0</v>
      </c>
      <c r="M3350">
        <v>0</v>
      </c>
      <c r="N3350">
        <v>1</v>
      </c>
      <c r="O3350">
        <v>1</v>
      </c>
      <c r="P3350">
        <v>348</v>
      </c>
      <c r="Q3350">
        <v>27</v>
      </c>
      <c r="R3350">
        <v>3</v>
      </c>
      <c r="S3350" t="s">
        <v>1478</v>
      </c>
      <c r="T3350">
        <v>1</v>
      </c>
      <c r="U3350">
        <v>0.15920000000000001</v>
      </c>
      <c r="V3350">
        <v>2244</v>
      </c>
    </row>
    <row r="3351" spans="1:22">
      <c r="A3351">
        <v>175088</v>
      </c>
      <c r="B3351" t="s">
        <v>3713</v>
      </c>
      <c r="C3351">
        <v>2.1375000000000002</v>
      </c>
      <c r="D3351">
        <v>2.3184</v>
      </c>
      <c r="E3351">
        <v>14145</v>
      </c>
      <c r="F3351">
        <v>2</v>
      </c>
      <c r="G3351">
        <v>5</v>
      </c>
      <c r="H3351">
        <v>4</v>
      </c>
      <c r="I3351">
        <v>97291</v>
      </c>
      <c r="J3351">
        <v>1</v>
      </c>
      <c r="K3351">
        <v>0</v>
      </c>
      <c r="L3351">
        <v>0</v>
      </c>
      <c r="M3351">
        <v>0</v>
      </c>
      <c r="N3351">
        <v>1</v>
      </c>
      <c r="O3351">
        <v>1</v>
      </c>
      <c r="P3351">
        <v>348</v>
      </c>
      <c r="Q3351">
        <v>27</v>
      </c>
      <c r="R3351">
        <v>3</v>
      </c>
      <c r="S3351" t="s">
        <v>1478</v>
      </c>
      <c r="T3351">
        <v>1</v>
      </c>
      <c r="U3351">
        <v>0.18090000000000001</v>
      </c>
      <c r="V3351">
        <v>2559</v>
      </c>
    </row>
    <row r="3352" spans="1:22">
      <c r="A3352">
        <v>175089</v>
      </c>
      <c r="B3352" t="s">
        <v>3713</v>
      </c>
      <c r="C3352">
        <v>2.3184</v>
      </c>
      <c r="D3352">
        <v>2.3959000000000001</v>
      </c>
      <c r="E3352">
        <v>14185</v>
      </c>
      <c r="F3352">
        <v>2</v>
      </c>
      <c r="G3352">
        <v>5</v>
      </c>
      <c r="H3352">
        <v>4</v>
      </c>
      <c r="I3352">
        <v>97291</v>
      </c>
      <c r="J3352">
        <v>1</v>
      </c>
      <c r="K3352">
        <v>0</v>
      </c>
      <c r="L3352">
        <v>0</v>
      </c>
      <c r="M3352">
        <v>0</v>
      </c>
      <c r="N3352">
        <v>1</v>
      </c>
      <c r="O3352">
        <v>1</v>
      </c>
      <c r="P3352">
        <v>348</v>
      </c>
      <c r="Q3352">
        <v>27</v>
      </c>
      <c r="R3352">
        <v>3</v>
      </c>
      <c r="S3352" t="s">
        <v>1478</v>
      </c>
      <c r="T3352">
        <v>1</v>
      </c>
      <c r="U3352">
        <v>7.7499999999999999E-2</v>
      </c>
      <c r="V3352">
        <v>1099</v>
      </c>
    </row>
    <row r="3353" spans="1:22">
      <c r="A3353">
        <v>175090</v>
      </c>
      <c r="B3353" t="s">
        <v>3713</v>
      </c>
      <c r="C3353">
        <v>2.3959000000000001</v>
      </c>
      <c r="D3353">
        <v>2.4523000000000001</v>
      </c>
      <c r="E3353">
        <v>14206</v>
      </c>
      <c r="F3353">
        <v>2</v>
      </c>
      <c r="G3353">
        <v>5</v>
      </c>
      <c r="H3353">
        <v>4</v>
      </c>
      <c r="I3353">
        <v>97291</v>
      </c>
      <c r="J3353">
        <v>1</v>
      </c>
      <c r="K3353">
        <v>0</v>
      </c>
      <c r="L3353">
        <v>0</v>
      </c>
      <c r="M3353">
        <v>0</v>
      </c>
      <c r="N3353">
        <v>1</v>
      </c>
      <c r="O3353">
        <v>1</v>
      </c>
      <c r="P3353">
        <v>348</v>
      </c>
      <c r="Q3353">
        <v>27</v>
      </c>
      <c r="R3353">
        <v>3</v>
      </c>
      <c r="S3353" t="s">
        <v>1478</v>
      </c>
      <c r="T3353">
        <v>1</v>
      </c>
      <c r="U3353">
        <v>5.6399999999999999E-2</v>
      </c>
      <c r="V3353">
        <v>801</v>
      </c>
    </row>
    <row r="3354" spans="1:22">
      <c r="A3354">
        <v>175091</v>
      </c>
      <c r="B3354" t="s">
        <v>3713</v>
      </c>
      <c r="C3354">
        <v>2.4523000000000001</v>
      </c>
      <c r="D3354">
        <v>2.4904999999999999</v>
      </c>
      <c r="E3354">
        <v>14221</v>
      </c>
      <c r="F3354">
        <v>2</v>
      </c>
      <c r="G3354">
        <v>5</v>
      </c>
      <c r="H3354">
        <v>4</v>
      </c>
      <c r="I3354">
        <v>97291</v>
      </c>
      <c r="J3354">
        <v>1</v>
      </c>
      <c r="K3354">
        <v>0</v>
      </c>
      <c r="L3354">
        <v>0</v>
      </c>
      <c r="M3354">
        <v>0</v>
      </c>
      <c r="N3354">
        <v>1</v>
      </c>
      <c r="O3354">
        <v>1</v>
      </c>
      <c r="P3354">
        <v>348</v>
      </c>
      <c r="Q3354">
        <v>27</v>
      </c>
      <c r="R3354">
        <v>3</v>
      </c>
      <c r="S3354" t="s">
        <v>1478</v>
      </c>
      <c r="T3354">
        <v>1</v>
      </c>
      <c r="U3354">
        <v>3.8199999999999998E-2</v>
      </c>
      <c r="V3354">
        <v>543</v>
      </c>
    </row>
    <row r="3355" spans="1:22">
      <c r="A3355">
        <v>175092</v>
      </c>
      <c r="B3355" t="s">
        <v>3713</v>
      </c>
      <c r="C3355">
        <v>2.4904999999999999</v>
      </c>
      <c r="D3355">
        <v>2.5571999999999999</v>
      </c>
      <c r="E3355">
        <v>14237</v>
      </c>
      <c r="F3355">
        <v>2</v>
      </c>
      <c r="G3355">
        <v>5</v>
      </c>
      <c r="H3355">
        <v>4</v>
      </c>
      <c r="I3355">
        <v>97291</v>
      </c>
      <c r="J3355">
        <v>1</v>
      </c>
      <c r="K3355">
        <v>0</v>
      </c>
      <c r="L3355">
        <v>0</v>
      </c>
      <c r="M3355">
        <v>0</v>
      </c>
      <c r="N3355">
        <v>1</v>
      </c>
      <c r="O3355">
        <v>1</v>
      </c>
      <c r="P3355">
        <v>348</v>
      </c>
      <c r="Q3355">
        <v>27</v>
      </c>
      <c r="R3355">
        <v>3</v>
      </c>
      <c r="S3355" t="s">
        <v>1478</v>
      </c>
      <c r="T3355">
        <v>1</v>
      </c>
      <c r="U3355">
        <v>6.6699999999999995E-2</v>
      </c>
      <c r="V3355">
        <v>950</v>
      </c>
    </row>
    <row r="3356" spans="1:22">
      <c r="A3356">
        <v>175093</v>
      </c>
      <c r="B3356" t="s">
        <v>3713</v>
      </c>
      <c r="C3356">
        <v>2.5571999999999999</v>
      </c>
      <c r="D3356">
        <v>2.6080999999999999</v>
      </c>
      <c r="E3356">
        <v>14255</v>
      </c>
      <c r="F3356">
        <v>2</v>
      </c>
      <c r="G3356">
        <v>5</v>
      </c>
      <c r="H3356">
        <v>4</v>
      </c>
      <c r="I3356">
        <v>97291</v>
      </c>
      <c r="J3356">
        <v>1</v>
      </c>
      <c r="K3356">
        <v>0</v>
      </c>
      <c r="L3356">
        <v>0</v>
      </c>
      <c r="M3356">
        <v>0</v>
      </c>
      <c r="N3356">
        <v>1</v>
      </c>
      <c r="O3356">
        <v>1</v>
      </c>
      <c r="P3356">
        <v>348</v>
      </c>
      <c r="Q3356">
        <v>27</v>
      </c>
      <c r="R3356">
        <v>3</v>
      </c>
      <c r="S3356" t="s">
        <v>1478</v>
      </c>
      <c r="T3356">
        <v>1</v>
      </c>
      <c r="U3356">
        <v>5.0900000000000001E-2</v>
      </c>
      <c r="V3356">
        <v>726</v>
      </c>
    </row>
    <row r="3357" spans="1:22">
      <c r="A3357">
        <v>175094</v>
      </c>
      <c r="B3357" t="s">
        <v>3713</v>
      </c>
      <c r="C3357">
        <v>2.6080999999999999</v>
      </c>
      <c r="D3357">
        <v>2.6573000000000002</v>
      </c>
      <c r="E3357">
        <v>14271</v>
      </c>
      <c r="F3357">
        <v>2</v>
      </c>
      <c r="G3357">
        <v>5</v>
      </c>
      <c r="H3357">
        <v>4</v>
      </c>
      <c r="I3357">
        <v>97291</v>
      </c>
      <c r="J3357">
        <v>1</v>
      </c>
      <c r="K3357">
        <v>0</v>
      </c>
      <c r="L3357">
        <v>0</v>
      </c>
      <c r="M3357">
        <v>0</v>
      </c>
      <c r="N3357">
        <v>1</v>
      </c>
      <c r="O3357">
        <v>1</v>
      </c>
      <c r="P3357">
        <v>348</v>
      </c>
      <c r="Q3357">
        <v>27</v>
      </c>
      <c r="R3357">
        <v>3</v>
      </c>
      <c r="S3357" t="s">
        <v>1478</v>
      </c>
      <c r="T3357">
        <v>1</v>
      </c>
      <c r="U3357">
        <v>4.9200000000000001E-2</v>
      </c>
      <c r="V3357">
        <v>702</v>
      </c>
    </row>
    <row r="3358" spans="1:22">
      <c r="A3358">
        <v>175095</v>
      </c>
      <c r="B3358" t="s">
        <v>3713</v>
      </c>
      <c r="C3358">
        <v>2.6573000000000002</v>
      </c>
      <c r="D3358">
        <v>2.6774</v>
      </c>
      <c r="E3358">
        <v>14282</v>
      </c>
      <c r="F3358">
        <v>2</v>
      </c>
      <c r="G3358">
        <v>5</v>
      </c>
      <c r="H3358">
        <v>4</v>
      </c>
      <c r="I3358">
        <v>97291</v>
      </c>
      <c r="J3358">
        <v>1</v>
      </c>
      <c r="K3358">
        <v>0</v>
      </c>
      <c r="L3358">
        <v>0</v>
      </c>
      <c r="M3358">
        <v>0</v>
      </c>
      <c r="N3358">
        <v>1</v>
      </c>
      <c r="O3358">
        <v>1</v>
      </c>
      <c r="P3358">
        <v>348</v>
      </c>
      <c r="Q3358">
        <v>27</v>
      </c>
      <c r="R3358">
        <v>3</v>
      </c>
      <c r="S3358" t="s">
        <v>1478</v>
      </c>
      <c r="T3358">
        <v>1</v>
      </c>
      <c r="U3358">
        <v>2.01E-2</v>
      </c>
      <c r="V3358">
        <v>287</v>
      </c>
    </row>
    <row r="3359" spans="1:22">
      <c r="A3359">
        <v>175096</v>
      </c>
      <c r="B3359" t="s">
        <v>3713</v>
      </c>
      <c r="C3359">
        <v>2.6774</v>
      </c>
      <c r="D3359">
        <v>2.7361</v>
      </c>
      <c r="E3359">
        <v>14294</v>
      </c>
      <c r="F3359">
        <v>2</v>
      </c>
      <c r="G3359">
        <v>5</v>
      </c>
      <c r="H3359">
        <v>4</v>
      </c>
      <c r="I3359">
        <v>97291</v>
      </c>
      <c r="J3359">
        <v>1</v>
      </c>
      <c r="K3359">
        <v>0</v>
      </c>
      <c r="L3359">
        <v>0</v>
      </c>
      <c r="M3359">
        <v>0</v>
      </c>
      <c r="N3359">
        <v>1</v>
      </c>
      <c r="O3359">
        <v>1</v>
      </c>
      <c r="P3359">
        <v>348</v>
      </c>
      <c r="Q3359">
        <v>27</v>
      </c>
      <c r="R3359">
        <v>3</v>
      </c>
      <c r="S3359" t="s">
        <v>1478</v>
      </c>
      <c r="T3359">
        <v>1</v>
      </c>
      <c r="U3359">
        <v>5.8700000000000002E-2</v>
      </c>
      <c r="V3359">
        <v>839</v>
      </c>
    </row>
    <row r="3360" spans="1:22">
      <c r="A3360">
        <v>175097</v>
      </c>
      <c r="B3360" t="s">
        <v>3713</v>
      </c>
      <c r="C3360">
        <v>2.7361</v>
      </c>
      <c r="D3360">
        <v>2.9935</v>
      </c>
      <c r="E3360">
        <v>14343</v>
      </c>
      <c r="F3360">
        <v>2</v>
      </c>
      <c r="G3360">
        <v>5</v>
      </c>
      <c r="H3360">
        <v>4</v>
      </c>
      <c r="I3360">
        <v>97291</v>
      </c>
      <c r="J3360">
        <v>1</v>
      </c>
      <c r="K3360">
        <v>0</v>
      </c>
      <c r="L3360">
        <v>0</v>
      </c>
      <c r="M3360">
        <v>0</v>
      </c>
      <c r="N3360">
        <v>1</v>
      </c>
      <c r="O3360">
        <v>1</v>
      </c>
      <c r="P3360">
        <v>348</v>
      </c>
      <c r="Q3360">
        <v>27</v>
      </c>
      <c r="R3360">
        <v>3</v>
      </c>
      <c r="S3360" t="s">
        <v>1478</v>
      </c>
      <c r="T3360">
        <v>1</v>
      </c>
      <c r="U3360">
        <v>0.25740000000000002</v>
      </c>
      <c r="V3360">
        <v>3692</v>
      </c>
    </row>
    <row r="3361" spans="1:22">
      <c r="A3361">
        <v>175098</v>
      </c>
      <c r="B3361" t="s">
        <v>3713</v>
      </c>
      <c r="C3361">
        <v>2.9935</v>
      </c>
      <c r="D3361">
        <v>3.0560999999999998</v>
      </c>
      <c r="E3361">
        <v>14392</v>
      </c>
      <c r="F3361">
        <v>2</v>
      </c>
      <c r="G3361">
        <v>5</v>
      </c>
      <c r="H3361">
        <v>4</v>
      </c>
      <c r="I3361">
        <v>97291</v>
      </c>
      <c r="J3361">
        <v>1</v>
      </c>
      <c r="K3361">
        <v>0</v>
      </c>
      <c r="L3361">
        <v>0</v>
      </c>
      <c r="M3361">
        <v>0</v>
      </c>
      <c r="N3361">
        <v>1</v>
      </c>
      <c r="O3361">
        <v>1</v>
      </c>
      <c r="P3361">
        <v>348</v>
      </c>
      <c r="Q3361">
        <v>27</v>
      </c>
      <c r="R3361">
        <v>3</v>
      </c>
      <c r="S3361" t="s">
        <v>1478</v>
      </c>
      <c r="T3361">
        <v>1</v>
      </c>
      <c r="U3361">
        <v>6.2600000000000003E-2</v>
      </c>
      <c r="V3361">
        <v>901</v>
      </c>
    </row>
    <row r="3362" spans="1:22">
      <c r="A3362">
        <v>175099</v>
      </c>
      <c r="B3362" t="s">
        <v>3713</v>
      </c>
      <c r="C3362">
        <v>3.0560999999999998</v>
      </c>
      <c r="D3362">
        <v>3.0859000000000001</v>
      </c>
      <c r="E3362">
        <v>14407</v>
      </c>
      <c r="F3362">
        <v>2</v>
      </c>
      <c r="G3362">
        <v>5</v>
      </c>
      <c r="H3362">
        <v>4</v>
      </c>
      <c r="I3362">
        <v>97291</v>
      </c>
      <c r="J3362">
        <v>1</v>
      </c>
      <c r="K3362">
        <v>0</v>
      </c>
      <c r="L3362">
        <v>0</v>
      </c>
      <c r="M3362">
        <v>0</v>
      </c>
      <c r="N3362">
        <v>1</v>
      </c>
      <c r="O3362">
        <v>1</v>
      </c>
      <c r="P3362">
        <v>348</v>
      </c>
      <c r="Q3362">
        <v>27</v>
      </c>
      <c r="R3362">
        <v>3</v>
      </c>
      <c r="S3362" t="s">
        <v>1478</v>
      </c>
      <c r="T3362">
        <v>1</v>
      </c>
      <c r="U3362">
        <v>2.98E-2</v>
      </c>
      <c r="V3362">
        <v>429</v>
      </c>
    </row>
    <row r="3363" spans="1:22">
      <c r="A3363">
        <v>175100</v>
      </c>
      <c r="B3363" t="s">
        <v>3713</v>
      </c>
      <c r="C3363">
        <v>3.0859000000000001</v>
      </c>
      <c r="D3363">
        <v>3.1267999999999998</v>
      </c>
      <c r="E3363">
        <v>14418</v>
      </c>
      <c r="F3363">
        <v>2</v>
      </c>
      <c r="G3363">
        <v>5</v>
      </c>
      <c r="H3363">
        <v>4</v>
      </c>
      <c r="I3363">
        <v>97291</v>
      </c>
      <c r="J3363">
        <v>1</v>
      </c>
      <c r="K3363">
        <v>0</v>
      </c>
      <c r="L3363">
        <v>0</v>
      </c>
      <c r="M3363">
        <v>0</v>
      </c>
      <c r="N3363">
        <v>1</v>
      </c>
      <c r="O3363">
        <v>1</v>
      </c>
      <c r="P3363">
        <v>348</v>
      </c>
      <c r="Q3363">
        <v>27</v>
      </c>
      <c r="R3363">
        <v>3</v>
      </c>
      <c r="S3363" t="s">
        <v>1478</v>
      </c>
      <c r="T3363">
        <v>1</v>
      </c>
      <c r="U3363">
        <v>4.0899999999999999E-2</v>
      </c>
      <c r="V3363">
        <v>590</v>
      </c>
    </row>
    <row r="3364" spans="1:22">
      <c r="A3364">
        <v>175101</v>
      </c>
      <c r="B3364" t="s">
        <v>3713</v>
      </c>
      <c r="C3364">
        <v>3.1267999999999998</v>
      </c>
      <c r="D3364">
        <v>3.2025000000000001</v>
      </c>
      <c r="E3364">
        <v>14436</v>
      </c>
      <c r="F3364">
        <v>2</v>
      </c>
      <c r="G3364">
        <v>5</v>
      </c>
      <c r="H3364">
        <v>4</v>
      </c>
      <c r="I3364">
        <v>97291</v>
      </c>
      <c r="J3364">
        <v>1</v>
      </c>
      <c r="K3364">
        <v>0</v>
      </c>
      <c r="L3364">
        <v>0</v>
      </c>
      <c r="M3364">
        <v>0</v>
      </c>
      <c r="N3364">
        <v>1</v>
      </c>
      <c r="O3364">
        <v>1</v>
      </c>
      <c r="P3364">
        <v>348</v>
      </c>
      <c r="Q3364">
        <v>27</v>
      </c>
      <c r="R3364">
        <v>3</v>
      </c>
      <c r="S3364" t="s">
        <v>1478</v>
      </c>
      <c r="T3364">
        <v>1</v>
      </c>
      <c r="U3364">
        <v>7.5700000000000003E-2</v>
      </c>
      <c r="V3364">
        <v>1093</v>
      </c>
    </row>
    <row r="3365" spans="1:22">
      <c r="A3365">
        <v>175102</v>
      </c>
      <c r="B3365" t="s">
        <v>3713</v>
      </c>
      <c r="C3365">
        <v>3.2025000000000001</v>
      </c>
      <c r="D3365">
        <v>3.2276424000000001</v>
      </c>
      <c r="E3365">
        <v>14461</v>
      </c>
      <c r="F3365">
        <v>2</v>
      </c>
      <c r="G3365">
        <v>5</v>
      </c>
      <c r="H3365">
        <v>4</v>
      </c>
      <c r="I3365">
        <v>97291</v>
      </c>
      <c r="J3365">
        <v>1</v>
      </c>
      <c r="K3365">
        <v>0</v>
      </c>
      <c r="L3365">
        <v>0</v>
      </c>
      <c r="M3365">
        <v>0</v>
      </c>
      <c r="N3365">
        <v>1</v>
      </c>
      <c r="O3365">
        <v>1</v>
      </c>
      <c r="P3365">
        <v>348</v>
      </c>
      <c r="Q3365">
        <v>27</v>
      </c>
      <c r="R3365">
        <v>3</v>
      </c>
      <c r="S3365" t="s">
        <v>1478</v>
      </c>
      <c r="T3365">
        <v>1</v>
      </c>
      <c r="U3365">
        <v>2.5142399999999999E-2</v>
      </c>
      <c r="V3365">
        <v>364</v>
      </c>
    </row>
    <row r="3366" spans="1:22">
      <c r="A3366">
        <v>175103</v>
      </c>
      <c r="B3366" t="s">
        <v>3713</v>
      </c>
      <c r="C3366">
        <v>3.2276424000000001</v>
      </c>
      <c r="D3366">
        <v>3.2432618999999998</v>
      </c>
      <c r="E3366">
        <v>14461</v>
      </c>
      <c r="F3366">
        <v>1</v>
      </c>
      <c r="G3366">
        <v>5</v>
      </c>
      <c r="H3366">
        <v>4</v>
      </c>
      <c r="I3366">
        <v>97291</v>
      </c>
      <c r="J3366">
        <v>1</v>
      </c>
      <c r="K3366">
        <v>0</v>
      </c>
      <c r="L3366">
        <v>0</v>
      </c>
      <c r="M3366">
        <v>0</v>
      </c>
      <c r="N3366">
        <v>1</v>
      </c>
      <c r="O3366">
        <v>1</v>
      </c>
      <c r="P3366">
        <v>348</v>
      </c>
      <c r="Q3366">
        <v>27</v>
      </c>
      <c r="R3366">
        <v>3</v>
      </c>
      <c r="S3366" t="s">
        <v>1478</v>
      </c>
      <c r="T3366">
        <v>1</v>
      </c>
      <c r="U3366">
        <v>1.56195E-2</v>
      </c>
      <c r="V3366">
        <v>226</v>
      </c>
    </row>
    <row r="3367" spans="1:22">
      <c r="A3367">
        <v>175104</v>
      </c>
      <c r="B3367" t="s">
        <v>3713</v>
      </c>
      <c r="C3367">
        <v>3.2432618999999998</v>
      </c>
      <c r="D3367">
        <v>3.2902</v>
      </c>
      <c r="E3367">
        <v>14461</v>
      </c>
      <c r="F3367">
        <v>1</v>
      </c>
      <c r="G3367">
        <v>5</v>
      </c>
      <c r="H3367">
        <v>4</v>
      </c>
      <c r="I3367">
        <v>97291</v>
      </c>
      <c r="J3367">
        <v>1</v>
      </c>
      <c r="K3367">
        <v>0</v>
      </c>
      <c r="L3367">
        <v>0</v>
      </c>
      <c r="M3367">
        <v>0</v>
      </c>
      <c r="N3367">
        <v>1</v>
      </c>
      <c r="O3367">
        <v>1</v>
      </c>
      <c r="P3367">
        <v>348</v>
      </c>
      <c r="Q3367">
        <v>27</v>
      </c>
      <c r="R3367">
        <v>3</v>
      </c>
      <c r="S3367" t="s">
        <v>1478</v>
      </c>
      <c r="T3367">
        <v>1</v>
      </c>
      <c r="U3367">
        <v>4.6938100000000003E-2</v>
      </c>
      <c r="V3367">
        <v>679</v>
      </c>
    </row>
    <row r="3368" spans="1:22">
      <c r="A3368">
        <v>175105</v>
      </c>
      <c r="B3368" t="s">
        <v>3713</v>
      </c>
      <c r="C3368">
        <v>3.2902</v>
      </c>
      <c r="D3368">
        <v>3.3891</v>
      </c>
      <c r="E3368">
        <v>14490</v>
      </c>
      <c r="F3368">
        <v>1</v>
      </c>
      <c r="G3368">
        <v>5</v>
      </c>
      <c r="H3368">
        <v>4</v>
      </c>
      <c r="I3368">
        <v>97291</v>
      </c>
      <c r="J3368">
        <v>1</v>
      </c>
      <c r="K3368">
        <v>0</v>
      </c>
      <c r="L3368">
        <v>0</v>
      </c>
      <c r="M3368">
        <v>0</v>
      </c>
      <c r="N3368">
        <v>1</v>
      </c>
      <c r="O3368">
        <v>1</v>
      </c>
      <c r="P3368">
        <v>348</v>
      </c>
      <c r="Q3368">
        <v>27</v>
      </c>
      <c r="R3368">
        <v>3</v>
      </c>
      <c r="S3368" t="s">
        <v>1478</v>
      </c>
      <c r="T3368">
        <v>1</v>
      </c>
      <c r="U3368">
        <v>9.8900000000000002E-2</v>
      </c>
      <c r="V3368">
        <v>1433</v>
      </c>
    </row>
    <row r="3369" spans="1:22">
      <c r="A3369">
        <v>175106</v>
      </c>
      <c r="B3369" t="s">
        <v>3713</v>
      </c>
      <c r="C3369">
        <v>3.3891</v>
      </c>
      <c r="D3369">
        <v>3.4654531999999998</v>
      </c>
      <c r="E3369">
        <v>14542</v>
      </c>
      <c r="F3369">
        <v>1</v>
      </c>
      <c r="G3369">
        <v>5</v>
      </c>
      <c r="H3369">
        <v>4</v>
      </c>
      <c r="I3369">
        <v>97291</v>
      </c>
      <c r="J3369">
        <v>1</v>
      </c>
      <c r="K3369">
        <v>0</v>
      </c>
      <c r="L3369">
        <v>0</v>
      </c>
      <c r="M3369">
        <v>0</v>
      </c>
      <c r="N3369">
        <v>1</v>
      </c>
      <c r="O3369">
        <v>1</v>
      </c>
      <c r="P3369">
        <v>348</v>
      </c>
      <c r="Q3369">
        <v>27</v>
      </c>
      <c r="R3369">
        <v>3</v>
      </c>
      <c r="S3369" t="s">
        <v>1478</v>
      </c>
      <c r="T3369">
        <v>1</v>
      </c>
      <c r="U3369">
        <v>7.6353199999999996E-2</v>
      </c>
      <c r="V3369">
        <v>1110</v>
      </c>
    </row>
    <row r="3370" spans="1:22">
      <c r="A3370">
        <v>175107</v>
      </c>
      <c r="B3370" t="s">
        <v>3713</v>
      </c>
      <c r="C3370">
        <v>3.4654531999999998</v>
      </c>
      <c r="D3370">
        <v>3.4683842</v>
      </c>
      <c r="E3370">
        <v>14542</v>
      </c>
      <c r="F3370">
        <v>2</v>
      </c>
      <c r="G3370">
        <v>5</v>
      </c>
      <c r="H3370">
        <v>4</v>
      </c>
      <c r="I3370">
        <v>97291</v>
      </c>
      <c r="J3370">
        <v>1</v>
      </c>
      <c r="K3370">
        <v>0</v>
      </c>
      <c r="L3370">
        <v>0</v>
      </c>
      <c r="M3370">
        <v>0</v>
      </c>
      <c r="N3370">
        <v>1</v>
      </c>
      <c r="O3370">
        <v>1</v>
      </c>
      <c r="P3370">
        <v>348</v>
      </c>
      <c r="Q3370">
        <v>27</v>
      </c>
      <c r="R3370">
        <v>3</v>
      </c>
      <c r="S3370" t="s">
        <v>1478</v>
      </c>
      <c r="T3370">
        <v>1</v>
      </c>
      <c r="U3370">
        <v>2.931E-3</v>
      </c>
      <c r="V3370">
        <v>43</v>
      </c>
    </row>
    <row r="3371" spans="1:22">
      <c r="A3371">
        <v>175108</v>
      </c>
      <c r="B3371" t="s">
        <v>3713</v>
      </c>
      <c r="C3371">
        <v>3.4683842</v>
      </c>
      <c r="D3371">
        <v>3.629</v>
      </c>
      <c r="E3371">
        <v>14542</v>
      </c>
      <c r="F3371">
        <v>2</v>
      </c>
      <c r="G3371">
        <v>5</v>
      </c>
      <c r="H3371">
        <v>4</v>
      </c>
      <c r="I3371">
        <v>97291</v>
      </c>
      <c r="J3371">
        <v>1</v>
      </c>
      <c r="K3371">
        <v>0</v>
      </c>
      <c r="L3371">
        <v>0</v>
      </c>
      <c r="M3371">
        <v>0</v>
      </c>
      <c r="N3371">
        <v>1</v>
      </c>
      <c r="O3371">
        <v>1</v>
      </c>
      <c r="P3371">
        <v>348</v>
      </c>
      <c r="Q3371">
        <v>27</v>
      </c>
      <c r="R3371">
        <v>3</v>
      </c>
      <c r="S3371" t="s">
        <v>1478</v>
      </c>
      <c r="T3371">
        <v>1</v>
      </c>
      <c r="U3371">
        <v>0.1606158</v>
      </c>
      <c r="V3371">
        <v>2336</v>
      </c>
    </row>
    <row r="3372" spans="1:22">
      <c r="A3372">
        <v>175109</v>
      </c>
      <c r="B3372" t="s">
        <v>3713</v>
      </c>
      <c r="C3372">
        <v>3.629</v>
      </c>
      <c r="D3372">
        <v>3.6385000000000001</v>
      </c>
      <c r="E3372">
        <v>14581</v>
      </c>
      <c r="F3372">
        <v>2</v>
      </c>
      <c r="G3372">
        <v>5</v>
      </c>
      <c r="H3372">
        <v>4</v>
      </c>
      <c r="I3372">
        <v>97291</v>
      </c>
      <c r="J3372">
        <v>1</v>
      </c>
      <c r="K3372">
        <v>0</v>
      </c>
      <c r="L3372">
        <v>0</v>
      </c>
      <c r="M3372">
        <v>0</v>
      </c>
      <c r="N3372">
        <v>1</v>
      </c>
      <c r="O3372">
        <v>1</v>
      </c>
      <c r="P3372">
        <v>348</v>
      </c>
      <c r="Q3372">
        <v>27</v>
      </c>
      <c r="R3372">
        <v>3</v>
      </c>
      <c r="S3372" t="s">
        <v>1478</v>
      </c>
      <c r="T3372">
        <v>1</v>
      </c>
      <c r="U3372">
        <v>9.4999999999999998E-3</v>
      </c>
      <c r="V3372">
        <v>139</v>
      </c>
    </row>
    <row r="3373" spans="1:22">
      <c r="A3373">
        <v>175110</v>
      </c>
      <c r="B3373" t="s">
        <v>3713</v>
      </c>
      <c r="C3373">
        <v>3.6385000000000001</v>
      </c>
      <c r="D3373">
        <v>3.7317999999999998</v>
      </c>
      <c r="E3373">
        <v>14597</v>
      </c>
      <c r="F3373">
        <v>2</v>
      </c>
      <c r="G3373">
        <v>5</v>
      </c>
      <c r="H3373">
        <v>4</v>
      </c>
      <c r="I3373">
        <v>97291</v>
      </c>
      <c r="J3373">
        <v>1</v>
      </c>
      <c r="K3373">
        <v>0</v>
      </c>
      <c r="L3373">
        <v>0</v>
      </c>
      <c r="M3373">
        <v>0</v>
      </c>
      <c r="N3373">
        <v>1</v>
      </c>
      <c r="O3373">
        <v>1</v>
      </c>
      <c r="P3373">
        <v>348</v>
      </c>
      <c r="Q3373">
        <v>27</v>
      </c>
      <c r="R3373">
        <v>3</v>
      </c>
      <c r="S3373" t="s">
        <v>1478</v>
      </c>
      <c r="T3373">
        <v>1</v>
      </c>
      <c r="U3373">
        <v>9.3299999999999994E-2</v>
      </c>
      <c r="V3373">
        <v>1362</v>
      </c>
    </row>
    <row r="3374" spans="1:22">
      <c r="A3374">
        <v>175111</v>
      </c>
      <c r="B3374" t="s">
        <v>3713</v>
      </c>
      <c r="C3374">
        <v>3.7317999999999998</v>
      </c>
      <c r="D3374">
        <v>3.9943</v>
      </c>
      <c r="E3374">
        <v>14652</v>
      </c>
      <c r="F3374">
        <v>2</v>
      </c>
      <c r="G3374">
        <v>5</v>
      </c>
      <c r="H3374">
        <v>4</v>
      </c>
      <c r="I3374">
        <v>97291</v>
      </c>
      <c r="J3374">
        <v>1</v>
      </c>
      <c r="K3374">
        <v>0</v>
      </c>
      <c r="L3374">
        <v>0</v>
      </c>
      <c r="M3374">
        <v>0</v>
      </c>
      <c r="N3374">
        <v>1</v>
      </c>
      <c r="O3374">
        <v>1</v>
      </c>
      <c r="P3374">
        <v>348</v>
      </c>
      <c r="Q3374">
        <v>27</v>
      </c>
      <c r="R3374">
        <v>3</v>
      </c>
      <c r="S3374" t="s">
        <v>1478</v>
      </c>
      <c r="T3374">
        <v>1</v>
      </c>
      <c r="U3374">
        <v>0.26250000000000001</v>
      </c>
      <c r="V3374">
        <v>3846</v>
      </c>
    </row>
    <row r="3375" spans="1:22">
      <c r="A3375">
        <v>175112</v>
      </c>
      <c r="B3375" t="s">
        <v>3713</v>
      </c>
      <c r="C3375">
        <v>3.9943</v>
      </c>
      <c r="D3375">
        <v>4.0359999999999996</v>
      </c>
      <c r="E3375">
        <v>7167</v>
      </c>
      <c r="F3375">
        <v>2</v>
      </c>
      <c r="G3375">
        <v>5</v>
      </c>
      <c r="H3375">
        <v>4</v>
      </c>
      <c r="I3375">
        <v>97291</v>
      </c>
      <c r="J3375">
        <v>1</v>
      </c>
      <c r="K3375">
        <v>0</v>
      </c>
      <c r="L3375">
        <v>0</v>
      </c>
      <c r="M3375">
        <v>0</v>
      </c>
      <c r="N3375">
        <v>1</v>
      </c>
      <c r="O3375">
        <v>1</v>
      </c>
      <c r="P3375">
        <v>348</v>
      </c>
      <c r="Q3375">
        <v>27</v>
      </c>
      <c r="R3375">
        <v>3</v>
      </c>
      <c r="S3375" t="s">
        <v>1478</v>
      </c>
      <c r="T3375">
        <v>1</v>
      </c>
      <c r="U3375">
        <v>4.1700000000000001E-2</v>
      </c>
      <c r="V3375">
        <v>299</v>
      </c>
    </row>
    <row r="3376" spans="1:22">
      <c r="A3376">
        <v>175113</v>
      </c>
      <c r="B3376" t="s">
        <v>3713</v>
      </c>
      <c r="C3376">
        <v>4.0359999999999996</v>
      </c>
      <c r="D3376">
        <v>4.0632000000000001</v>
      </c>
      <c r="E3376">
        <v>5472</v>
      </c>
      <c r="F3376">
        <v>2</v>
      </c>
      <c r="G3376">
        <v>5</v>
      </c>
      <c r="H3376">
        <v>4</v>
      </c>
      <c r="I3376">
        <v>97291</v>
      </c>
      <c r="J3376">
        <v>1</v>
      </c>
      <c r="K3376">
        <v>0</v>
      </c>
      <c r="L3376">
        <v>0</v>
      </c>
      <c r="M3376">
        <v>0</v>
      </c>
      <c r="N3376">
        <v>1</v>
      </c>
      <c r="O3376">
        <v>1</v>
      </c>
      <c r="P3376">
        <v>348</v>
      </c>
      <c r="Q3376">
        <v>27</v>
      </c>
      <c r="R3376">
        <v>3</v>
      </c>
      <c r="S3376" t="s">
        <v>1478</v>
      </c>
      <c r="T3376">
        <v>1</v>
      </c>
      <c r="U3376">
        <v>2.7199999999999998E-2</v>
      </c>
      <c r="V3376">
        <v>149</v>
      </c>
    </row>
    <row r="3377" spans="1:22">
      <c r="A3377">
        <v>175114</v>
      </c>
      <c r="B3377" t="s">
        <v>3713</v>
      </c>
      <c r="C3377">
        <v>4.0632000000000001</v>
      </c>
      <c r="D3377">
        <v>4.6304999999999996</v>
      </c>
      <c r="E3377">
        <v>14573</v>
      </c>
      <c r="F3377">
        <v>2</v>
      </c>
      <c r="G3377">
        <v>5</v>
      </c>
      <c r="H3377">
        <v>4</v>
      </c>
      <c r="I3377">
        <v>97291</v>
      </c>
      <c r="J3377">
        <v>1</v>
      </c>
      <c r="K3377">
        <v>0</v>
      </c>
      <c r="L3377">
        <v>0</v>
      </c>
      <c r="M3377">
        <v>0</v>
      </c>
      <c r="N3377">
        <v>1</v>
      </c>
      <c r="O3377">
        <v>1</v>
      </c>
      <c r="P3377">
        <v>348</v>
      </c>
      <c r="Q3377">
        <v>27</v>
      </c>
      <c r="R3377">
        <v>3</v>
      </c>
      <c r="S3377" t="s">
        <v>1478</v>
      </c>
      <c r="T3377">
        <v>1</v>
      </c>
      <c r="U3377">
        <v>0.56730000000000003</v>
      </c>
      <c r="V3377">
        <v>8267</v>
      </c>
    </row>
    <row r="3378" spans="1:22">
      <c r="A3378">
        <v>175115</v>
      </c>
      <c r="B3378" t="s">
        <v>3713</v>
      </c>
      <c r="C3378">
        <v>4.6304999999999996</v>
      </c>
      <c r="D3378">
        <v>4.7439</v>
      </c>
      <c r="E3378">
        <v>11993</v>
      </c>
      <c r="F3378">
        <v>2</v>
      </c>
      <c r="G3378">
        <v>5</v>
      </c>
      <c r="H3378">
        <v>4</v>
      </c>
      <c r="I3378">
        <v>97291</v>
      </c>
      <c r="J3378">
        <v>1</v>
      </c>
      <c r="K3378">
        <v>0</v>
      </c>
      <c r="L3378">
        <v>0</v>
      </c>
      <c r="M3378">
        <v>0</v>
      </c>
      <c r="N3378">
        <v>1</v>
      </c>
      <c r="O3378">
        <v>1</v>
      </c>
      <c r="P3378">
        <v>348</v>
      </c>
      <c r="Q3378">
        <v>27</v>
      </c>
      <c r="R3378">
        <v>3</v>
      </c>
      <c r="S3378" t="s">
        <v>1478</v>
      </c>
      <c r="T3378">
        <v>1</v>
      </c>
      <c r="U3378">
        <v>0.1134</v>
      </c>
      <c r="V3378">
        <v>1360</v>
      </c>
    </row>
    <row r="3379" spans="1:22">
      <c r="A3379">
        <v>175116</v>
      </c>
      <c r="B3379" t="s">
        <v>3713</v>
      </c>
      <c r="C3379">
        <v>4.7439</v>
      </c>
      <c r="D3379">
        <v>4.7571000000000003</v>
      </c>
      <c r="E3379">
        <v>11513</v>
      </c>
      <c r="F3379">
        <v>2</v>
      </c>
      <c r="G3379">
        <v>5</v>
      </c>
      <c r="H3379">
        <v>4</v>
      </c>
      <c r="I3379">
        <v>97291</v>
      </c>
      <c r="J3379">
        <v>1</v>
      </c>
      <c r="K3379">
        <v>0</v>
      </c>
      <c r="L3379">
        <v>0</v>
      </c>
      <c r="M3379">
        <v>0</v>
      </c>
      <c r="N3379">
        <v>1</v>
      </c>
      <c r="O3379">
        <v>1</v>
      </c>
      <c r="P3379">
        <v>348</v>
      </c>
      <c r="Q3379">
        <v>27</v>
      </c>
      <c r="R3379">
        <v>3</v>
      </c>
      <c r="S3379" t="s">
        <v>1478</v>
      </c>
      <c r="T3379">
        <v>1</v>
      </c>
      <c r="U3379">
        <v>1.32E-2</v>
      </c>
      <c r="V3379">
        <v>152</v>
      </c>
    </row>
    <row r="3380" spans="1:22">
      <c r="A3380">
        <v>175117</v>
      </c>
      <c r="B3380" t="s">
        <v>3713</v>
      </c>
      <c r="C3380">
        <v>4.7571000000000003</v>
      </c>
      <c r="D3380">
        <v>4.9008000000000003</v>
      </c>
      <c r="E3380">
        <v>10918</v>
      </c>
      <c r="F3380">
        <v>2</v>
      </c>
      <c r="G3380">
        <v>5</v>
      </c>
      <c r="H3380">
        <v>4</v>
      </c>
      <c r="I3380">
        <v>97291</v>
      </c>
      <c r="J3380">
        <v>1</v>
      </c>
      <c r="K3380">
        <v>0</v>
      </c>
      <c r="L3380">
        <v>0</v>
      </c>
      <c r="M3380">
        <v>0</v>
      </c>
      <c r="N3380">
        <v>1</v>
      </c>
      <c r="O3380">
        <v>1</v>
      </c>
      <c r="P3380">
        <v>348</v>
      </c>
      <c r="Q3380">
        <v>27</v>
      </c>
      <c r="R3380">
        <v>3</v>
      </c>
      <c r="S3380" t="s">
        <v>1478</v>
      </c>
      <c r="T3380">
        <v>1</v>
      </c>
      <c r="U3380">
        <v>0.14369999999999999</v>
      </c>
      <c r="V3380">
        <v>1569</v>
      </c>
    </row>
    <row r="3381" spans="1:22">
      <c r="A3381">
        <v>175118</v>
      </c>
      <c r="B3381" t="s">
        <v>3713</v>
      </c>
      <c r="C3381">
        <v>4.9008000000000003</v>
      </c>
      <c r="D3381">
        <v>5.0057</v>
      </c>
      <c r="E3381">
        <v>9976</v>
      </c>
      <c r="F3381">
        <v>2</v>
      </c>
      <c r="G3381">
        <v>5</v>
      </c>
      <c r="H3381">
        <v>4</v>
      </c>
      <c r="I3381">
        <v>97291</v>
      </c>
      <c r="J3381">
        <v>1</v>
      </c>
      <c r="K3381">
        <v>0</v>
      </c>
      <c r="L3381">
        <v>0</v>
      </c>
      <c r="M3381">
        <v>0</v>
      </c>
      <c r="N3381">
        <v>1</v>
      </c>
      <c r="O3381">
        <v>1</v>
      </c>
      <c r="P3381">
        <v>348</v>
      </c>
      <c r="Q3381">
        <v>27</v>
      </c>
      <c r="R3381">
        <v>3</v>
      </c>
      <c r="S3381" t="s">
        <v>1478</v>
      </c>
      <c r="T3381">
        <v>1</v>
      </c>
      <c r="U3381">
        <v>0.10489999999999999</v>
      </c>
      <c r="V3381">
        <v>1046</v>
      </c>
    </row>
    <row r="3382" spans="1:22">
      <c r="A3382">
        <v>175119</v>
      </c>
      <c r="B3382" t="s">
        <v>3713</v>
      </c>
      <c r="C3382">
        <v>5.0057</v>
      </c>
      <c r="D3382">
        <v>5.1219000000000001</v>
      </c>
      <c r="E3382">
        <v>9138</v>
      </c>
      <c r="F3382">
        <v>2</v>
      </c>
      <c r="G3382">
        <v>5</v>
      </c>
      <c r="H3382">
        <v>4</v>
      </c>
      <c r="I3382">
        <v>97291</v>
      </c>
      <c r="J3382">
        <v>1</v>
      </c>
      <c r="K3382">
        <v>0</v>
      </c>
      <c r="L3382">
        <v>0</v>
      </c>
      <c r="M3382">
        <v>0</v>
      </c>
      <c r="N3382">
        <v>1</v>
      </c>
      <c r="O3382">
        <v>1</v>
      </c>
      <c r="P3382">
        <v>348</v>
      </c>
      <c r="Q3382">
        <v>27</v>
      </c>
      <c r="R3382">
        <v>3</v>
      </c>
      <c r="S3382" t="s">
        <v>1478</v>
      </c>
      <c r="T3382">
        <v>1</v>
      </c>
      <c r="U3382">
        <v>0.1162</v>
      </c>
      <c r="V3382">
        <v>1062</v>
      </c>
    </row>
    <row r="3383" spans="1:22">
      <c r="A3383">
        <v>175120</v>
      </c>
      <c r="B3383" t="s">
        <v>3713</v>
      </c>
      <c r="C3383">
        <v>5.1219000000000001</v>
      </c>
      <c r="D3383">
        <v>5.141</v>
      </c>
      <c r="E3383">
        <v>8625</v>
      </c>
      <c r="F3383">
        <v>2</v>
      </c>
      <c r="G3383">
        <v>5</v>
      </c>
      <c r="H3383">
        <v>4</v>
      </c>
      <c r="I3383">
        <v>97291</v>
      </c>
      <c r="J3383">
        <v>1</v>
      </c>
      <c r="K3383">
        <v>0</v>
      </c>
      <c r="L3383">
        <v>0</v>
      </c>
      <c r="M3383">
        <v>0</v>
      </c>
      <c r="N3383">
        <v>1</v>
      </c>
      <c r="O3383">
        <v>1</v>
      </c>
      <c r="P3383">
        <v>348</v>
      </c>
      <c r="Q3383">
        <v>27</v>
      </c>
      <c r="R3383">
        <v>3</v>
      </c>
      <c r="S3383" t="s">
        <v>1478</v>
      </c>
      <c r="T3383">
        <v>1</v>
      </c>
      <c r="U3383">
        <v>1.9099999999999999E-2</v>
      </c>
      <c r="V3383">
        <v>165</v>
      </c>
    </row>
    <row r="3384" spans="1:22">
      <c r="A3384">
        <v>175121</v>
      </c>
      <c r="B3384" t="s">
        <v>3713</v>
      </c>
      <c r="C3384">
        <v>5.141</v>
      </c>
      <c r="D3384">
        <v>5.2294</v>
      </c>
      <c r="E3384">
        <v>8218</v>
      </c>
      <c r="F3384">
        <v>2</v>
      </c>
      <c r="G3384">
        <v>5</v>
      </c>
      <c r="H3384">
        <v>4</v>
      </c>
      <c r="I3384">
        <v>97291</v>
      </c>
      <c r="J3384">
        <v>1</v>
      </c>
      <c r="K3384">
        <v>0</v>
      </c>
      <c r="L3384">
        <v>0</v>
      </c>
      <c r="M3384">
        <v>0</v>
      </c>
      <c r="N3384">
        <v>1</v>
      </c>
      <c r="O3384">
        <v>1</v>
      </c>
      <c r="P3384">
        <v>348</v>
      </c>
      <c r="Q3384">
        <v>27</v>
      </c>
      <c r="R3384">
        <v>3</v>
      </c>
      <c r="S3384" t="s">
        <v>1478</v>
      </c>
      <c r="T3384">
        <v>1</v>
      </c>
      <c r="U3384">
        <v>8.8400000000000006E-2</v>
      </c>
      <c r="V3384">
        <v>726</v>
      </c>
    </row>
    <row r="3385" spans="1:22">
      <c r="A3385">
        <v>175122</v>
      </c>
      <c r="B3385" t="s">
        <v>3713</v>
      </c>
      <c r="C3385">
        <v>5.2294</v>
      </c>
      <c r="D3385">
        <v>5.2554999999999996</v>
      </c>
      <c r="E3385">
        <v>7784</v>
      </c>
      <c r="F3385">
        <v>2</v>
      </c>
      <c r="G3385">
        <v>5</v>
      </c>
      <c r="H3385">
        <v>4</v>
      </c>
      <c r="I3385">
        <v>97291</v>
      </c>
      <c r="J3385">
        <v>1</v>
      </c>
      <c r="K3385">
        <v>0</v>
      </c>
      <c r="L3385">
        <v>0</v>
      </c>
      <c r="M3385">
        <v>0</v>
      </c>
      <c r="N3385">
        <v>1</v>
      </c>
      <c r="O3385">
        <v>1</v>
      </c>
      <c r="P3385">
        <v>348</v>
      </c>
      <c r="Q3385">
        <v>27</v>
      </c>
      <c r="R3385">
        <v>3</v>
      </c>
      <c r="S3385" t="s">
        <v>1478</v>
      </c>
      <c r="T3385">
        <v>1</v>
      </c>
      <c r="U3385">
        <v>2.6100000000000002E-2</v>
      </c>
      <c r="V3385">
        <v>203</v>
      </c>
    </row>
    <row r="3386" spans="1:22">
      <c r="A3386">
        <v>175123</v>
      </c>
      <c r="B3386" t="s">
        <v>3713</v>
      </c>
      <c r="C3386">
        <v>5.2554999999999996</v>
      </c>
      <c r="D3386">
        <v>5.4991000000000003</v>
      </c>
      <c r="E3386">
        <v>6761</v>
      </c>
      <c r="F3386">
        <v>2</v>
      </c>
      <c r="G3386">
        <v>5</v>
      </c>
      <c r="H3386">
        <v>4</v>
      </c>
      <c r="I3386">
        <v>97291</v>
      </c>
      <c r="J3386">
        <v>1</v>
      </c>
      <c r="K3386">
        <v>0</v>
      </c>
      <c r="L3386">
        <v>0</v>
      </c>
      <c r="M3386">
        <v>0</v>
      </c>
      <c r="N3386">
        <v>1</v>
      </c>
      <c r="O3386">
        <v>1</v>
      </c>
      <c r="P3386">
        <v>348</v>
      </c>
      <c r="Q3386">
        <v>27</v>
      </c>
      <c r="R3386">
        <v>3</v>
      </c>
      <c r="S3386" t="s">
        <v>1478</v>
      </c>
      <c r="T3386">
        <v>1</v>
      </c>
      <c r="U3386">
        <v>0.24360000000000001</v>
      </c>
      <c r="V3386">
        <v>1647</v>
      </c>
    </row>
    <row r="3387" spans="1:22">
      <c r="A3387">
        <v>175124</v>
      </c>
      <c r="B3387" t="s">
        <v>3713</v>
      </c>
      <c r="C3387">
        <v>5.4991000000000003</v>
      </c>
      <c r="D3387">
        <v>5.5274000000000001</v>
      </c>
      <c r="E3387">
        <v>6761</v>
      </c>
      <c r="F3387">
        <v>2</v>
      </c>
      <c r="G3387">
        <v>5</v>
      </c>
      <c r="H3387">
        <v>4</v>
      </c>
      <c r="I3387">
        <v>97291</v>
      </c>
      <c r="J3387">
        <v>1</v>
      </c>
      <c r="K3387">
        <v>0</v>
      </c>
      <c r="L3387">
        <v>0</v>
      </c>
      <c r="M3387">
        <v>0</v>
      </c>
      <c r="N3387">
        <v>1</v>
      </c>
      <c r="O3387">
        <v>1</v>
      </c>
      <c r="P3387">
        <v>348</v>
      </c>
      <c r="Q3387">
        <v>27</v>
      </c>
      <c r="R3387">
        <v>3</v>
      </c>
      <c r="S3387" t="s">
        <v>1478</v>
      </c>
      <c r="T3387">
        <v>1</v>
      </c>
      <c r="U3387">
        <v>2.8299999999999999E-2</v>
      </c>
      <c r="V3387">
        <v>191</v>
      </c>
    </row>
    <row r="3388" spans="1:22">
      <c r="A3388">
        <v>175160</v>
      </c>
      <c r="B3388" t="s">
        <v>3714</v>
      </c>
      <c r="C3388">
        <v>1.6391</v>
      </c>
      <c r="D3388">
        <v>1.7315</v>
      </c>
      <c r="E3388">
        <v>12279</v>
      </c>
      <c r="F3388">
        <v>2</v>
      </c>
      <c r="G3388">
        <v>5</v>
      </c>
      <c r="H3388">
        <v>4</v>
      </c>
      <c r="I3388">
        <v>97291</v>
      </c>
      <c r="J3388">
        <v>1</v>
      </c>
      <c r="K3388">
        <v>0</v>
      </c>
      <c r="L3388">
        <v>0</v>
      </c>
      <c r="M3388">
        <v>0</v>
      </c>
      <c r="N3388">
        <v>1</v>
      </c>
      <c r="O3388">
        <v>1</v>
      </c>
      <c r="P3388">
        <v>348</v>
      </c>
      <c r="Q3388">
        <v>27</v>
      </c>
      <c r="R3388">
        <v>3</v>
      </c>
      <c r="S3388" t="s">
        <v>1478</v>
      </c>
      <c r="T3388">
        <v>1</v>
      </c>
      <c r="U3388">
        <v>9.2399999999999996E-2</v>
      </c>
      <c r="V3388">
        <v>1135</v>
      </c>
    </row>
    <row r="3389" spans="1:22">
      <c r="A3389">
        <v>175161</v>
      </c>
      <c r="B3389" t="s">
        <v>3714</v>
      </c>
      <c r="C3389">
        <v>1.7315</v>
      </c>
      <c r="D3389">
        <v>1.7466999999999999</v>
      </c>
      <c r="E3389">
        <v>12909</v>
      </c>
      <c r="F3389">
        <v>2</v>
      </c>
      <c r="G3389">
        <v>5</v>
      </c>
      <c r="H3389">
        <v>4</v>
      </c>
      <c r="I3389">
        <v>97291</v>
      </c>
      <c r="J3389">
        <v>1</v>
      </c>
      <c r="K3389">
        <v>0</v>
      </c>
      <c r="L3389">
        <v>0</v>
      </c>
      <c r="M3389">
        <v>0</v>
      </c>
      <c r="N3389">
        <v>1</v>
      </c>
      <c r="O3389">
        <v>1</v>
      </c>
      <c r="P3389">
        <v>348</v>
      </c>
      <c r="Q3389">
        <v>27</v>
      </c>
      <c r="R3389">
        <v>3</v>
      </c>
      <c r="S3389" t="s">
        <v>1478</v>
      </c>
      <c r="T3389">
        <v>1</v>
      </c>
      <c r="U3389">
        <v>1.52E-2</v>
      </c>
      <c r="V3389">
        <v>196</v>
      </c>
    </row>
    <row r="3390" spans="1:22">
      <c r="A3390">
        <v>175162</v>
      </c>
      <c r="B3390" t="s">
        <v>3714</v>
      </c>
      <c r="C3390">
        <v>1.7466999999999999</v>
      </c>
      <c r="D3390">
        <v>1.7989999999999999</v>
      </c>
      <c r="E3390">
        <v>13039</v>
      </c>
      <c r="F3390">
        <v>2</v>
      </c>
      <c r="G3390">
        <v>5</v>
      </c>
      <c r="H3390">
        <v>4</v>
      </c>
      <c r="I3390">
        <v>97291</v>
      </c>
      <c r="J3390">
        <v>1</v>
      </c>
      <c r="K3390">
        <v>0</v>
      </c>
      <c r="L3390">
        <v>0</v>
      </c>
      <c r="M3390">
        <v>0</v>
      </c>
      <c r="N3390">
        <v>1</v>
      </c>
      <c r="O3390">
        <v>1</v>
      </c>
      <c r="P3390">
        <v>348</v>
      </c>
      <c r="Q3390">
        <v>27</v>
      </c>
      <c r="R3390">
        <v>3</v>
      </c>
      <c r="S3390" t="s">
        <v>1478</v>
      </c>
      <c r="T3390">
        <v>1</v>
      </c>
      <c r="U3390">
        <v>5.2299999999999999E-2</v>
      </c>
      <c r="V3390">
        <v>682</v>
      </c>
    </row>
    <row r="3391" spans="1:22">
      <c r="A3391">
        <v>175163</v>
      </c>
      <c r="B3391" t="s">
        <v>3714</v>
      </c>
      <c r="C3391">
        <v>1.7989999999999999</v>
      </c>
      <c r="D3391">
        <v>1.8335884</v>
      </c>
      <c r="E3391">
        <v>13405</v>
      </c>
      <c r="F3391">
        <v>2</v>
      </c>
      <c r="G3391">
        <v>5</v>
      </c>
      <c r="H3391">
        <v>4</v>
      </c>
      <c r="I3391">
        <v>97291</v>
      </c>
      <c r="J3391">
        <v>1</v>
      </c>
      <c r="K3391">
        <v>0</v>
      </c>
      <c r="L3391">
        <v>0</v>
      </c>
      <c r="M3391">
        <v>0</v>
      </c>
      <c r="N3391">
        <v>1</v>
      </c>
      <c r="O3391">
        <v>1</v>
      </c>
      <c r="P3391">
        <v>348</v>
      </c>
      <c r="Q3391">
        <v>27</v>
      </c>
      <c r="R3391">
        <v>3</v>
      </c>
      <c r="S3391" t="s">
        <v>1478</v>
      </c>
      <c r="T3391">
        <v>1</v>
      </c>
      <c r="U3391">
        <v>3.4588399999999998E-2</v>
      </c>
      <c r="V3391">
        <v>464</v>
      </c>
    </row>
    <row r="3392" spans="1:22">
      <c r="A3392">
        <v>175164</v>
      </c>
      <c r="B3392" t="s">
        <v>3714</v>
      </c>
      <c r="C3392">
        <v>1.8335884</v>
      </c>
      <c r="D3392">
        <v>1.8723718</v>
      </c>
      <c r="E3392">
        <v>13405</v>
      </c>
      <c r="F3392">
        <v>1</v>
      </c>
      <c r="G3392">
        <v>5</v>
      </c>
      <c r="H3392">
        <v>4</v>
      </c>
      <c r="I3392">
        <v>97291</v>
      </c>
      <c r="J3392">
        <v>1</v>
      </c>
      <c r="K3392">
        <v>0</v>
      </c>
      <c r="L3392">
        <v>0</v>
      </c>
      <c r="M3392">
        <v>0</v>
      </c>
      <c r="N3392">
        <v>1</v>
      </c>
      <c r="O3392">
        <v>1</v>
      </c>
      <c r="P3392">
        <v>348</v>
      </c>
      <c r="Q3392">
        <v>27</v>
      </c>
      <c r="R3392">
        <v>3</v>
      </c>
      <c r="S3392" t="s">
        <v>1478</v>
      </c>
      <c r="T3392">
        <v>1</v>
      </c>
      <c r="U3392">
        <v>3.8783400000000003E-2</v>
      </c>
      <c r="V3392">
        <v>520</v>
      </c>
    </row>
    <row r="3393" spans="1:22">
      <c r="A3393">
        <v>175165</v>
      </c>
      <c r="B3393" t="s">
        <v>3714</v>
      </c>
      <c r="C3393">
        <v>1.8723718</v>
      </c>
      <c r="D3393">
        <v>1.9372</v>
      </c>
      <c r="E3393">
        <v>13405</v>
      </c>
      <c r="F3393">
        <v>2</v>
      </c>
      <c r="G3393">
        <v>5</v>
      </c>
      <c r="H3393">
        <v>4</v>
      </c>
      <c r="I3393">
        <v>97291</v>
      </c>
      <c r="J3393">
        <v>1</v>
      </c>
      <c r="K3393">
        <v>0</v>
      </c>
      <c r="L3393">
        <v>0</v>
      </c>
      <c r="M3393">
        <v>0</v>
      </c>
      <c r="N3393">
        <v>1</v>
      </c>
      <c r="O3393">
        <v>1</v>
      </c>
      <c r="P3393">
        <v>348</v>
      </c>
      <c r="Q3393">
        <v>27</v>
      </c>
      <c r="R3393">
        <v>3</v>
      </c>
      <c r="S3393" t="s">
        <v>1478</v>
      </c>
      <c r="T3393">
        <v>1</v>
      </c>
      <c r="U3393">
        <v>6.4828200000000002E-2</v>
      </c>
      <c r="V3393">
        <v>869</v>
      </c>
    </row>
    <row r="3394" spans="1:22">
      <c r="A3394">
        <v>175166</v>
      </c>
      <c r="B3394" t="s">
        <v>3714</v>
      </c>
      <c r="C3394">
        <v>1.9372</v>
      </c>
      <c r="D3394">
        <v>1.9547000000000001</v>
      </c>
      <c r="E3394">
        <v>13704</v>
      </c>
      <c r="F3394">
        <v>2</v>
      </c>
      <c r="G3394">
        <v>5</v>
      </c>
      <c r="H3394">
        <v>4</v>
      </c>
      <c r="I3394">
        <v>97291</v>
      </c>
      <c r="J3394">
        <v>1</v>
      </c>
      <c r="K3394">
        <v>0</v>
      </c>
      <c r="L3394">
        <v>0</v>
      </c>
      <c r="M3394">
        <v>0</v>
      </c>
      <c r="N3394">
        <v>1</v>
      </c>
      <c r="O3394">
        <v>1</v>
      </c>
      <c r="P3394">
        <v>348</v>
      </c>
      <c r="Q3394">
        <v>27</v>
      </c>
      <c r="R3394">
        <v>3</v>
      </c>
      <c r="S3394" t="s">
        <v>1478</v>
      </c>
      <c r="T3394">
        <v>1</v>
      </c>
      <c r="U3394">
        <v>1.7500000000000002E-2</v>
      </c>
      <c r="V3394">
        <v>240</v>
      </c>
    </row>
    <row r="3395" spans="1:22">
      <c r="A3395">
        <v>175167</v>
      </c>
      <c r="B3395" t="s">
        <v>3714</v>
      </c>
      <c r="C3395">
        <v>1.9547000000000001</v>
      </c>
      <c r="D3395">
        <v>2.0575999999999999</v>
      </c>
      <c r="E3395">
        <v>13935</v>
      </c>
      <c r="F3395">
        <v>2</v>
      </c>
      <c r="G3395">
        <v>5</v>
      </c>
      <c r="H3395">
        <v>4</v>
      </c>
      <c r="I3395">
        <v>97291</v>
      </c>
      <c r="J3395">
        <v>1</v>
      </c>
      <c r="K3395">
        <v>0</v>
      </c>
      <c r="L3395">
        <v>0</v>
      </c>
      <c r="M3395">
        <v>0</v>
      </c>
      <c r="N3395">
        <v>1</v>
      </c>
      <c r="O3395">
        <v>1</v>
      </c>
      <c r="P3395">
        <v>348</v>
      </c>
      <c r="Q3395">
        <v>27</v>
      </c>
      <c r="R3395">
        <v>3</v>
      </c>
      <c r="S3395" t="s">
        <v>1478</v>
      </c>
      <c r="T3395">
        <v>1</v>
      </c>
      <c r="U3395">
        <v>0.10290000000000001</v>
      </c>
      <c r="V3395">
        <v>1434</v>
      </c>
    </row>
    <row r="3396" spans="1:22">
      <c r="A3396">
        <v>175168</v>
      </c>
      <c r="B3396" t="s">
        <v>3714</v>
      </c>
      <c r="C3396">
        <v>2.0575999999999999</v>
      </c>
      <c r="D3396">
        <v>2.1069</v>
      </c>
      <c r="E3396">
        <v>14227</v>
      </c>
      <c r="F3396">
        <v>2</v>
      </c>
      <c r="G3396">
        <v>5</v>
      </c>
      <c r="H3396">
        <v>4</v>
      </c>
      <c r="I3396">
        <v>97291</v>
      </c>
      <c r="J3396">
        <v>1</v>
      </c>
      <c r="K3396">
        <v>0</v>
      </c>
      <c r="L3396">
        <v>0</v>
      </c>
      <c r="M3396">
        <v>0</v>
      </c>
      <c r="N3396">
        <v>1</v>
      </c>
      <c r="O3396">
        <v>1</v>
      </c>
      <c r="P3396">
        <v>348</v>
      </c>
      <c r="Q3396">
        <v>27</v>
      </c>
      <c r="R3396">
        <v>3</v>
      </c>
      <c r="S3396" t="s">
        <v>1478</v>
      </c>
      <c r="T3396">
        <v>1</v>
      </c>
      <c r="U3396">
        <v>4.9299999999999997E-2</v>
      </c>
      <c r="V3396">
        <v>701</v>
      </c>
    </row>
    <row r="3397" spans="1:22">
      <c r="A3397">
        <v>175169</v>
      </c>
      <c r="B3397" t="s">
        <v>3714</v>
      </c>
      <c r="C3397">
        <v>2.1069</v>
      </c>
      <c r="D3397">
        <v>2.1362000000000001</v>
      </c>
      <c r="E3397">
        <v>14381</v>
      </c>
      <c r="F3397">
        <v>2</v>
      </c>
      <c r="G3397">
        <v>5</v>
      </c>
      <c r="H3397">
        <v>4</v>
      </c>
      <c r="I3397">
        <v>97291</v>
      </c>
      <c r="J3397">
        <v>1</v>
      </c>
      <c r="K3397">
        <v>0</v>
      </c>
      <c r="L3397">
        <v>0</v>
      </c>
      <c r="M3397">
        <v>0</v>
      </c>
      <c r="N3397">
        <v>1</v>
      </c>
      <c r="O3397">
        <v>1</v>
      </c>
      <c r="P3397">
        <v>348</v>
      </c>
      <c r="Q3397">
        <v>27</v>
      </c>
      <c r="R3397">
        <v>3</v>
      </c>
      <c r="S3397" t="s">
        <v>1478</v>
      </c>
      <c r="T3397">
        <v>1</v>
      </c>
      <c r="U3397">
        <v>2.93E-2</v>
      </c>
      <c r="V3397">
        <v>421</v>
      </c>
    </row>
    <row r="3398" spans="1:22">
      <c r="A3398">
        <v>175170</v>
      </c>
      <c r="B3398" t="s">
        <v>3714</v>
      </c>
      <c r="C3398">
        <v>2.1362000000000001</v>
      </c>
      <c r="D3398">
        <v>2.173</v>
      </c>
      <c r="E3398">
        <v>14511</v>
      </c>
      <c r="F3398">
        <v>2</v>
      </c>
      <c r="G3398">
        <v>5</v>
      </c>
      <c r="H3398">
        <v>4</v>
      </c>
      <c r="I3398">
        <v>97291</v>
      </c>
      <c r="J3398">
        <v>1</v>
      </c>
      <c r="K3398">
        <v>0</v>
      </c>
      <c r="L3398">
        <v>0</v>
      </c>
      <c r="M3398">
        <v>0</v>
      </c>
      <c r="N3398">
        <v>1</v>
      </c>
      <c r="O3398">
        <v>1</v>
      </c>
      <c r="P3398">
        <v>348</v>
      </c>
      <c r="Q3398">
        <v>27</v>
      </c>
      <c r="R3398">
        <v>3</v>
      </c>
      <c r="S3398" t="s">
        <v>1478</v>
      </c>
      <c r="T3398">
        <v>1</v>
      </c>
      <c r="U3398">
        <v>3.6799999999999999E-2</v>
      </c>
      <c r="V3398">
        <v>534</v>
      </c>
    </row>
    <row r="3399" spans="1:22">
      <c r="A3399">
        <v>175171</v>
      </c>
      <c r="B3399" t="s">
        <v>3714</v>
      </c>
      <c r="C3399">
        <v>2.173</v>
      </c>
      <c r="D3399">
        <v>2.1863999999999999</v>
      </c>
      <c r="E3399">
        <v>14609</v>
      </c>
      <c r="F3399">
        <v>2</v>
      </c>
      <c r="G3399">
        <v>5</v>
      </c>
      <c r="H3399">
        <v>4</v>
      </c>
      <c r="I3399">
        <v>97291</v>
      </c>
      <c r="J3399">
        <v>1</v>
      </c>
      <c r="K3399">
        <v>0</v>
      </c>
      <c r="L3399">
        <v>0</v>
      </c>
      <c r="M3399">
        <v>0</v>
      </c>
      <c r="N3399">
        <v>1</v>
      </c>
      <c r="O3399">
        <v>1</v>
      </c>
      <c r="P3399">
        <v>348</v>
      </c>
      <c r="Q3399">
        <v>27</v>
      </c>
      <c r="R3399">
        <v>3</v>
      </c>
      <c r="S3399" t="s">
        <v>1478</v>
      </c>
      <c r="T3399">
        <v>1</v>
      </c>
      <c r="U3399">
        <v>1.34E-2</v>
      </c>
      <c r="V3399">
        <v>196</v>
      </c>
    </row>
    <row r="3400" spans="1:22">
      <c r="A3400">
        <v>175172</v>
      </c>
      <c r="B3400" t="s">
        <v>3714</v>
      </c>
      <c r="C3400">
        <v>2.1863999999999999</v>
      </c>
      <c r="D3400">
        <v>2.2128000000000001</v>
      </c>
      <c r="E3400">
        <v>14687</v>
      </c>
      <c r="F3400">
        <v>2</v>
      </c>
      <c r="G3400">
        <v>5</v>
      </c>
      <c r="H3400">
        <v>4</v>
      </c>
      <c r="I3400">
        <v>97291</v>
      </c>
      <c r="J3400">
        <v>1</v>
      </c>
      <c r="K3400">
        <v>0</v>
      </c>
      <c r="L3400">
        <v>0</v>
      </c>
      <c r="M3400">
        <v>0</v>
      </c>
      <c r="N3400">
        <v>1</v>
      </c>
      <c r="O3400">
        <v>1</v>
      </c>
      <c r="P3400">
        <v>348</v>
      </c>
      <c r="Q3400">
        <v>27</v>
      </c>
      <c r="R3400">
        <v>3</v>
      </c>
      <c r="S3400" t="s">
        <v>1478</v>
      </c>
      <c r="T3400">
        <v>1</v>
      </c>
      <c r="U3400">
        <v>2.64E-2</v>
      </c>
      <c r="V3400">
        <v>388</v>
      </c>
    </row>
    <row r="3401" spans="1:22">
      <c r="A3401">
        <v>175173</v>
      </c>
      <c r="B3401" t="s">
        <v>3714</v>
      </c>
      <c r="C3401">
        <v>2.2128000000000001</v>
      </c>
      <c r="D3401">
        <v>2.2440000000000002</v>
      </c>
      <c r="E3401">
        <v>14800</v>
      </c>
      <c r="F3401">
        <v>2</v>
      </c>
      <c r="G3401">
        <v>5</v>
      </c>
      <c r="H3401">
        <v>4</v>
      </c>
      <c r="I3401">
        <v>97291</v>
      </c>
      <c r="J3401">
        <v>1</v>
      </c>
      <c r="K3401">
        <v>0</v>
      </c>
      <c r="L3401">
        <v>0</v>
      </c>
      <c r="M3401">
        <v>0</v>
      </c>
      <c r="N3401">
        <v>1</v>
      </c>
      <c r="O3401">
        <v>1</v>
      </c>
      <c r="P3401">
        <v>348</v>
      </c>
      <c r="Q3401">
        <v>27</v>
      </c>
      <c r="R3401">
        <v>3</v>
      </c>
      <c r="S3401" t="s">
        <v>1478</v>
      </c>
      <c r="T3401">
        <v>1</v>
      </c>
      <c r="U3401">
        <v>3.1199999999999999E-2</v>
      </c>
      <c r="V3401">
        <v>462</v>
      </c>
    </row>
    <row r="3402" spans="1:22">
      <c r="A3402">
        <v>175174</v>
      </c>
      <c r="B3402" t="s">
        <v>3714</v>
      </c>
      <c r="C3402">
        <v>2.2440000000000002</v>
      </c>
      <c r="D3402">
        <v>2.3016000000000001</v>
      </c>
      <c r="E3402">
        <v>14974</v>
      </c>
      <c r="F3402">
        <v>2</v>
      </c>
      <c r="G3402">
        <v>5</v>
      </c>
      <c r="H3402">
        <v>4</v>
      </c>
      <c r="I3402">
        <v>97291</v>
      </c>
      <c r="J3402">
        <v>1</v>
      </c>
      <c r="K3402">
        <v>0</v>
      </c>
      <c r="L3402">
        <v>0</v>
      </c>
      <c r="M3402">
        <v>0</v>
      </c>
      <c r="N3402">
        <v>1</v>
      </c>
      <c r="O3402">
        <v>1</v>
      </c>
      <c r="P3402">
        <v>348</v>
      </c>
      <c r="Q3402">
        <v>27</v>
      </c>
      <c r="R3402">
        <v>3</v>
      </c>
      <c r="S3402" t="s">
        <v>1478</v>
      </c>
      <c r="T3402">
        <v>1</v>
      </c>
      <c r="U3402">
        <v>5.7599999999999998E-2</v>
      </c>
      <c r="V3402">
        <v>863</v>
      </c>
    </row>
    <row r="3403" spans="1:22">
      <c r="A3403">
        <v>175175</v>
      </c>
      <c r="B3403" t="s">
        <v>3714</v>
      </c>
      <c r="C3403">
        <v>2.3016000000000001</v>
      </c>
      <c r="D3403">
        <v>2.4226554</v>
      </c>
      <c r="E3403">
        <v>14998</v>
      </c>
      <c r="F3403">
        <v>2</v>
      </c>
      <c r="G3403">
        <v>5</v>
      </c>
      <c r="H3403">
        <v>4</v>
      </c>
      <c r="I3403">
        <v>97291</v>
      </c>
      <c r="J3403">
        <v>1</v>
      </c>
      <c r="K3403">
        <v>0</v>
      </c>
      <c r="L3403">
        <v>0</v>
      </c>
      <c r="M3403">
        <v>0</v>
      </c>
      <c r="N3403">
        <v>1</v>
      </c>
      <c r="O3403">
        <v>1</v>
      </c>
      <c r="P3403">
        <v>348</v>
      </c>
      <c r="Q3403">
        <v>27</v>
      </c>
      <c r="R3403">
        <v>3</v>
      </c>
      <c r="S3403" t="s">
        <v>1478</v>
      </c>
      <c r="T3403">
        <v>1</v>
      </c>
      <c r="U3403">
        <v>0.12105539999999999</v>
      </c>
      <c r="V3403">
        <v>1816</v>
      </c>
    </row>
    <row r="3404" spans="1:22">
      <c r="A3404">
        <v>175176</v>
      </c>
      <c r="B3404" t="s">
        <v>3714</v>
      </c>
      <c r="C3404">
        <v>2.4226554</v>
      </c>
      <c r="D3404">
        <v>2.4367000000000001</v>
      </c>
      <c r="E3404">
        <v>14998</v>
      </c>
      <c r="F3404">
        <v>1</v>
      </c>
      <c r="G3404">
        <v>5</v>
      </c>
      <c r="H3404">
        <v>4</v>
      </c>
      <c r="I3404">
        <v>97291</v>
      </c>
      <c r="J3404">
        <v>1</v>
      </c>
      <c r="K3404">
        <v>0</v>
      </c>
      <c r="L3404">
        <v>0</v>
      </c>
      <c r="M3404">
        <v>0</v>
      </c>
      <c r="N3404">
        <v>1</v>
      </c>
      <c r="O3404">
        <v>1</v>
      </c>
      <c r="P3404">
        <v>348</v>
      </c>
      <c r="Q3404">
        <v>27</v>
      </c>
      <c r="R3404">
        <v>3</v>
      </c>
      <c r="S3404" t="s">
        <v>1478</v>
      </c>
      <c r="T3404">
        <v>1</v>
      </c>
      <c r="U3404">
        <v>1.4044600000000001E-2</v>
      </c>
      <c r="V3404">
        <v>211</v>
      </c>
    </row>
    <row r="3405" spans="1:22">
      <c r="A3405">
        <v>175177</v>
      </c>
      <c r="B3405" t="s">
        <v>3714</v>
      </c>
      <c r="C3405">
        <v>2.4367000000000001</v>
      </c>
      <c r="D3405">
        <v>2.4403443</v>
      </c>
      <c r="E3405">
        <v>15018</v>
      </c>
      <c r="F3405">
        <v>1</v>
      </c>
      <c r="G3405">
        <v>5</v>
      </c>
      <c r="H3405">
        <v>4</v>
      </c>
      <c r="I3405">
        <v>97291</v>
      </c>
      <c r="J3405">
        <v>1</v>
      </c>
      <c r="K3405">
        <v>0</v>
      </c>
      <c r="L3405">
        <v>0</v>
      </c>
      <c r="M3405">
        <v>0</v>
      </c>
      <c r="N3405">
        <v>1</v>
      </c>
      <c r="O3405">
        <v>1</v>
      </c>
      <c r="P3405">
        <v>348</v>
      </c>
      <c r="Q3405">
        <v>27</v>
      </c>
      <c r="R3405">
        <v>3</v>
      </c>
      <c r="S3405" t="s">
        <v>1478</v>
      </c>
      <c r="T3405">
        <v>1</v>
      </c>
      <c r="U3405">
        <v>3.6443000000000001E-3</v>
      </c>
      <c r="V3405">
        <v>55</v>
      </c>
    </row>
    <row r="3406" spans="1:22">
      <c r="A3406">
        <v>175178</v>
      </c>
      <c r="B3406" t="s">
        <v>3714</v>
      </c>
      <c r="C3406">
        <v>2.4403443</v>
      </c>
      <c r="D3406">
        <v>2.4563000000000001</v>
      </c>
      <c r="E3406">
        <v>15018</v>
      </c>
      <c r="F3406">
        <v>2</v>
      </c>
      <c r="G3406">
        <v>5</v>
      </c>
      <c r="H3406">
        <v>4</v>
      </c>
      <c r="I3406">
        <v>97291</v>
      </c>
      <c r="J3406">
        <v>1</v>
      </c>
      <c r="K3406">
        <v>0</v>
      </c>
      <c r="L3406">
        <v>0</v>
      </c>
      <c r="M3406">
        <v>0</v>
      </c>
      <c r="N3406">
        <v>1</v>
      </c>
      <c r="O3406">
        <v>1</v>
      </c>
      <c r="P3406">
        <v>348</v>
      </c>
      <c r="Q3406">
        <v>27</v>
      </c>
      <c r="R3406">
        <v>3</v>
      </c>
      <c r="S3406" t="s">
        <v>1478</v>
      </c>
      <c r="T3406">
        <v>1</v>
      </c>
      <c r="U3406">
        <v>1.59557E-2</v>
      </c>
      <c r="V3406">
        <v>240</v>
      </c>
    </row>
    <row r="3407" spans="1:22">
      <c r="A3407">
        <v>175179</v>
      </c>
      <c r="B3407" t="s">
        <v>3714</v>
      </c>
      <c r="C3407">
        <v>2.4563000000000001</v>
      </c>
      <c r="D3407">
        <v>2.4630999999999998</v>
      </c>
      <c r="E3407">
        <v>15021</v>
      </c>
      <c r="F3407">
        <v>2</v>
      </c>
      <c r="G3407">
        <v>5</v>
      </c>
      <c r="H3407">
        <v>4</v>
      </c>
      <c r="I3407">
        <v>97291</v>
      </c>
      <c r="J3407">
        <v>1</v>
      </c>
      <c r="K3407">
        <v>0</v>
      </c>
      <c r="L3407">
        <v>0</v>
      </c>
      <c r="M3407">
        <v>0</v>
      </c>
      <c r="N3407">
        <v>1</v>
      </c>
      <c r="O3407">
        <v>1</v>
      </c>
      <c r="P3407">
        <v>348</v>
      </c>
      <c r="Q3407">
        <v>27</v>
      </c>
      <c r="R3407">
        <v>3</v>
      </c>
      <c r="S3407" t="s">
        <v>1478</v>
      </c>
      <c r="T3407">
        <v>1</v>
      </c>
      <c r="U3407">
        <v>6.7999999999999996E-3</v>
      </c>
      <c r="V3407">
        <v>102</v>
      </c>
    </row>
    <row r="3408" spans="1:22">
      <c r="A3408">
        <v>175180</v>
      </c>
      <c r="B3408" t="s">
        <v>3714</v>
      </c>
      <c r="C3408">
        <v>2.4630999999999998</v>
      </c>
      <c r="D3408">
        <v>2.5139999999999998</v>
      </c>
      <c r="E3408">
        <v>15028</v>
      </c>
      <c r="F3408">
        <v>2</v>
      </c>
      <c r="G3408">
        <v>5</v>
      </c>
      <c r="H3408">
        <v>4</v>
      </c>
      <c r="I3408">
        <v>97291</v>
      </c>
      <c r="J3408">
        <v>1</v>
      </c>
      <c r="K3408">
        <v>0</v>
      </c>
      <c r="L3408">
        <v>0</v>
      </c>
      <c r="M3408">
        <v>0</v>
      </c>
      <c r="N3408">
        <v>1</v>
      </c>
      <c r="O3408">
        <v>1</v>
      </c>
      <c r="P3408">
        <v>348</v>
      </c>
      <c r="Q3408">
        <v>27</v>
      </c>
      <c r="R3408">
        <v>3</v>
      </c>
      <c r="S3408" t="s">
        <v>1478</v>
      </c>
      <c r="T3408">
        <v>1</v>
      </c>
      <c r="U3408">
        <v>5.0900000000000001E-2</v>
      </c>
      <c r="V3408">
        <v>765</v>
      </c>
    </row>
    <row r="3409" spans="1:22">
      <c r="A3409">
        <v>175181</v>
      </c>
      <c r="B3409" t="s">
        <v>3714</v>
      </c>
      <c r="C3409">
        <v>2.5139999999999998</v>
      </c>
      <c r="D3409">
        <v>2.5535000000000001</v>
      </c>
      <c r="E3409">
        <v>15040</v>
      </c>
      <c r="F3409">
        <v>2</v>
      </c>
      <c r="G3409">
        <v>5</v>
      </c>
      <c r="H3409">
        <v>4</v>
      </c>
      <c r="I3409">
        <v>97291</v>
      </c>
      <c r="J3409">
        <v>1</v>
      </c>
      <c r="K3409">
        <v>0</v>
      </c>
      <c r="L3409">
        <v>0</v>
      </c>
      <c r="M3409">
        <v>0</v>
      </c>
      <c r="N3409">
        <v>1</v>
      </c>
      <c r="O3409">
        <v>1</v>
      </c>
      <c r="P3409">
        <v>348</v>
      </c>
      <c r="Q3409">
        <v>27</v>
      </c>
      <c r="R3409">
        <v>3</v>
      </c>
      <c r="S3409" t="s">
        <v>1478</v>
      </c>
      <c r="T3409">
        <v>1</v>
      </c>
      <c r="U3409">
        <v>3.95E-2</v>
      </c>
      <c r="V3409">
        <v>594</v>
      </c>
    </row>
    <row r="3410" spans="1:22">
      <c r="A3410">
        <v>175182</v>
      </c>
      <c r="B3410" t="s">
        <v>3714</v>
      </c>
      <c r="C3410">
        <v>2.5535000000000001</v>
      </c>
      <c r="D3410">
        <v>2.6046999999999998</v>
      </c>
      <c r="E3410">
        <v>15051</v>
      </c>
      <c r="F3410">
        <v>2</v>
      </c>
      <c r="G3410">
        <v>5</v>
      </c>
      <c r="H3410">
        <v>4</v>
      </c>
      <c r="I3410">
        <v>97291</v>
      </c>
      <c r="J3410">
        <v>1</v>
      </c>
      <c r="K3410">
        <v>0</v>
      </c>
      <c r="L3410">
        <v>0</v>
      </c>
      <c r="M3410">
        <v>0</v>
      </c>
      <c r="N3410">
        <v>1</v>
      </c>
      <c r="O3410">
        <v>1</v>
      </c>
      <c r="P3410">
        <v>348</v>
      </c>
      <c r="Q3410">
        <v>27</v>
      </c>
      <c r="R3410">
        <v>3</v>
      </c>
      <c r="S3410" t="s">
        <v>1478</v>
      </c>
      <c r="T3410">
        <v>1</v>
      </c>
      <c r="U3410">
        <v>5.1200000000000002E-2</v>
      </c>
      <c r="V3410">
        <v>771</v>
      </c>
    </row>
    <row r="3411" spans="1:22">
      <c r="A3411">
        <v>175183</v>
      </c>
      <c r="B3411" t="s">
        <v>3714</v>
      </c>
      <c r="C3411">
        <v>2.6046999999999998</v>
      </c>
      <c r="D3411">
        <v>2.6732999999999998</v>
      </c>
      <c r="E3411">
        <v>15066</v>
      </c>
      <c r="F3411">
        <v>2</v>
      </c>
      <c r="G3411">
        <v>5</v>
      </c>
      <c r="H3411">
        <v>4</v>
      </c>
      <c r="I3411">
        <v>97291</v>
      </c>
      <c r="J3411">
        <v>1</v>
      </c>
      <c r="K3411">
        <v>0</v>
      </c>
      <c r="L3411">
        <v>0</v>
      </c>
      <c r="M3411">
        <v>0</v>
      </c>
      <c r="N3411">
        <v>1</v>
      </c>
      <c r="O3411">
        <v>1</v>
      </c>
      <c r="P3411">
        <v>348</v>
      </c>
      <c r="Q3411">
        <v>27</v>
      </c>
      <c r="R3411">
        <v>3</v>
      </c>
      <c r="S3411" t="s">
        <v>1478</v>
      </c>
      <c r="T3411">
        <v>1</v>
      </c>
      <c r="U3411">
        <v>6.8599999999999994E-2</v>
      </c>
      <c r="V3411">
        <v>1034</v>
      </c>
    </row>
    <row r="3412" spans="1:22">
      <c r="A3412">
        <v>175184</v>
      </c>
      <c r="B3412" t="s">
        <v>3714</v>
      </c>
      <c r="C3412">
        <v>2.6732999999999998</v>
      </c>
      <c r="D3412">
        <v>2.8144999999999998</v>
      </c>
      <c r="E3412">
        <v>15093</v>
      </c>
      <c r="F3412">
        <v>2</v>
      </c>
      <c r="G3412">
        <v>5</v>
      </c>
      <c r="H3412">
        <v>4</v>
      </c>
      <c r="I3412">
        <v>97291</v>
      </c>
      <c r="J3412">
        <v>1</v>
      </c>
      <c r="K3412">
        <v>0</v>
      </c>
      <c r="L3412">
        <v>0</v>
      </c>
      <c r="M3412">
        <v>0</v>
      </c>
      <c r="N3412">
        <v>1</v>
      </c>
      <c r="O3412">
        <v>1</v>
      </c>
      <c r="P3412">
        <v>348</v>
      </c>
      <c r="Q3412">
        <v>27</v>
      </c>
      <c r="R3412">
        <v>3</v>
      </c>
      <c r="S3412" t="s">
        <v>1478</v>
      </c>
      <c r="T3412">
        <v>1</v>
      </c>
      <c r="U3412">
        <v>0.14119999999999999</v>
      </c>
      <c r="V3412">
        <v>2131</v>
      </c>
    </row>
    <row r="3413" spans="1:22">
      <c r="A3413">
        <v>175185</v>
      </c>
      <c r="B3413" t="s">
        <v>3714</v>
      </c>
      <c r="C3413">
        <v>2.8144999999999998</v>
      </c>
      <c r="D3413">
        <v>2.8919000000000001</v>
      </c>
      <c r="E3413">
        <v>15120</v>
      </c>
      <c r="F3413">
        <v>2</v>
      </c>
      <c r="G3413">
        <v>5</v>
      </c>
      <c r="H3413">
        <v>4</v>
      </c>
      <c r="I3413">
        <v>97291</v>
      </c>
      <c r="J3413">
        <v>1</v>
      </c>
      <c r="K3413">
        <v>0</v>
      </c>
      <c r="L3413">
        <v>0</v>
      </c>
      <c r="M3413">
        <v>0</v>
      </c>
      <c r="N3413">
        <v>1</v>
      </c>
      <c r="O3413">
        <v>1</v>
      </c>
      <c r="P3413">
        <v>348</v>
      </c>
      <c r="Q3413">
        <v>27</v>
      </c>
      <c r="R3413">
        <v>3</v>
      </c>
      <c r="S3413" t="s">
        <v>1478</v>
      </c>
      <c r="T3413">
        <v>1</v>
      </c>
      <c r="U3413">
        <v>7.7399999999999997E-2</v>
      </c>
      <c r="V3413">
        <v>1170</v>
      </c>
    </row>
    <row r="3414" spans="1:22">
      <c r="A3414">
        <v>175186</v>
      </c>
      <c r="B3414" t="s">
        <v>3714</v>
      </c>
      <c r="C3414">
        <v>2.8919000000000001</v>
      </c>
      <c r="D3414">
        <v>2.9849000000000001</v>
      </c>
      <c r="E3414">
        <v>15142</v>
      </c>
      <c r="F3414">
        <v>2</v>
      </c>
      <c r="G3414">
        <v>5</v>
      </c>
      <c r="H3414">
        <v>4</v>
      </c>
      <c r="I3414">
        <v>97291</v>
      </c>
      <c r="J3414">
        <v>1</v>
      </c>
      <c r="K3414">
        <v>0</v>
      </c>
      <c r="L3414">
        <v>0</v>
      </c>
      <c r="M3414">
        <v>0</v>
      </c>
      <c r="N3414">
        <v>1</v>
      </c>
      <c r="O3414">
        <v>1</v>
      </c>
      <c r="P3414">
        <v>348</v>
      </c>
      <c r="Q3414">
        <v>27</v>
      </c>
      <c r="R3414">
        <v>3</v>
      </c>
      <c r="S3414" t="s">
        <v>1478</v>
      </c>
      <c r="T3414">
        <v>1</v>
      </c>
      <c r="U3414">
        <v>9.2999999999999999E-2</v>
      </c>
      <c r="V3414">
        <v>1408</v>
      </c>
    </row>
    <row r="3415" spans="1:22">
      <c r="A3415">
        <v>175187</v>
      </c>
      <c r="B3415" t="s">
        <v>3714</v>
      </c>
      <c r="C3415">
        <v>2.9849000000000001</v>
      </c>
      <c r="D3415">
        <v>3.0535000000000001</v>
      </c>
      <c r="E3415">
        <v>15162</v>
      </c>
      <c r="F3415">
        <v>2</v>
      </c>
      <c r="G3415">
        <v>5</v>
      </c>
      <c r="H3415">
        <v>4</v>
      </c>
      <c r="I3415">
        <v>97291</v>
      </c>
      <c r="J3415">
        <v>1</v>
      </c>
      <c r="K3415">
        <v>0</v>
      </c>
      <c r="L3415">
        <v>0</v>
      </c>
      <c r="M3415">
        <v>0</v>
      </c>
      <c r="N3415">
        <v>1</v>
      </c>
      <c r="O3415">
        <v>1</v>
      </c>
      <c r="P3415">
        <v>348</v>
      </c>
      <c r="Q3415">
        <v>27</v>
      </c>
      <c r="R3415">
        <v>3</v>
      </c>
      <c r="S3415" t="s">
        <v>1478</v>
      </c>
      <c r="T3415">
        <v>1</v>
      </c>
      <c r="U3415">
        <v>6.8599999999999994E-2</v>
      </c>
      <c r="V3415">
        <v>1040</v>
      </c>
    </row>
    <row r="3416" spans="1:22">
      <c r="A3416">
        <v>175188</v>
      </c>
      <c r="B3416" t="s">
        <v>3714</v>
      </c>
      <c r="C3416">
        <v>3.0535000000000001</v>
      </c>
      <c r="D3416">
        <v>3.3338999999999999</v>
      </c>
      <c r="E3416">
        <v>15162</v>
      </c>
      <c r="F3416">
        <v>2</v>
      </c>
      <c r="G3416">
        <v>5</v>
      </c>
      <c r="H3416">
        <v>4</v>
      </c>
      <c r="I3416">
        <v>97291</v>
      </c>
      <c r="J3416">
        <v>1</v>
      </c>
      <c r="K3416">
        <v>0</v>
      </c>
      <c r="L3416">
        <v>0</v>
      </c>
      <c r="M3416">
        <v>0</v>
      </c>
      <c r="N3416">
        <v>1</v>
      </c>
      <c r="O3416">
        <v>1</v>
      </c>
      <c r="P3416">
        <v>348</v>
      </c>
      <c r="Q3416">
        <v>27</v>
      </c>
      <c r="R3416">
        <v>3</v>
      </c>
      <c r="S3416" t="s">
        <v>1478</v>
      </c>
      <c r="T3416">
        <v>1</v>
      </c>
      <c r="U3416">
        <v>0.28039999999999998</v>
      </c>
      <c r="V3416">
        <v>4251</v>
      </c>
    </row>
    <row r="3417" spans="1:22">
      <c r="A3417">
        <v>175189</v>
      </c>
      <c r="B3417" t="s">
        <v>3714</v>
      </c>
      <c r="C3417">
        <v>3.3338999999999999</v>
      </c>
      <c r="D3417">
        <v>3.4812000099999998</v>
      </c>
      <c r="E3417">
        <v>15162</v>
      </c>
      <c r="F3417">
        <v>2</v>
      </c>
      <c r="G3417">
        <v>5</v>
      </c>
      <c r="H3417">
        <v>4</v>
      </c>
      <c r="I3417">
        <v>97291</v>
      </c>
      <c r="J3417">
        <v>1</v>
      </c>
      <c r="K3417">
        <v>0</v>
      </c>
      <c r="L3417">
        <v>0</v>
      </c>
      <c r="M3417">
        <v>0</v>
      </c>
      <c r="N3417">
        <v>1</v>
      </c>
      <c r="O3417">
        <v>1</v>
      </c>
      <c r="P3417">
        <v>348</v>
      </c>
      <c r="Q3417">
        <v>27</v>
      </c>
      <c r="R3417">
        <v>3</v>
      </c>
      <c r="S3417" t="s">
        <v>1478</v>
      </c>
      <c r="T3417">
        <v>1</v>
      </c>
      <c r="U3417">
        <v>0.14730001000000001</v>
      </c>
      <c r="V3417">
        <v>2233</v>
      </c>
    </row>
    <row r="3418" spans="1:22">
      <c r="A3418">
        <v>175190</v>
      </c>
      <c r="B3418" t="s">
        <v>3715</v>
      </c>
      <c r="C3418">
        <v>-2.9999999999999997E-8</v>
      </c>
      <c r="D3418">
        <v>5.2699999999999997E-2</v>
      </c>
      <c r="E3418">
        <v>12227</v>
      </c>
      <c r="F3418">
        <v>2</v>
      </c>
      <c r="G3418">
        <v>5</v>
      </c>
      <c r="H3418">
        <v>4</v>
      </c>
      <c r="I3418">
        <v>97291</v>
      </c>
      <c r="J3418">
        <v>1</v>
      </c>
      <c r="K3418">
        <v>0</v>
      </c>
      <c r="L3418">
        <v>0</v>
      </c>
      <c r="M3418">
        <v>0</v>
      </c>
      <c r="N3418">
        <v>1</v>
      </c>
      <c r="O3418">
        <v>1</v>
      </c>
      <c r="P3418">
        <v>348</v>
      </c>
      <c r="Q3418">
        <v>27</v>
      </c>
      <c r="R3418">
        <v>3</v>
      </c>
      <c r="S3418" t="s">
        <v>1478</v>
      </c>
      <c r="T3418">
        <v>1</v>
      </c>
      <c r="U3418">
        <v>5.2700030000000002E-2</v>
      </c>
      <c r="V3418">
        <v>644</v>
      </c>
    </row>
    <row r="3419" spans="1:22">
      <c r="A3419">
        <v>175191</v>
      </c>
      <c r="B3419" t="s">
        <v>3715</v>
      </c>
      <c r="C3419">
        <v>5.2699999999999997E-2</v>
      </c>
      <c r="D3419">
        <v>6.4899999999999999E-2</v>
      </c>
      <c r="E3419">
        <v>10924</v>
      </c>
      <c r="F3419">
        <v>2</v>
      </c>
      <c r="G3419">
        <v>5</v>
      </c>
      <c r="H3419">
        <v>4</v>
      </c>
      <c r="I3419">
        <v>97291</v>
      </c>
      <c r="J3419">
        <v>1</v>
      </c>
      <c r="K3419">
        <v>0</v>
      </c>
      <c r="L3419">
        <v>0</v>
      </c>
      <c r="M3419">
        <v>0</v>
      </c>
      <c r="N3419">
        <v>1</v>
      </c>
      <c r="O3419">
        <v>1</v>
      </c>
      <c r="P3419">
        <v>348</v>
      </c>
      <c r="Q3419">
        <v>27</v>
      </c>
      <c r="R3419">
        <v>3</v>
      </c>
      <c r="S3419" t="s">
        <v>1478</v>
      </c>
      <c r="T3419">
        <v>1</v>
      </c>
      <c r="U3419">
        <v>1.2200000000000001E-2</v>
      </c>
      <c r="V3419">
        <v>133</v>
      </c>
    </row>
    <row r="3420" spans="1:22">
      <c r="A3420">
        <v>175192</v>
      </c>
      <c r="B3420" t="s">
        <v>3715</v>
      </c>
      <c r="C3420">
        <v>6.4899999999999999E-2</v>
      </c>
      <c r="D3420">
        <v>0.18140000000000001</v>
      </c>
      <c r="E3420">
        <v>8341</v>
      </c>
      <c r="F3420">
        <v>2</v>
      </c>
      <c r="G3420">
        <v>5</v>
      </c>
      <c r="H3420">
        <v>4</v>
      </c>
      <c r="I3420">
        <v>97291</v>
      </c>
      <c r="J3420">
        <v>1</v>
      </c>
      <c r="K3420">
        <v>0</v>
      </c>
      <c r="L3420">
        <v>0</v>
      </c>
      <c r="M3420">
        <v>0</v>
      </c>
      <c r="N3420">
        <v>1</v>
      </c>
      <c r="O3420">
        <v>1</v>
      </c>
      <c r="P3420">
        <v>348</v>
      </c>
      <c r="Q3420">
        <v>27</v>
      </c>
      <c r="R3420">
        <v>3</v>
      </c>
      <c r="S3420" t="s">
        <v>1478</v>
      </c>
      <c r="T3420">
        <v>1</v>
      </c>
      <c r="U3420">
        <v>0.11650000000000001</v>
      </c>
      <c r="V3420">
        <v>972</v>
      </c>
    </row>
    <row r="3421" spans="1:22">
      <c r="A3421">
        <v>175193</v>
      </c>
      <c r="B3421" t="s">
        <v>3715</v>
      </c>
      <c r="C3421">
        <v>0.18140000000000001</v>
      </c>
      <c r="D3421">
        <v>0.2142</v>
      </c>
      <c r="E3421">
        <v>9038</v>
      </c>
      <c r="F3421">
        <v>2</v>
      </c>
      <c r="G3421">
        <v>5</v>
      </c>
      <c r="H3421">
        <v>4</v>
      </c>
      <c r="I3421">
        <v>97291</v>
      </c>
      <c r="J3421">
        <v>1</v>
      </c>
      <c r="K3421">
        <v>0</v>
      </c>
      <c r="L3421">
        <v>0</v>
      </c>
      <c r="M3421">
        <v>0</v>
      </c>
      <c r="N3421">
        <v>1</v>
      </c>
      <c r="O3421">
        <v>1</v>
      </c>
      <c r="P3421">
        <v>348</v>
      </c>
      <c r="Q3421">
        <v>27</v>
      </c>
      <c r="R3421">
        <v>3</v>
      </c>
      <c r="S3421" t="s">
        <v>1478</v>
      </c>
      <c r="T3421">
        <v>1</v>
      </c>
      <c r="U3421">
        <v>3.2800000000000003E-2</v>
      </c>
      <c r="V3421">
        <v>296</v>
      </c>
    </row>
    <row r="3422" spans="1:22">
      <c r="A3422">
        <v>175194</v>
      </c>
      <c r="B3422" t="s">
        <v>3715</v>
      </c>
      <c r="C3422">
        <v>0.2142</v>
      </c>
      <c r="D3422">
        <v>0.2535</v>
      </c>
      <c r="E3422">
        <v>9374</v>
      </c>
      <c r="F3422">
        <v>2</v>
      </c>
      <c r="G3422">
        <v>5</v>
      </c>
      <c r="H3422">
        <v>4</v>
      </c>
      <c r="I3422">
        <v>97291</v>
      </c>
      <c r="J3422">
        <v>1</v>
      </c>
      <c r="K3422">
        <v>0</v>
      </c>
      <c r="L3422">
        <v>0</v>
      </c>
      <c r="M3422">
        <v>0</v>
      </c>
      <c r="N3422">
        <v>1</v>
      </c>
      <c r="O3422">
        <v>1</v>
      </c>
      <c r="P3422">
        <v>348</v>
      </c>
      <c r="Q3422">
        <v>27</v>
      </c>
      <c r="R3422">
        <v>3</v>
      </c>
      <c r="S3422" t="s">
        <v>1478</v>
      </c>
      <c r="T3422">
        <v>1</v>
      </c>
      <c r="U3422">
        <v>3.9300000000000002E-2</v>
      </c>
      <c r="V3422">
        <v>368</v>
      </c>
    </row>
    <row r="3423" spans="1:22">
      <c r="A3423">
        <v>175195</v>
      </c>
      <c r="B3423" t="s">
        <v>3715</v>
      </c>
      <c r="C3423">
        <v>0.2535</v>
      </c>
      <c r="D3423">
        <v>0.26404124000000001</v>
      </c>
      <c r="E3423">
        <v>9816</v>
      </c>
      <c r="F3423">
        <v>2</v>
      </c>
      <c r="G3423">
        <v>5</v>
      </c>
      <c r="H3423">
        <v>4</v>
      </c>
      <c r="I3423">
        <v>97291</v>
      </c>
      <c r="J3423">
        <v>1</v>
      </c>
      <c r="K3423">
        <v>0</v>
      </c>
      <c r="L3423">
        <v>0</v>
      </c>
      <c r="M3423">
        <v>0</v>
      </c>
      <c r="N3423">
        <v>1</v>
      </c>
      <c r="O3423">
        <v>1</v>
      </c>
      <c r="P3423">
        <v>348</v>
      </c>
      <c r="Q3423">
        <v>27</v>
      </c>
      <c r="R3423">
        <v>3</v>
      </c>
      <c r="S3423" t="s">
        <v>1478</v>
      </c>
      <c r="T3423">
        <v>1</v>
      </c>
      <c r="U3423">
        <v>1.054124E-2</v>
      </c>
      <c r="V3423">
        <v>103</v>
      </c>
    </row>
    <row r="3424" spans="1:22">
      <c r="A3424">
        <v>175196</v>
      </c>
      <c r="B3424" t="s">
        <v>3715</v>
      </c>
      <c r="C3424">
        <v>0.26404124000000001</v>
      </c>
      <c r="D3424">
        <v>0.30107012</v>
      </c>
      <c r="E3424">
        <v>9816</v>
      </c>
      <c r="F3424">
        <v>1</v>
      </c>
      <c r="G3424">
        <v>5</v>
      </c>
      <c r="H3424">
        <v>4</v>
      </c>
      <c r="I3424">
        <v>97291</v>
      </c>
      <c r="J3424">
        <v>1</v>
      </c>
      <c r="K3424">
        <v>0</v>
      </c>
      <c r="L3424">
        <v>0</v>
      </c>
      <c r="M3424">
        <v>0</v>
      </c>
      <c r="N3424">
        <v>1</v>
      </c>
      <c r="O3424">
        <v>1</v>
      </c>
      <c r="P3424">
        <v>348</v>
      </c>
      <c r="Q3424">
        <v>27</v>
      </c>
      <c r="R3424">
        <v>3</v>
      </c>
      <c r="S3424" t="s">
        <v>1478</v>
      </c>
      <c r="T3424">
        <v>1</v>
      </c>
      <c r="U3424">
        <v>3.702888E-2</v>
      </c>
      <c r="V3424">
        <v>363</v>
      </c>
    </row>
    <row r="3425" spans="1:22">
      <c r="A3425">
        <v>175197</v>
      </c>
      <c r="B3425" t="s">
        <v>3715</v>
      </c>
      <c r="C3425">
        <v>0.30107012</v>
      </c>
      <c r="D3425">
        <v>0.309</v>
      </c>
      <c r="E3425">
        <v>9816</v>
      </c>
      <c r="F3425">
        <v>2</v>
      </c>
      <c r="G3425">
        <v>5</v>
      </c>
      <c r="H3425">
        <v>4</v>
      </c>
      <c r="I3425">
        <v>97291</v>
      </c>
      <c r="J3425">
        <v>1</v>
      </c>
      <c r="K3425">
        <v>0</v>
      </c>
      <c r="L3425">
        <v>0</v>
      </c>
      <c r="M3425">
        <v>0</v>
      </c>
      <c r="N3425">
        <v>1</v>
      </c>
      <c r="O3425">
        <v>1</v>
      </c>
      <c r="P3425">
        <v>348</v>
      </c>
      <c r="Q3425">
        <v>27</v>
      </c>
      <c r="R3425">
        <v>3</v>
      </c>
      <c r="S3425" t="s">
        <v>1478</v>
      </c>
      <c r="T3425">
        <v>1</v>
      </c>
      <c r="U3425">
        <v>7.9298800000000003E-3</v>
      </c>
      <c r="V3425">
        <v>78</v>
      </c>
    </row>
    <row r="3426" spans="1:22">
      <c r="A3426">
        <v>175198</v>
      </c>
      <c r="B3426" t="s">
        <v>3715</v>
      </c>
      <c r="C3426">
        <v>0.309</v>
      </c>
      <c r="D3426">
        <v>0.35</v>
      </c>
      <c r="E3426">
        <v>10266</v>
      </c>
      <c r="F3426">
        <v>2</v>
      </c>
      <c r="G3426">
        <v>5</v>
      </c>
      <c r="H3426">
        <v>4</v>
      </c>
      <c r="I3426">
        <v>97291</v>
      </c>
      <c r="J3426">
        <v>1</v>
      </c>
      <c r="K3426">
        <v>0</v>
      </c>
      <c r="L3426">
        <v>0</v>
      </c>
      <c r="M3426">
        <v>0</v>
      </c>
      <c r="N3426">
        <v>1</v>
      </c>
      <c r="O3426">
        <v>1</v>
      </c>
      <c r="P3426">
        <v>348</v>
      </c>
      <c r="Q3426">
        <v>27</v>
      </c>
      <c r="R3426">
        <v>3</v>
      </c>
      <c r="S3426" t="s">
        <v>1478</v>
      </c>
      <c r="T3426">
        <v>1</v>
      </c>
      <c r="U3426">
        <v>4.1000000000000002E-2</v>
      </c>
      <c r="V3426">
        <v>421</v>
      </c>
    </row>
    <row r="3427" spans="1:22">
      <c r="A3427">
        <v>175199</v>
      </c>
      <c r="B3427" t="s">
        <v>3715</v>
      </c>
      <c r="C3427">
        <v>0.35</v>
      </c>
      <c r="D3427">
        <v>0.36120000000000002</v>
      </c>
      <c r="E3427">
        <v>10510</v>
      </c>
      <c r="F3427">
        <v>2</v>
      </c>
      <c r="G3427">
        <v>5</v>
      </c>
      <c r="H3427">
        <v>4</v>
      </c>
      <c r="I3427">
        <v>97291</v>
      </c>
      <c r="J3427">
        <v>1</v>
      </c>
      <c r="K3427">
        <v>0</v>
      </c>
      <c r="L3427">
        <v>0</v>
      </c>
      <c r="M3427">
        <v>0</v>
      </c>
      <c r="N3427">
        <v>1</v>
      </c>
      <c r="O3427">
        <v>1</v>
      </c>
      <c r="P3427">
        <v>348</v>
      </c>
      <c r="Q3427">
        <v>27</v>
      </c>
      <c r="R3427">
        <v>3</v>
      </c>
      <c r="S3427" t="s">
        <v>1478</v>
      </c>
      <c r="T3427">
        <v>1</v>
      </c>
      <c r="U3427">
        <v>1.12E-2</v>
      </c>
      <c r="V3427">
        <v>118</v>
      </c>
    </row>
    <row r="3428" spans="1:22">
      <c r="A3428">
        <v>175200</v>
      </c>
      <c r="B3428" t="s">
        <v>3715</v>
      </c>
      <c r="C3428">
        <v>0.36120000000000002</v>
      </c>
      <c r="D3428">
        <v>0.38979999999999998</v>
      </c>
      <c r="E3428">
        <v>10696</v>
      </c>
      <c r="F3428">
        <v>2</v>
      </c>
      <c r="G3428">
        <v>5</v>
      </c>
      <c r="H3428">
        <v>4</v>
      </c>
      <c r="I3428">
        <v>97291</v>
      </c>
      <c r="J3428">
        <v>1</v>
      </c>
      <c r="K3428">
        <v>0</v>
      </c>
      <c r="L3428">
        <v>0</v>
      </c>
      <c r="M3428">
        <v>0</v>
      </c>
      <c r="N3428">
        <v>1</v>
      </c>
      <c r="O3428">
        <v>1</v>
      </c>
      <c r="P3428">
        <v>348</v>
      </c>
      <c r="Q3428">
        <v>27</v>
      </c>
      <c r="R3428">
        <v>3</v>
      </c>
      <c r="S3428" t="s">
        <v>1478</v>
      </c>
      <c r="T3428">
        <v>1</v>
      </c>
      <c r="U3428">
        <v>2.86E-2</v>
      </c>
      <c r="V3428">
        <v>306</v>
      </c>
    </row>
    <row r="3429" spans="1:22">
      <c r="A3429">
        <v>175201</v>
      </c>
      <c r="B3429" t="s">
        <v>3715</v>
      </c>
      <c r="C3429">
        <v>0.38979999999999998</v>
      </c>
      <c r="D3429">
        <v>0.4168</v>
      </c>
      <c r="E3429">
        <v>10955</v>
      </c>
      <c r="F3429">
        <v>2</v>
      </c>
      <c r="G3429">
        <v>5</v>
      </c>
      <c r="H3429">
        <v>4</v>
      </c>
      <c r="I3429">
        <v>97291</v>
      </c>
      <c r="J3429">
        <v>1</v>
      </c>
      <c r="K3429">
        <v>0</v>
      </c>
      <c r="L3429">
        <v>0</v>
      </c>
      <c r="M3429">
        <v>0</v>
      </c>
      <c r="N3429">
        <v>1</v>
      </c>
      <c r="O3429">
        <v>1</v>
      </c>
      <c r="P3429">
        <v>348</v>
      </c>
      <c r="Q3429">
        <v>27</v>
      </c>
      <c r="R3429">
        <v>3</v>
      </c>
      <c r="S3429" t="s">
        <v>1478</v>
      </c>
      <c r="T3429">
        <v>1</v>
      </c>
      <c r="U3429">
        <v>2.7E-2</v>
      </c>
      <c r="V3429">
        <v>296</v>
      </c>
    </row>
    <row r="3430" spans="1:22">
      <c r="A3430">
        <v>175202</v>
      </c>
      <c r="B3430" t="s">
        <v>3715</v>
      </c>
      <c r="C3430">
        <v>0.4168</v>
      </c>
      <c r="D3430">
        <v>0.44629999999999997</v>
      </c>
      <c r="E3430">
        <v>11219</v>
      </c>
      <c r="F3430">
        <v>2</v>
      </c>
      <c r="G3430">
        <v>5</v>
      </c>
      <c r="H3430">
        <v>4</v>
      </c>
      <c r="I3430">
        <v>97291</v>
      </c>
      <c r="J3430">
        <v>1</v>
      </c>
      <c r="K3430">
        <v>0</v>
      </c>
      <c r="L3430">
        <v>0</v>
      </c>
      <c r="M3430">
        <v>0</v>
      </c>
      <c r="N3430">
        <v>1</v>
      </c>
      <c r="O3430">
        <v>1</v>
      </c>
      <c r="P3430">
        <v>348</v>
      </c>
      <c r="Q3430">
        <v>27</v>
      </c>
      <c r="R3430">
        <v>3</v>
      </c>
      <c r="S3430" t="s">
        <v>1478</v>
      </c>
      <c r="T3430">
        <v>1</v>
      </c>
      <c r="U3430">
        <v>2.9499999999999998E-2</v>
      </c>
      <c r="V3430">
        <v>331</v>
      </c>
    </row>
    <row r="3431" spans="1:22">
      <c r="A3431">
        <v>175203</v>
      </c>
      <c r="B3431" t="s">
        <v>3715</v>
      </c>
      <c r="C3431">
        <v>0.44629999999999997</v>
      </c>
      <c r="D3431">
        <v>0.49130000000000001</v>
      </c>
      <c r="E3431">
        <v>11566</v>
      </c>
      <c r="F3431">
        <v>2</v>
      </c>
      <c r="G3431">
        <v>5</v>
      </c>
      <c r="H3431">
        <v>4</v>
      </c>
      <c r="I3431">
        <v>97291</v>
      </c>
      <c r="J3431">
        <v>1</v>
      </c>
      <c r="K3431">
        <v>0</v>
      </c>
      <c r="L3431">
        <v>0</v>
      </c>
      <c r="M3431">
        <v>0</v>
      </c>
      <c r="N3431">
        <v>1</v>
      </c>
      <c r="O3431">
        <v>1</v>
      </c>
      <c r="P3431">
        <v>348</v>
      </c>
      <c r="Q3431">
        <v>27</v>
      </c>
      <c r="R3431">
        <v>3</v>
      </c>
      <c r="S3431" t="s">
        <v>1478</v>
      </c>
      <c r="T3431">
        <v>1</v>
      </c>
      <c r="U3431">
        <v>4.4999999999999998E-2</v>
      </c>
      <c r="V3431">
        <v>520</v>
      </c>
    </row>
    <row r="3432" spans="1:22">
      <c r="A3432">
        <v>175204</v>
      </c>
      <c r="B3432" t="s">
        <v>3715</v>
      </c>
      <c r="C3432">
        <v>0.49130000000000001</v>
      </c>
      <c r="D3432">
        <v>0.50829999999999997</v>
      </c>
      <c r="E3432">
        <v>11856</v>
      </c>
      <c r="F3432">
        <v>2</v>
      </c>
      <c r="G3432">
        <v>5</v>
      </c>
      <c r="H3432">
        <v>4</v>
      </c>
      <c r="I3432">
        <v>97291</v>
      </c>
      <c r="J3432">
        <v>1</v>
      </c>
      <c r="K3432">
        <v>0</v>
      </c>
      <c r="L3432">
        <v>0</v>
      </c>
      <c r="M3432">
        <v>0</v>
      </c>
      <c r="N3432">
        <v>1</v>
      </c>
      <c r="O3432">
        <v>1</v>
      </c>
      <c r="P3432">
        <v>348</v>
      </c>
      <c r="Q3432">
        <v>27</v>
      </c>
      <c r="R3432">
        <v>3</v>
      </c>
      <c r="S3432" t="s">
        <v>1478</v>
      </c>
      <c r="T3432">
        <v>1</v>
      </c>
      <c r="U3432">
        <v>1.7000000000000001E-2</v>
      </c>
      <c r="V3432">
        <v>202</v>
      </c>
    </row>
    <row r="3433" spans="1:22">
      <c r="A3433">
        <v>175205</v>
      </c>
      <c r="B3433" t="s">
        <v>3715</v>
      </c>
      <c r="C3433">
        <v>0.50829999999999997</v>
      </c>
      <c r="D3433">
        <v>0.54669999999999996</v>
      </c>
      <c r="E3433">
        <v>12114</v>
      </c>
      <c r="F3433">
        <v>2</v>
      </c>
      <c r="G3433">
        <v>5</v>
      </c>
      <c r="H3433">
        <v>4</v>
      </c>
      <c r="I3433">
        <v>97291</v>
      </c>
      <c r="J3433">
        <v>1</v>
      </c>
      <c r="K3433">
        <v>0</v>
      </c>
      <c r="L3433">
        <v>0</v>
      </c>
      <c r="M3433">
        <v>0</v>
      </c>
      <c r="N3433">
        <v>1</v>
      </c>
      <c r="O3433">
        <v>1</v>
      </c>
      <c r="P3433">
        <v>348</v>
      </c>
      <c r="Q3433">
        <v>27</v>
      </c>
      <c r="R3433">
        <v>3</v>
      </c>
      <c r="S3433" t="s">
        <v>1478</v>
      </c>
      <c r="T3433">
        <v>1</v>
      </c>
      <c r="U3433">
        <v>3.8399999999999997E-2</v>
      </c>
      <c r="V3433">
        <v>465</v>
      </c>
    </row>
    <row r="3434" spans="1:22">
      <c r="A3434">
        <v>175206</v>
      </c>
      <c r="B3434" t="s">
        <v>3715</v>
      </c>
      <c r="C3434">
        <v>0.54669999999999996</v>
      </c>
      <c r="D3434">
        <v>0.64810000000000001</v>
      </c>
      <c r="E3434">
        <v>11952</v>
      </c>
      <c r="F3434">
        <v>2</v>
      </c>
      <c r="G3434">
        <v>5</v>
      </c>
      <c r="H3434">
        <v>4</v>
      </c>
      <c r="I3434">
        <v>97291</v>
      </c>
      <c r="J3434">
        <v>1</v>
      </c>
      <c r="K3434">
        <v>0</v>
      </c>
      <c r="L3434">
        <v>0</v>
      </c>
      <c r="M3434">
        <v>0</v>
      </c>
      <c r="N3434">
        <v>1</v>
      </c>
      <c r="O3434">
        <v>1</v>
      </c>
      <c r="P3434">
        <v>348</v>
      </c>
      <c r="Q3434">
        <v>27</v>
      </c>
      <c r="R3434">
        <v>3</v>
      </c>
      <c r="S3434" t="s">
        <v>1478</v>
      </c>
      <c r="T3434">
        <v>1</v>
      </c>
      <c r="U3434">
        <v>0.1014</v>
      </c>
      <c r="V3434">
        <v>1212</v>
      </c>
    </row>
    <row r="3435" spans="1:22">
      <c r="A3435">
        <v>175207</v>
      </c>
      <c r="B3435" t="s">
        <v>3715</v>
      </c>
      <c r="C3435">
        <v>0.64810000000000001</v>
      </c>
      <c r="D3435">
        <v>0.76910000000000001</v>
      </c>
      <c r="E3435">
        <v>11695</v>
      </c>
      <c r="F3435">
        <v>2</v>
      </c>
      <c r="G3435">
        <v>5</v>
      </c>
      <c r="H3435">
        <v>4</v>
      </c>
      <c r="I3435">
        <v>97291</v>
      </c>
      <c r="J3435">
        <v>1</v>
      </c>
      <c r="K3435">
        <v>0</v>
      </c>
      <c r="L3435">
        <v>0</v>
      </c>
      <c r="M3435">
        <v>0</v>
      </c>
      <c r="N3435">
        <v>1</v>
      </c>
      <c r="O3435">
        <v>1</v>
      </c>
      <c r="P3435">
        <v>348</v>
      </c>
      <c r="Q3435">
        <v>27</v>
      </c>
      <c r="R3435">
        <v>3</v>
      </c>
      <c r="S3435" t="s">
        <v>1478</v>
      </c>
      <c r="T3435">
        <v>1</v>
      </c>
      <c r="U3435">
        <v>0.121</v>
      </c>
      <c r="V3435">
        <v>1415</v>
      </c>
    </row>
    <row r="3436" spans="1:22">
      <c r="A3436">
        <v>175208</v>
      </c>
      <c r="B3436" t="s">
        <v>3715</v>
      </c>
      <c r="C3436">
        <v>0.76910000000000001</v>
      </c>
      <c r="D3436">
        <v>0.90990000000000004</v>
      </c>
      <c r="E3436">
        <v>11391</v>
      </c>
      <c r="F3436">
        <v>2</v>
      </c>
      <c r="G3436">
        <v>5</v>
      </c>
      <c r="H3436">
        <v>4</v>
      </c>
      <c r="I3436">
        <v>97291</v>
      </c>
      <c r="J3436">
        <v>1</v>
      </c>
      <c r="K3436">
        <v>0</v>
      </c>
      <c r="L3436">
        <v>0</v>
      </c>
      <c r="M3436">
        <v>0</v>
      </c>
      <c r="N3436">
        <v>1</v>
      </c>
      <c r="O3436">
        <v>1</v>
      </c>
      <c r="P3436">
        <v>348</v>
      </c>
      <c r="Q3436">
        <v>27</v>
      </c>
      <c r="R3436">
        <v>3</v>
      </c>
      <c r="S3436" t="s">
        <v>1478</v>
      </c>
      <c r="T3436">
        <v>1</v>
      </c>
      <c r="U3436">
        <v>0.14080000000000001</v>
      </c>
      <c r="V3436">
        <v>1604</v>
      </c>
    </row>
    <row r="3437" spans="1:22">
      <c r="A3437">
        <v>175209</v>
      </c>
      <c r="B3437" t="s">
        <v>3715</v>
      </c>
      <c r="C3437">
        <v>0.90990000000000004</v>
      </c>
      <c r="D3437">
        <v>0.95099999999999996</v>
      </c>
      <c r="E3437">
        <v>11181</v>
      </c>
      <c r="F3437">
        <v>2</v>
      </c>
      <c r="G3437">
        <v>5</v>
      </c>
      <c r="H3437">
        <v>4</v>
      </c>
      <c r="I3437">
        <v>97291</v>
      </c>
      <c r="J3437">
        <v>1</v>
      </c>
      <c r="K3437">
        <v>0</v>
      </c>
      <c r="L3437">
        <v>0</v>
      </c>
      <c r="M3437">
        <v>0</v>
      </c>
      <c r="N3437">
        <v>1</v>
      </c>
      <c r="O3437">
        <v>1</v>
      </c>
      <c r="P3437">
        <v>348</v>
      </c>
      <c r="Q3437">
        <v>27</v>
      </c>
      <c r="R3437">
        <v>3</v>
      </c>
      <c r="S3437" t="s">
        <v>1478</v>
      </c>
      <c r="T3437">
        <v>1</v>
      </c>
      <c r="U3437">
        <v>4.1099999999999998E-2</v>
      </c>
      <c r="V3437">
        <v>460</v>
      </c>
    </row>
    <row r="3438" spans="1:22">
      <c r="A3438">
        <v>175210</v>
      </c>
      <c r="B3438" t="s">
        <v>3715</v>
      </c>
      <c r="C3438">
        <v>0.95099999999999996</v>
      </c>
      <c r="D3438">
        <v>1.0263</v>
      </c>
      <c r="E3438">
        <v>11046</v>
      </c>
      <c r="F3438">
        <v>2</v>
      </c>
      <c r="G3438">
        <v>5</v>
      </c>
      <c r="H3438">
        <v>4</v>
      </c>
      <c r="I3438">
        <v>97291</v>
      </c>
      <c r="J3438">
        <v>1</v>
      </c>
      <c r="K3438">
        <v>0</v>
      </c>
      <c r="L3438">
        <v>0</v>
      </c>
      <c r="M3438">
        <v>0</v>
      </c>
      <c r="N3438">
        <v>1</v>
      </c>
      <c r="O3438">
        <v>1</v>
      </c>
      <c r="P3438">
        <v>348</v>
      </c>
      <c r="Q3438">
        <v>27</v>
      </c>
      <c r="R3438">
        <v>3</v>
      </c>
      <c r="S3438" t="s">
        <v>1478</v>
      </c>
      <c r="T3438">
        <v>1</v>
      </c>
      <c r="U3438">
        <v>7.5300000000000006E-2</v>
      </c>
      <c r="V3438">
        <v>832</v>
      </c>
    </row>
    <row r="3439" spans="1:22">
      <c r="A3439">
        <v>175211</v>
      </c>
      <c r="B3439" t="s">
        <v>3715</v>
      </c>
      <c r="C3439">
        <v>1.0263</v>
      </c>
      <c r="D3439">
        <v>1.0959000000000001</v>
      </c>
      <c r="E3439">
        <v>10878</v>
      </c>
      <c r="F3439">
        <v>2</v>
      </c>
      <c r="G3439">
        <v>5</v>
      </c>
      <c r="H3439">
        <v>4</v>
      </c>
      <c r="I3439">
        <v>97291</v>
      </c>
      <c r="J3439">
        <v>1</v>
      </c>
      <c r="K3439">
        <v>0</v>
      </c>
      <c r="L3439">
        <v>0</v>
      </c>
      <c r="M3439">
        <v>0</v>
      </c>
      <c r="N3439">
        <v>1</v>
      </c>
      <c r="O3439">
        <v>1</v>
      </c>
      <c r="P3439">
        <v>348</v>
      </c>
      <c r="Q3439">
        <v>27</v>
      </c>
      <c r="R3439">
        <v>3</v>
      </c>
      <c r="S3439" t="s">
        <v>1478</v>
      </c>
      <c r="T3439">
        <v>1</v>
      </c>
      <c r="U3439">
        <v>6.9599999999999995E-2</v>
      </c>
      <c r="V3439">
        <v>757</v>
      </c>
    </row>
    <row r="3440" spans="1:22">
      <c r="A3440">
        <v>175212</v>
      </c>
      <c r="B3440" t="s">
        <v>3715</v>
      </c>
      <c r="C3440">
        <v>1.0959000000000001</v>
      </c>
      <c r="D3440">
        <v>1.1186</v>
      </c>
      <c r="E3440">
        <v>10771</v>
      </c>
      <c r="F3440">
        <v>2</v>
      </c>
      <c r="G3440">
        <v>5</v>
      </c>
      <c r="H3440">
        <v>4</v>
      </c>
      <c r="I3440">
        <v>97291</v>
      </c>
      <c r="J3440">
        <v>1</v>
      </c>
      <c r="K3440">
        <v>0</v>
      </c>
      <c r="L3440">
        <v>0</v>
      </c>
      <c r="M3440">
        <v>0</v>
      </c>
      <c r="N3440">
        <v>1</v>
      </c>
      <c r="O3440">
        <v>1</v>
      </c>
      <c r="P3440">
        <v>348</v>
      </c>
      <c r="Q3440">
        <v>27</v>
      </c>
      <c r="R3440">
        <v>3</v>
      </c>
      <c r="S3440" t="s">
        <v>1478</v>
      </c>
      <c r="T3440">
        <v>1</v>
      </c>
      <c r="U3440">
        <v>2.2700000000000001E-2</v>
      </c>
      <c r="V3440">
        <v>245</v>
      </c>
    </row>
    <row r="3441" spans="1:22">
      <c r="A3441">
        <v>175213</v>
      </c>
      <c r="B3441" t="s">
        <v>3715</v>
      </c>
      <c r="C3441">
        <v>1.1186</v>
      </c>
      <c r="D3441">
        <v>1.1377999999999999</v>
      </c>
      <c r="E3441">
        <v>10723</v>
      </c>
      <c r="F3441">
        <v>2</v>
      </c>
      <c r="G3441">
        <v>5</v>
      </c>
      <c r="H3441">
        <v>4</v>
      </c>
      <c r="I3441">
        <v>97291</v>
      </c>
      <c r="J3441">
        <v>1</v>
      </c>
      <c r="K3441">
        <v>0</v>
      </c>
      <c r="L3441">
        <v>0</v>
      </c>
      <c r="M3441">
        <v>0</v>
      </c>
      <c r="N3441">
        <v>1</v>
      </c>
      <c r="O3441">
        <v>1</v>
      </c>
      <c r="P3441">
        <v>348</v>
      </c>
      <c r="Q3441">
        <v>27</v>
      </c>
      <c r="R3441">
        <v>3</v>
      </c>
      <c r="S3441" t="s">
        <v>1478</v>
      </c>
      <c r="T3441">
        <v>1</v>
      </c>
      <c r="U3441">
        <v>1.9199999999999998E-2</v>
      </c>
      <c r="V3441">
        <v>206</v>
      </c>
    </row>
    <row r="3442" spans="1:22">
      <c r="A3442">
        <v>175214</v>
      </c>
      <c r="B3442" t="s">
        <v>3715</v>
      </c>
      <c r="C3442">
        <v>1.1377999999999999</v>
      </c>
      <c r="D3442">
        <v>1.1671</v>
      </c>
      <c r="E3442">
        <v>10667</v>
      </c>
      <c r="F3442">
        <v>2</v>
      </c>
      <c r="G3442">
        <v>5</v>
      </c>
      <c r="H3442">
        <v>4</v>
      </c>
      <c r="I3442">
        <v>97291</v>
      </c>
      <c r="J3442">
        <v>1</v>
      </c>
      <c r="K3442">
        <v>0</v>
      </c>
      <c r="L3442">
        <v>0</v>
      </c>
      <c r="M3442">
        <v>0</v>
      </c>
      <c r="N3442">
        <v>1</v>
      </c>
      <c r="O3442">
        <v>1</v>
      </c>
      <c r="P3442">
        <v>348</v>
      </c>
      <c r="Q3442">
        <v>27</v>
      </c>
      <c r="R3442">
        <v>3</v>
      </c>
      <c r="S3442" t="s">
        <v>1478</v>
      </c>
      <c r="T3442">
        <v>1</v>
      </c>
      <c r="U3442">
        <v>2.93E-2</v>
      </c>
      <c r="V3442">
        <v>313</v>
      </c>
    </row>
    <row r="3443" spans="1:22">
      <c r="A3443">
        <v>175215</v>
      </c>
      <c r="B3443" t="s">
        <v>3715</v>
      </c>
      <c r="C3443">
        <v>1.1671</v>
      </c>
      <c r="D3443">
        <v>1.2148000000000001</v>
      </c>
      <c r="E3443">
        <v>10577</v>
      </c>
      <c r="F3443">
        <v>2</v>
      </c>
      <c r="G3443">
        <v>5</v>
      </c>
      <c r="H3443">
        <v>4</v>
      </c>
      <c r="I3443">
        <v>97291</v>
      </c>
      <c r="J3443">
        <v>1</v>
      </c>
      <c r="K3443">
        <v>0</v>
      </c>
      <c r="L3443">
        <v>0</v>
      </c>
      <c r="M3443">
        <v>0</v>
      </c>
      <c r="N3443">
        <v>1</v>
      </c>
      <c r="O3443">
        <v>1</v>
      </c>
      <c r="P3443">
        <v>348</v>
      </c>
      <c r="Q3443">
        <v>27</v>
      </c>
      <c r="R3443">
        <v>3</v>
      </c>
      <c r="S3443" t="s">
        <v>1478</v>
      </c>
      <c r="T3443">
        <v>1</v>
      </c>
      <c r="U3443">
        <v>4.7699999999999999E-2</v>
      </c>
      <c r="V3443">
        <v>505</v>
      </c>
    </row>
    <row r="3444" spans="1:22">
      <c r="A3444">
        <v>175216</v>
      </c>
      <c r="B3444" t="s">
        <v>3715</v>
      </c>
      <c r="C3444">
        <v>1.2148000000000001</v>
      </c>
      <c r="D3444">
        <v>1.2623</v>
      </c>
      <c r="E3444">
        <v>10467</v>
      </c>
      <c r="F3444">
        <v>2</v>
      </c>
      <c r="G3444">
        <v>5</v>
      </c>
      <c r="H3444">
        <v>4</v>
      </c>
      <c r="I3444">
        <v>97291</v>
      </c>
      <c r="J3444">
        <v>1</v>
      </c>
      <c r="K3444">
        <v>0</v>
      </c>
      <c r="L3444">
        <v>0</v>
      </c>
      <c r="M3444">
        <v>0</v>
      </c>
      <c r="N3444">
        <v>1</v>
      </c>
      <c r="O3444">
        <v>1</v>
      </c>
      <c r="P3444">
        <v>348</v>
      </c>
      <c r="Q3444">
        <v>27</v>
      </c>
      <c r="R3444">
        <v>3</v>
      </c>
      <c r="S3444" t="s">
        <v>1478</v>
      </c>
      <c r="T3444">
        <v>1</v>
      </c>
      <c r="U3444">
        <v>4.7500000000000001E-2</v>
      </c>
      <c r="V3444">
        <v>497</v>
      </c>
    </row>
    <row r="3445" spans="1:22">
      <c r="A3445">
        <v>175217</v>
      </c>
      <c r="B3445" t="s">
        <v>3715</v>
      </c>
      <c r="C3445">
        <v>1.2623</v>
      </c>
      <c r="D3445">
        <v>1.2733000000000001</v>
      </c>
      <c r="E3445">
        <v>10399</v>
      </c>
      <c r="F3445">
        <v>2</v>
      </c>
      <c r="G3445">
        <v>5</v>
      </c>
      <c r="H3445">
        <v>4</v>
      </c>
      <c r="I3445">
        <v>97291</v>
      </c>
      <c r="J3445">
        <v>1</v>
      </c>
      <c r="K3445">
        <v>0</v>
      </c>
      <c r="L3445">
        <v>0</v>
      </c>
      <c r="M3445">
        <v>0</v>
      </c>
      <c r="N3445">
        <v>1</v>
      </c>
      <c r="O3445">
        <v>1</v>
      </c>
      <c r="P3445">
        <v>348</v>
      </c>
      <c r="Q3445">
        <v>27</v>
      </c>
      <c r="R3445">
        <v>3</v>
      </c>
      <c r="S3445" t="s">
        <v>1478</v>
      </c>
      <c r="T3445">
        <v>1</v>
      </c>
      <c r="U3445">
        <v>1.0999999999999999E-2</v>
      </c>
      <c r="V3445">
        <v>114</v>
      </c>
    </row>
    <row r="3446" spans="1:22">
      <c r="A3446">
        <v>175218</v>
      </c>
      <c r="B3446" t="s">
        <v>3715</v>
      </c>
      <c r="C3446">
        <v>1.2733000000000001</v>
      </c>
      <c r="D3446">
        <v>1.3102</v>
      </c>
      <c r="E3446">
        <v>10344</v>
      </c>
      <c r="F3446">
        <v>2</v>
      </c>
      <c r="G3446">
        <v>5</v>
      </c>
      <c r="H3446">
        <v>4</v>
      </c>
      <c r="I3446">
        <v>97291</v>
      </c>
      <c r="J3446">
        <v>1</v>
      </c>
      <c r="K3446">
        <v>0</v>
      </c>
      <c r="L3446">
        <v>0</v>
      </c>
      <c r="M3446">
        <v>0</v>
      </c>
      <c r="N3446">
        <v>1</v>
      </c>
      <c r="O3446">
        <v>1</v>
      </c>
      <c r="P3446">
        <v>348</v>
      </c>
      <c r="Q3446">
        <v>27</v>
      </c>
      <c r="R3446">
        <v>3</v>
      </c>
      <c r="S3446" t="s">
        <v>1478</v>
      </c>
      <c r="T3446">
        <v>1</v>
      </c>
      <c r="U3446">
        <v>3.6900000000000002E-2</v>
      </c>
      <c r="V3446">
        <v>382</v>
      </c>
    </row>
    <row r="3447" spans="1:22">
      <c r="A3447">
        <v>175219</v>
      </c>
      <c r="B3447" t="s">
        <v>3715</v>
      </c>
      <c r="C3447">
        <v>1.3102</v>
      </c>
      <c r="D3447">
        <v>1.3586</v>
      </c>
      <c r="E3447">
        <v>10245</v>
      </c>
      <c r="F3447">
        <v>2</v>
      </c>
      <c r="G3447">
        <v>5</v>
      </c>
      <c r="H3447">
        <v>4</v>
      </c>
      <c r="I3447">
        <v>97291</v>
      </c>
      <c r="J3447">
        <v>1</v>
      </c>
      <c r="K3447">
        <v>0</v>
      </c>
      <c r="L3447">
        <v>0</v>
      </c>
      <c r="M3447">
        <v>0</v>
      </c>
      <c r="N3447">
        <v>1</v>
      </c>
      <c r="O3447">
        <v>1</v>
      </c>
      <c r="P3447">
        <v>348</v>
      </c>
      <c r="Q3447">
        <v>27</v>
      </c>
      <c r="R3447">
        <v>3</v>
      </c>
      <c r="S3447" t="s">
        <v>1478</v>
      </c>
      <c r="T3447">
        <v>1</v>
      </c>
      <c r="U3447">
        <v>4.8399999999999999E-2</v>
      </c>
      <c r="V3447">
        <v>496</v>
      </c>
    </row>
    <row r="3448" spans="1:22">
      <c r="A3448">
        <v>175220</v>
      </c>
      <c r="B3448" t="s">
        <v>3715</v>
      </c>
      <c r="C3448">
        <v>1.3586</v>
      </c>
      <c r="D3448">
        <v>1.4018999999999999</v>
      </c>
      <c r="E3448">
        <v>10139</v>
      </c>
      <c r="F3448">
        <v>2</v>
      </c>
      <c r="G3448">
        <v>5</v>
      </c>
      <c r="H3448">
        <v>4</v>
      </c>
      <c r="I3448">
        <v>97291</v>
      </c>
      <c r="J3448">
        <v>1</v>
      </c>
      <c r="K3448">
        <v>0</v>
      </c>
      <c r="L3448">
        <v>0</v>
      </c>
      <c r="M3448">
        <v>0</v>
      </c>
      <c r="N3448">
        <v>1</v>
      </c>
      <c r="O3448">
        <v>1</v>
      </c>
      <c r="P3448">
        <v>348</v>
      </c>
      <c r="Q3448">
        <v>27</v>
      </c>
      <c r="R3448">
        <v>3</v>
      </c>
      <c r="S3448" t="s">
        <v>1478</v>
      </c>
      <c r="T3448">
        <v>1</v>
      </c>
      <c r="U3448">
        <v>4.3299999999999998E-2</v>
      </c>
      <c r="V3448">
        <v>439</v>
      </c>
    </row>
    <row r="3449" spans="1:22">
      <c r="A3449">
        <v>175221</v>
      </c>
      <c r="B3449" t="s">
        <v>3715</v>
      </c>
      <c r="C3449">
        <v>1.4018999999999999</v>
      </c>
      <c r="D3449">
        <v>1.4736</v>
      </c>
      <c r="E3449">
        <v>7367</v>
      </c>
      <c r="F3449">
        <v>2</v>
      </c>
      <c r="G3449">
        <v>5</v>
      </c>
      <c r="H3449">
        <v>4</v>
      </c>
      <c r="I3449">
        <v>97291</v>
      </c>
      <c r="J3449">
        <v>1</v>
      </c>
      <c r="K3449">
        <v>0</v>
      </c>
      <c r="L3449">
        <v>0</v>
      </c>
      <c r="M3449">
        <v>0</v>
      </c>
      <c r="N3449">
        <v>1</v>
      </c>
      <c r="O3449">
        <v>1</v>
      </c>
      <c r="P3449">
        <v>348</v>
      </c>
      <c r="Q3449">
        <v>27</v>
      </c>
      <c r="R3449">
        <v>3</v>
      </c>
      <c r="S3449" t="s">
        <v>1478</v>
      </c>
      <c r="T3449">
        <v>1</v>
      </c>
      <c r="U3449">
        <v>7.17E-2</v>
      </c>
      <c r="V3449">
        <v>528</v>
      </c>
    </row>
    <row r="3450" spans="1:22">
      <c r="A3450">
        <v>175222</v>
      </c>
      <c r="B3450" t="s">
        <v>3715</v>
      </c>
      <c r="C3450">
        <v>1.4736</v>
      </c>
      <c r="D3450">
        <v>1.6081000000000001</v>
      </c>
      <c r="E3450">
        <v>7286</v>
      </c>
      <c r="F3450">
        <v>2</v>
      </c>
      <c r="G3450">
        <v>5</v>
      </c>
      <c r="H3450">
        <v>4</v>
      </c>
      <c r="I3450">
        <v>97291</v>
      </c>
      <c r="J3450">
        <v>1</v>
      </c>
      <c r="K3450">
        <v>0</v>
      </c>
      <c r="L3450">
        <v>0</v>
      </c>
      <c r="M3450">
        <v>0</v>
      </c>
      <c r="N3450">
        <v>1</v>
      </c>
      <c r="O3450">
        <v>1</v>
      </c>
      <c r="P3450">
        <v>348</v>
      </c>
      <c r="Q3450">
        <v>27</v>
      </c>
      <c r="R3450">
        <v>3</v>
      </c>
      <c r="S3450" t="s">
        <v>1478</v>
      </c>
      <c r="T3450">
        <v>1</v>
      </c>
      <c r="U3450">
        <v>0.13450000000000001</v>
      </c>
      <c r="V3450">
        <v>980</v>
      </c>
    </row>
    <row r="3451" spans="1:22">
      <c r="A3451">
        <v>175223</v>
      </c>
      <c r="B3451" t="s">
        <v>3715</v>
      </c>
      <c r="C3451">
        <v>1.6081000000000001</v>
      </c>
      <c r="D3451">
        <v>1.7153</v>
      </c>
      <c r="E3451">
        <v>7192</v>
      </c>
      <c r="F3451">
        <v>2</v>
      </c>
      <c r="G3451">
        <v>5</v>
      </c>
      <c r="H3451">
        <v>4</v>
      </c>
      <c r="I3451">
        <v>97291</v>
      </c>
      <c r="J3451">
        <v>1</v>
      </c>
      <c r="K3451">
        <v>0</v>
      </c>
      <c r="L3451">
        <v>0</v>
      </c>
      <c r="M3451">
        <v>0</v>
      </c>
      <c r="N3451">
        <v>1</v>
      </c>
      <c r="O3451">
        <v>1</v>
      </c>
      <c r="P3451">
        <v>348</v>
      </c>
      <c r="Q3451">
        <v>27</v>
      </c>
      <c r="R3451">
        <v>3</v>
      </c>
      <c r="S3451" t="s">
        <v>1478</v>
      </c>
      <c r="T3451">
        <v>1</v>
      </c>
      <c r="U3451">
        <v>0.1072</v>
      </c>
      <c r="V3451">
        <v>771</v>
      </c>
    </row>
    <row r="3452" spans="1:22">
      <c r="A3452">
        <v>175224</v>
      </c>
      <c r="B3452" t="s">
        <v>3715</v>
      </c>
      <c r="C3452">
        <v>1.7153</v>
      </c>
      <c r="D3452">
        <v>1.7488999999999999</v>
      </c>
      <c r="E3452">
        <v>7137</v>
      </c>
      <c r="F3452">
        <v>2</v>
      </c>
      <c r="G3452">
        <v>5</v>
      </c>
      <c r="H3452">
        <v>4</v>
      </c>
      <c r="I3452">
        <v>97291</v>
      </c>
      <c r="J3452">
        <v>1</v>
      </c>
      <c r="K3452">
        <v>0</v>
      </c>
      <c r="L3452">
        <v>0</v>
      </c>
      <c r="M3452">
        <v>0</v>
      </c>
      <c r="N3452">
        <v>1</v>
      </c>
      <c r="O3452">
        <v>1</v>
      </c>
      <c r="P3452">
        <v>348</v>
      </c>
      <c r="Q3452">
        <v>27</v>
      </c>
      <c r="R3452">
        <v>3</v>
      </c>
      <c r="S3452" t="s">
        <v>1478</v>
      </c>
      <c r="T3452">
        <v>1</v>
      </c>
      <c r="U3452">
        <v>3.3599999999999998E-2</v>
      </c>
      <c r="V3452">
        <v>240</v>
      </c>
    </row>
    <row r="3453" spans="1:22">
      <c r="A3453">
        <v>175225</v>
      </c>
      <c r="B3453" t="s">
        <v>3715</v>
      </c>
      <c r="C3453">
        <v>1.7488999999999999</v>
      </c>
      <c r="D3453">
        <v>1.7706</v>
      </c>
      <c r="E3453">
        <v>7115</v>
      </c>
      <c r="F3453">
        <v>2</v>
      </c>
      <c r="G3453">
        <v>5</v>
      </c>
      <c r="H3453">
        <v>4</v>
      </c>
      <c r="I3453">
        <v>97291</v>
      </c>
      <c r="J3453">
        <v>1</v>
      </c>
      <c r="K3453">
        <v>0</v>
      </c>
      <c r="L3453">
        <v>0</v>
      </c>
      <c r="M3453">
        <v>0</v>
      </c>
      <c r="N3453">
        <v>1</v>
      </c>
      <c r="O3453">
        <v>1</v>
      </c>
      <c r="P3453">
        <v>348</v>
      </c>
      <c r="Q3453">
        <v>27</v>
      </c>
      <c r="R3453">
        <v>3</v>
      </c>
      <c r="S3453" t="s">
        <v>1478</v>
      </c>
      <c r="T3453">
        <v>1</v>
      </c>
      <c r="U3453">
        <v>2.1700000000000001E-2</v>
      </c>
      <c r="V3453">
        <v>154</v>
      </c>
    </row>
    <row r="3454" spans="1:22">
      <c r="A3454">
        <v>175226</v>
      </c>
      <c r="B3454" t="s">
        <v>3715</v>
      </c>
      <c r="C3454">
        <v>1.7706</v>
      </c>
      <c r="D3454">
        <v>1.8236000000000001</v>
      </c>
      <c r="E3454">
        <v>7115</v>
      </c>
      <c r="F3454">
        <v>2</v>
      </c>
      <c r="G3454">
        <v>5</v>
      </c>
      <c r="H3454">
        <v>4</v>
      </c>
      <c r="I3454">
        <v>97291</v>
      </c>
      <c r="J3454">
        <v>1</v>
      </c>
      <c r="K3454">
        <v>0</v>
      </c>
      <c r="L3454">
        <v>0</v>
      </c>
      <c r="M3454">
        <v>0</v>
      </c>
      <c r="N3454">
        <v>1</v>
      </c>
      <c r="O3454">
        <v>1</v>
      </c>
      <c r="P3454">
        <v>348</v>
      </c>
      <c r="Q3454">
        <v>27</v>
      </c>
      <c r="R3454">
        <v>3</v>
      </c>
      <c r="S3454" t="s">
        <v>1478</v>
      </c>
      <c r="T3454">
        <v>1</v>
      </c>
      <c r="U3454">
        <v>5.2999999999999999E-2</v>
      </c>
      <c r="V3454">
        <v>377</v>
      </c>
    </row>
    <row r="3455" spans="1:22">
      <c r="A3455">
        <v>175227</v>
      </c>
      <c r="B3455" t="s">
        <v>3715</v>
      </c>
      <c r="C3455">
        <v>1.8236000000000001</v>
      </c>
      <c r="D3455">
        <v>1.86</v>
      </c>
      <c r="E3455">
        <v>7115</v>
      </c>
      <c r="F3455">
        <v>2</v>
      </c>
      <c r="G3455">
        <v>5</v>
      </c>
      <c r="H3455">
        <v>4</v>
      </c>
      <c r="I3455">
        <v>97291</v>
      </c>
      <c r="J3455">
        <v>1</v>
      </c>
      <c r="K3455">
        <v>0</v>
      </c>
      <c r="L3455">
        <v>0</v>
      </c>
      <c r="M3455">
        <v>0</v>
      </c>
      <c r="N3455">
        <v>1</v>
      </c>
      <c r="O3455">
        <v>1</v>
      </c>
      <c r="P3455">
        <v>348</v>
      </c>
      <c r="Q3455">
        <v>27</v>
      </c>
      <c r="R3455">
        <v>3</v>
      </c>
      <c r="S3455" t="s">
        <v>1478</v>
      </c>
      <c r="T3455">
        <v>1</v>
      </c>
      <c r="U3455">
        <v>3.6400000000000002E-2</v>
      </c>
      <c r="V3455">
        <v>259</v>
      </c>
    </row>
    <row r="3456" spans="1:22">
      <c r="A3456">
        <v>175228</v>
      </c>
      <c r="B3456" t="s">
        <v>3715</v>
      </c>
      <c r="C3456">
        <v>1.86</v>
      </c>
      <c r="D3456">
        <v>1.8920999999999999</v>
      </c>
      <c r="E3456">
        <v>7115</v>
      </c>
      <c r="F3456">
        <v>2</v>
      </c>
      <c r="G3456">
        <v>5</v>
      </c>
      <c r="H3456">
        <v>4</v>
      </c>
      <c r="I3456">
        <v>97291</v>
      </c>
      <c r="J3456">
        <v>1</v>
      </c>
      <c r="K3456">
        <v>0</v>
      </c>
      <c r="L3456">
        <v>0</v>
      </c>
      <c r="M3456">
        <v>0</v>
      </c>
      <c r="N3456">
        <v>1</v>
      </c>
      <c r="O3456">
        <v>1</v>
      </c>
      <c r="P3456">
        <v>348</v>
      </c>
      <c r="Q3456">
        <v>27</v>
      </c>
      <c r="R3456">
        <v>3</v>
      </c>
      <c r="S3456" t="s">
        <v>1478</v>
      </c>
      <c r="T3456">
        <v>1</v>
      </c>
      <c r="U3456">
        <v>3.2099999999999997E-2</v>
      </c>
      <c r="V3456">
        <v>228</v>
      </c>
    </row>
    <row r="3457" spans="1:22">
      <c r="A3457">
        <v>175229</v>
      </c>
      <c r="B3457" t="s">
        <v>3715</v>
      </c>
      <c r="C3457">
        <v>1.8920999999999999</v>
      </c>
      <c r="D3457">
        <v>1.9097</v>
      </c>
      <c r="E3457">
        <v>7115</v>
      </c>
      <c r="F3457">
        <v>2</v>
      </c>
      <c r="G3457">
        <v>5</v>
      </c>
      <c r="H3457">
        <v>4</v>
      </c>
      <c r="I3457">
        <v>97291</v>
      </c>
      <c r="J3457">
        <v>1</v>
      </c>
      <c r="K3457">
        <v>0</v>
      </c>
      <c r="L3457">
        <v>0</v>
      </c>
      <c r="M3457">
        <v>0</v>
      </c>
      <c r="N3457">
        <v>1</v>
      </c>
      <c r="O3457">
        <v>1</v>
      </c>
      <c r="P3457">
        <v>348</v>
      </c>
      <c r="Q3457">
        <v>27</v>
      </c>
      <c r="R3457">
        <v>3</v>
      </c>
      <c r="S3457" t="s">
        <v>1478</v>
      </c>
      <c r="T3457">
        <v>1</v>
      </c>
      <c r="U3457">
        <v>1.7600000000000001E-2</v>
      </c>
      <c r="V3457">
        <v>125</v>
      </c>
    </row>
    <row r="3458" spans="1:22">
      <c r="A3458">
        <v>175230</v>
      </c>
      <c r="B3458" t="s">
        <v>3715</v>
      </c>
      <c r="C3458">
        <v>1.9097</v>
      </c>
      <c r="D3458">
        <v>1.9370000000000001</v>
      </c>
      <c r="E3458">
        <v>7115</v>
      </c>
      <c r="F3458">
        <v>2</v>
      </c>
      <c r="G3458">
        <v>5</v>
      </c>
      <c r="H3458">
        <v>4</v>
      </c>
      <c r="I3458">
        <v>97291</v>
      </c>
      <c r="J3458">
        <v>1</v>
      </c>
      <c r="K3458">
        <v>0</v>
      </c>
      <c r="L3458">
        <v>0</v>
      </c>
      <c r="M3458">
        <v>0</v>
      </c>
      <c r="N3458">
        <v>1</v>
      </c>
      <c r="O3458">
        <v>1</v>
      </c>
      <c r="P3458">
        <v>348</v>
      </c>
      <c r="Q3458">
        <v>27</v>
      </c>
      <c r="R3458">
        <v>3</v>
      </c>
      <c r="S3458" t="s">
        <v>1478</v>
      </c>
      <c r="T3458">
        <v>1</v>
      </c>
      <c r="U3458">
        <v>2.7300000000000001E-2</v>
      </c>
      <c r="V3458">
        <v>194</v>
      </c>
    </row>
    <row r="3459" spans="1:22">
      <c r="A3459">
        <v>175231</v>
      </c>
      <c r="B3459" t="s">
        <v>3715</v>
      </c>
      <c r="C3459">
        <v>1.9370000000000001</v>
      </c>
      <c r="D3459">
        <v>1.9510000000000001</v>
      </c>
      <c r="E3459">
        <v>7115</v>
      </c>
      <c r="F3459">
        <v>2</v>
      </c>
      <c r="G3459">
        <v>5</v>
      </c>
      <c r="H3459">
        <v>4</v>
      </c>
      <c r="I3459">
        <v>97291</v>
      </c>
      <c r="J3459">
        <v>1</v>
      </c>
      <c r="K3459">
        <v>0</v>
      </c>
      <c r="L3459">
        <v>0</v>
      </c>
      <c r="M3459">
        <v>0</v>
      </c>
      <c r="N3459">
        <v>1</v>
      </c>
      <c r="O3459">
        <v>1</v>
      </c>
      <c r="P3459">
        <v>348</v>
      </c>
      <c r="Q3459">
        <v>27</v>
      </c>
      <c r="R3459">
        <v>3</v>
      </c>
      <c r="S3459" t="s">
        <v>1478</v>
      </c>
      <c r="T3459">
        <v>1</v>
      </c>
      <c r="U3459">
        <v>1.4E-2</v>
      </c>
      <c r="V3459">
        <v>100</v>
      </c>
    </row>
    <row r="3460" spans="1:22">
      <c r="A3460">
        <v>175232</v>
      </c>
      <c r="B3460" t="s">
        <v>3715</v>
      </c>
      <c r="C3460">
        <v>1.9510000000000001</v>
      </c>
      <c r="D3460">
        <v>1.9977</v>
      </c>
      <c r="E3460">
        <v>7115</v>
      </c>
      <c r="F3460">
        <v>2</v>
      </c>
      <c r="G3460">
        <v>5</v>
      </c>
      <c r="H3460">
        <v>4</v>
      </c>
      <c r="I3460">
        <v>97291</v>
      </c>
      <c r="J3460">
        <v>1</v>
      </c>
      <c r="K3460">
        <v>0</v>
      </c>
      <c r="L3460">
        <v>0</v>
      </c>
      <c r="M3460">
        <v>0</v>
      </c>
      <c r="N3460">
        <v>1</v>
      </c>
      <c r="O3460">
        <v>1</v>
      </c>
      <c r="P3460">
        <v>348</v>
      </c>
      <c r="Q3460">
        <v>27</v>
      </c>
      <c r="R3460">
        <v>3</v>
      </c>
      <c r="S3460" t="s">
        <v>1478</v>
      </c>
      <c r="T3460">
        <v>1</v>
      </c>
      <c r="U3460">
        <v>4.6699999999999998E-2</v>
      </c>
      <c r="V3460">
        <v>332</v>
      </c>
    </row>
    <row r="3461" spans="1:22">
      <c r="A3461">
        <v>175233</v>
      </c>
      <c r="B3461" t="s">
        <v>3715</v>
      </c>
      <c r="C3461">
        <v>1.9977</v>
      </c>
      <c r="D3461">
        <v>2.0491000000000001</v>
      </c>
      <c r="E3461">
        <v>7115</v>
      </c>
      <c r="F3461">
        <v>2</v>
      </c>
      <c r="G3461">
        <v>5</v>
      </c>
      <c r="H3461">
        <v>4</v>
      </c>
      <c r="I3461">
        <v>97291</v>
      </c>
      <c r="J3461">
        <v>1</v>
      </c>
      <c r="K3461">
        <v>0</v>
      </c>
      <c r="L3461">
        <v>0</v>
      </c>
      <c r="M3461">
        <v>0</v>
      </c>
      <c r="N3461">
        <v>1</v>
      </c>
      <c r="O3461">
        <v>1</v>
      </c>
      <c r="P3461">
        <v>348</v>
      </c>
      <c r="Q3461">
        <v>27</v>
      </c>
      <c r="R3461">
        <v>3</v>
      </c>
      <c r="S3461" t="s">
        <v>1478</v>
      </c>
      <c r="T3461">
        <v>1</v>
      </c>
      <c r="U3461">
        <v>5.1400000000000001E-2</v>
      </c>
      <c r="V3461">
        <v>366</v>
      </c>
    </row>
    <row r="3462" spans="1:22">
      <c r="A3462">
        <v>175234</v>
      </c>
      <c r="B3462" t="s">
        <v>3715</v>
      </c>
      <c r="C3462">
        <v>2.0491000000000001</v>
      </c>
      <c r="D3462">
        <v>2.0962000000000001</v>
      </c>
      <c r="E3462">
        <v>7115</v>
      </c>
      <c r="F3462">
        <v>2</v>
      </c>
      <c r="G3462">
        <v>5</v>
      </c>
      <c r="H3462">
        <v>4</v>
      </c>
      <c r="I3462">
        <v>97291</v>
      </c>
      <c r="J3462">
        <v>1</v>
      </c>
      <c r="K3462">
        <v>0</v>
      </c>
      <c r="L3462">
        <v>0</v>
      </c>
      <c r="M3462">
        <v>0</v>
      </c>
      <c r="N3462">
        <v>1</v>
      </c>
      <c r="O3462">
        <v>1</v>
      </c>
      <c r="P3462">
        <v>348</v>
      </c>
      <c r="Q3462">
        <v>27</v>
      </c>
      <c r="R3462">
        <v>3</v>
      </c>
      <c r="S3462" t="s">
        <v>1478</v>
      </c>
      <c r="T3462">
        <v>1</v>
      </c>
      <c r="U3462">
        <v>4.7100000000000003E-2</v>
      </c>
      <c r="V3462">
        <v>335</v>
      </c>
    </row>
    <row r="3463" spans="1:22">
      <c r="A3463">
        <v>175235</v>
      </c>
      <c r="B3463" t="s">
        <v>3715</v>
      </c>
      <c r="C3463">
        <v>2.0962000000000001</v>
      </c>
      <c r="D3463">
        <v>2.1432000000000002</v>
      </c>
      <c r="E3463">
        <v>7115</v>
      </c>
      <c r="F3463">
        <v>2</v>
      </c>
      <c r="G3463">
        <v>5</v>
      </c>
      <c r="H3463">
        <v>4</v>
      </c>
      <c r="I3463">
        <v>97291</v>
      </c>
      <c r="J3463">
        <v>1</v>
      </c>
      <c r="K3463">
        <v>0</v>
      </c>
      <c r="L3463">
        <v>0</v>
      </c>
      <c r="M3463">
        <v>0</v>
      </c>
      <c r="N3463">
        <v>1</v>
      </c>
      <c r="O3463">
        <v>1</v>
      </c>
      <c r="P3463">
        <v>348</v>
      </c>
      <c r="Q3463">
        <v>27</v>
      </c>
      <c r="R3463">
        <v>3</v>
      </c>
      <c r="S3463" t="s">
        <v>1478</v>
      </c>
      <c r="T3463">
        <v>1</v>
      </c>
      <c r="U3463">
        <v>4.7E-2</v>
      </c>
      <c r="V3463">
        <v>334</v>
      </c>
    </row>
    <row r="3464" spans="1:22">
      <c r="A3464">
        <v>175236</v>
      </c>
      <c r="B3464" t="s">
        <v>3715</v>
      </c>
      <c r="C3464">
        <v>2.1432000000000002</v>
      </c>
      <c r="D3464">
        <v>2.1789000000000001</v>
      </c>
      <c r="E3464">
        <v>7115</v>
      </c>
      <c r="F3464">
        <v>2</v>
      </c>
      <c r="G3464">
        <v>5</v>
      </c>
      <c r="H3464">
        <v>4</v>
      </c>
      <c r="I3464">
        <v>97291</v>
      </c>
      <c r="J3464">
        <v>1</v>
      </c>
      <c r="K3464">
        <v>0</v>
      </c>
      <c r="L3464">
        <v>0</v>
      </c>
      <c r="M3464">
        <v>0</v>
      </c>
      <c r="N3464">
        <v>1</v>
      </c>
      <c r="O3464">
        <v>1</v>
      </c>
      <c r="P3464">
        <v>348</v>
      </c>
      <c r="Q3464">
        <v>27</v>
      </c>
      <c r="R3464">
        <v>3</v>
      </c>
      <c r="S3464" t="s">
        <v>1478</v>
      </c>
      <c r="T3464">
        <v>1</v>
      </c>
      <c r="U3464">
        <v>3.5700000000000003E-2</v>
      </c>
      <c r="V3464">
        <v>254</v>
      </c>
    </row>
    <row r="3465" spans="1:22">
      <c r="A3465">
        <v>175237</v>
      </c>
      <c r="B3465" t="s">
        <v>3715</v>
      </c>
      <c r="C3465">
        <v>2.1789000000000001</v>
      </c>
      <c r="D3465">
        <v>2.1917</v>
      </c>
      <c r="E3465">
        <v>7115</v>
      </c>
      <c r="F3465">
        <v>2</v>
      </c>
      <c r="G3465">
        <v>5</v>
      </c>
      <c r="H3465">
        <v>4</v>
      </c>
      <c r="I3465">
        <v>97291</v>
      </c>
      <c r="J3465">
        <v>1</v>
      </c>
      <c r="K3465">
        <v>0</v>
      </c>
      <c r="L3465">
        <v>0</v>
      </c>
      <c r="M3465">
        <v>0</v>
      </c>
      <c r="N3465">
        <v>1</v>
      </c>
      <c r="O3465">
        <v>1</v>
      </c>
      <c r="P3465">
        <v>348</v>
      </c>
      <c r="Q3465">
        <v>27</v>
      </c>
      <c r="R3465">
        <v>3</v>
      </c>
      <c r="S3465" t="s">
        <v>1478</v>
      </c>
      <c r="T3465">
        <v>1</v>
      </c>
      <c r="U3465">
        <v>1.2800000000000001E-2</v>
      </c>
      <c r="V3465">
        <v>91</v>
      </c>
    </row>
    <row r="3466" spans="1:22">
      <c r="A3466">
        <v>175238</v>
      </c>
      <c r="B3466" t="s">
        <v>3715</v>
      </c>
      <c r="C3466">
        <v>2.1917</v>
      </c>
      <c r="D3466">
        <v>2.2246999999999999</v>
      </c>
      <c r="E3466">
        <v>7115</v>
      </c>
      <c r="F3466">
        <v>2</v>
      </c>
      <c r="G3466">
        <v>5</v>
      </c>
      <c r="H3466">
        <v>4</v>
      </c>
      <c r="I3466">
        <v>97291</v>
      </c>
      <c r="J3466">
        <v>1</v>
      </c>
      <c r="K3466">
        <v>0</v>
      </c>
      <c r="L3466">
        <v>0</v>
      </c>
      <c r="M3466">
        <v>0</v>
      </c>
      <c r="N3466">
        <v>1</v>
      </c>
      <c r="O3466">
        <v>1</v>
      </c>
      <c r="P3466">
        <v>348</v>
      </c>
      <c r="Q3466">
        <v>27</v>
      </c>
      <c r="R3466">
        <v>3</v>
      </c>
      <c r="S3466" t="s">
        <v>1478</v>
      </c>
      <c r="T3466">
        <v>1</v>
      </c>
      <c r="U3466">
        <v>3.3000000000000002E-2</v>
      </c>
      <c r="V3466">
        <v>235</v>
      </c>
    </row>
    <row r="3467" spans="1:22">
      <c r="A3467">
        <v>175239</v>
      </c>
      <c r="B3467" t="s">
        <v>3715</v>
      </c>
      <c r="C3467">
        <v>2.2246999999999999</v>
      </c>
      <c r="D3467">
        <v>2.2383999999999999</v>
      </c>
      <c r="E3467">
        <v>7115</v>
      </c>
      <c r="F3467">
        <v>2</v>
      </c>
      <c r="G3467">
        <v>5</v>
      </c>
      <c r="H3467">
        <v>4</v>
      </c>
      <c r="I3467">
        <v>97291</v>
      </c>
      <c r="J3467">
        <v>1</v>
      </c>
      <c r="K3467">
        <v>0</v>
      </c>
      <c r="L3467">
        <v>0</v>
      </c>
      <c r="M3467">
        <v>0</v>
      </c>
      <c r="N3467">
        <v>1</v>
      </c>
      <c r="O3467">
        <v>1</v>
      </c>
      <c r="P3467">
        <v>348</v>
      </c>
      <c r="Q3467">
        <v>27</v>
      </c>
      <c r="R3467">
        <v>3</v>
      </c>
      <c r="S3467" t="s">
        <v>1478</v>
      </c>
      <c r="T3467">
        <v>1</v>
      </c>
      <c r="U3467">
        <v>1.37E-2</v>
      </c>
      <c r="V3467">
        <v>97</v>
      </c>
    </row>
    <row r="3468" spans="1:22">
      <c r="A3468">
        <v>175240</v>
      </c>
      <c r="B3468" t="s">
        <v>3715</v>
      </c>
      <c r="C3468">
        <v>2.2383999999999999</v>
      </c>
      <c r="D3468">
        <v>2.3136999999999999</v>
      </c>
      <c r="E3468">
        <v>7115</v>
      </c>
      <c r="F3468">
        <v>2</v>
      </c>
      <c r="G3468">
        <v>5</v>
      </c>
      <c r="H3468">
        <v>4</v>
      </c>
      <c r="I3468">
        <v>97291</v>
      </c>
      <c r="J3468">
        <v>1</v>
      </c>
      <c r="K3468">
        <v>0</v>
      </c>
      <c r="L3468">
        <v>0</v>
      </c>
      <c r="M3468">
        <v>0</v>
      </c>
      <c r="N3468">
        <v>1</v>
      </c>
      <c r="O3468">
        <v>1</v>
      </c>
      <c r="P3468">
        <v>348</v>
      </c>
      <c r="Q3468">
        <v>27</v>
      </c>
      <c r="R3468">
        <v>3</v>
      </c>
      <c r="S3468" t="s">
        <v>1478</v>
      </c>
      <c r="T3468">
        <v>1</v>
      </c>
      <c r="U3468">
        <v>7.5300000000000006E-2</v>
      </c>
      <c r="V3468">
        <v>536</v>
      </c>
    </row>
    <row r="3469" spans="1:22">
      <c r="A3469">
        <v>175241</v>
      </c>
      <c r="B3469" t="s">
        <v>3715</v>
      </c>
      <c r="C3469">
        <v>2.3136999999999999</v>
      </c>
      <c r="D3469">
        <v>2.3315999999999999</v>
      </c>
      <c r="E3469">
        <v>7115</v>
      </c>
      <c r="F3469">
        <v>2</v>
      </c>
      <c r="G3469">
        <v>5</v>
      </c>
      <c r="H3469">
        <v>4</v>
      </c>
      <c r="I3469">
        <v>97291</v>
      </c>
      <c r="J3469">
        <v>1</v>
      </c>
      <c r="K3469">
        <v>0</v>
      </c>
      <c r="L3469">
        <v>0</v>
      </c>
      <c r="M3469">
        <v>0</v>
      </c>
      <c r="N3469">
        <v>1</v>
      </c>
      <c r="O3469">
        <v>1</v>
      </c>
      <c r="P3469">
        <v>348</v>
      </c>
      <c r="Q3469">
        <v>27</v>
      </c>
      <c r="R3469">
        <v>3</v>
      </c>
      <c r="S3469" t="s">
        <v>1478</v>
      </c>
      <c r="T3469">
        <v>1</v>
      </c>
      <c r="U3469">
        <v>1.7899999999999999E-2</v>
      </c>
      <c r="V3469">
        <v>127</v>
      </c>
    </row>
    <row r="3470" spans="1:22">
      <c r="A3470">
        <v>175242</v>
      </c>
      <c r="B3470" t="s">
        <v>3715</v>
      </c>
      <c r="C3470">
        <v>2.3315999999999999</v>
      </c>
      <c r="D3470">
        <v>2.3915999999999999</v>
      </c>
      <c r="E3470">
        <v>7115</v>
      </c>
      <c r="F3470">
        <v>2</v>
      </c>
      <c r="G3470">
        <v>5</v>
      </c>
      <c r="H3470">
        <v>4</v>
      </c>
      <c r="I3470">
        <v>97291</v>
      </c>
      <c r="J3470">
        <v>1</v>
      </c>
      <c r="K3470">
        <v>0</v>
      </c>
      <c r="L3470">
        <v>0</v>
      </c>
      <c r="M3470">
        <v>0</v>
      </c>
      <c r="N3470">
        <v>1</v>
      </c>
      <c r="O3470">
        <v>1</v>
      </c>
      <c r="P3470">
        <v>348</v>
      </c>
      <c r="Q3470">
        <v>27</v>
      </c>
      <c r="R3470">
        <v>3</v>
      </c>
      <c r="S3470" t="s">
        <v>1478</v>
      </c>
      <c r="T3470">
        <v>1</v>
      </c>
      <c r="U3470">
        <v>0.06</v>
      </c>
      <c r="V3470">
        <v>427</v>
      </c>
    </row>
    <row r="3471" spans="1:22">
      <c r="A3471">
        <v>175243</v>
      </c>
      <c r="B3471" t="s">
        <v>3715</v>
      </c>
      <c r="C3471">
        <v>2.3915999999999999</v>
      </c>
      <c r="D3471">
        <v>2.5203000000000002</v>
      </c>
      <c r="E3471">
        <v>7115</v>
      </c>
      <c r="F3471">
        <v>2</v>
      </c>
      <c r="G3471">
        <v>5</v>
      </c>
      <c r="H3471">
        <v>4</v>
      </c>
      <c r="I3471">
        <v>97291</v>
      </c>
      <c r="J3471">
        <v>1</v>
      </c>
      <c r="K3471">
        <v>0</v>
      </c>
      <c r="L3471">
        <v>0</v>
      </c>
      <c r="M3471">
        <v>0</v>
      </c>
      <c r="N3471">
        <v>1</v>
      </c>
      <c r="O3471">
        <v>1</v>
      </c>
      <c r="P3471">
        <v>348</v>
      </c>
      <c r="Q3471">
        <v>27</v>
      </c>
      <c r="R3471">
        <v>3</v>
      </c>
      <c r="S3471" t="s">
        <v>1478</v>
      </c>
      <c r="T3471">
        <v>1</v>
      </c>
      <c r="U3471">
        <v>0.12870000000000001</v>
      </c>
      <c r="V3471">
        <v>916</v>
      </c>
    </row>
    <row r="3472" spans="1:22">
      <c r="A3472">
        <v>175244</v>
      </c>
      <c r="B3472" t="s">
        <v>3715</v>
      </c>
      <c r="C3472">
        <v>2.5203000000000002</v>
      </c>
      <c r="D3472">
        <v>2.5525000000000002</v>
      </c>
      <c r="E3472">
        <v>7115</v>
      </c>
      <c r="F3472">
        <v>2</v>
      </c>
      <c r="G3472">
        <v>5</v>
      </c>
      <c r="H3472">
        <v>4</v>
      </c>
      <c r="I3472">
        <v>97291</v>
      </c>
      <c r="J3472">
        <v>1</v>
      </c>
      <c r="K3472">
        <v>0</v>
      </c>
      <c r="L3472">
        <v>0</v>
      </c>
      <c r="M3472">
        <v>0</v>
      </c>
      <c r="N3472">
        <v>1</v>
      </c>
      <c r="O3472">
        <v>1</v>
      </c>
      <c r="P3472">
        <v>348</v>
      </c>
      <c r="Q3472">
        <v>27</v>
      </c>
      <c r="R3472">
        <v>3</v>
      </c>
      <c r="S3472" t="s">
        <v>1478</v>
      </c>
      <c r="T3472">
        <v>1</v>
      </c>
      <c r="U3472">
        <v>3.2199999999999999E-2</v>
      </c>
      <c r="V3472">
        <v>229</v>
      </c>
    </row>
    <row r="3473" spans="1:22">
      <c r="A3473">
        <v>175245</v>
      </c>
      <c r="B3473" t="s">
        <v>3715</v>
      </c>
      <c r="C3473">
        <v>2.5525000000000002</v>
      </c>
      <c r="D3473">
        <v>2.57</v>
      </c>
      <c r="E3473">
        <v>7115</v>
      </c>
      <c r="F3473">
        <v>2</v>
      </c>
      <c r="G3473">
        <v>5</v>
      </c>
      <c r="H3473">
        <v>4</v>
      </c>
      <c r="I3473">
        <v>97291</v>
      </c>
      <c r="J3473">
        <v>1</v>
      </c>
      <c r="K3473">
        <v>0</v>
      </c>
      <c r="L3473">
        <v>0</v>
      </c>
      <c r="M3473">
        <v>0</v>
      </c>
      <c r="N3473">
        <v>1</v>
      </c>
      <c r="O3473">
        <v>1</v>
      </c>
      <c r="P3473">
        <v>348</v>
      </c>
      <c r="Q3473">
        <v>27</v>
      </c>
      <c r="R3473">
        <v>3</v>
      </c>
      <c r="S3473" t="s">
        <v>1478</v>
      </c>
      <c r="T3473">
        <v>1</v>
      </c>
      <c r="U3473">
        <v>1.7500000000000002E-2</v>
      </c>
      <c r="V3473">
        <v>125</v>
      </c>
    </row>
    <row r="3474" spans="1:22">
      <c r="A3474">
        <v>175246</v>
      </c>
      <c r="B3474" t="s">
        <v>3715</v>
      </c>
      <c r="C3474">
        <v>2.57</v>
      </c>
      <c r="D3474">
        <v>2.6201999800000002</v>
      </c>
      <c r="E3474">
        <v>7115</v>
      </c>
      <c r="F3474">
        <v>2</v>
      </c>
      <c r="G3474">
        <v>5</v>
      </c>
      <c r="H3474">
        <v>4</v>
      </c>
      <c r="I3474">
        <v>97291</v>
      </c>
      <c r="J3474">
        <v>1</v>
      </c>
      <c r="K3474">
        <v>0</v>
      </c>
      <c r="L3474">
        <v>0</v>
      </c>
      <c r="M3474">
        <v>0</v>
      </c>
      <c r="N3474">
        <v>1</v>
      </c>
      <c r="O3474">
        <v>1</v>
      </c>
      <c r="P3474">
        <v>348</v>
      </c>
      <c r="Q3474">
        <v>27</v>
      </c>
      <c r="R3474">
        <v>3</v>
      </c>
      <c r="S3474" t="s">
        <v>1478</v>
      </c>
      <c r="T3474">
        <v>1</v>
      </c>
      <c r="U3474">
        <v>5.0199979999999998E-2</v>
      </c>
      <c r="V3474">
        <v>357</v>
      </c>
    </row>
    <row r="3475" spans="1:22">
      <c r="A3475">
        <v>175247</v>
      </c>
      <c r="B3475" t="s">
        <v>3716</v>
      </c>
      <c r="C3475">
        <v>-2.9999999999999997E-8</v>
      </c>
      <c r="D3475">
        <v>7.4399999999999994E-2</v>
      </c>
      <c r="E3475">
        <v>7879</v>
      </c>
      <c r="F3475">
        <v>2</v>
      </c>
      <c r="G3475">
        <v>5</v>
      </c>
      <c r="H3475">
        <v>4</v>
      </c>
      <c r="I3475">
        <v>97291</v>
      </c>
      <c r="J3475">
        <v>1</v>
      </c>
      <c r="K3475">
        <v>0</v>
      </c>
      <c r="L3475">
        <v>0</v>
      </c>
      <c r="M3475">
        <v>0</v>
      </c>
      <c r="N3475">
        <v>1</v>
      </c>
      <c r="O3475">
        <v>1</v>
      </c>
      <c r="P3475">
        <v>348</v>
      </c>
      <c r="Q3475">
        <v>27</v>
      </c>
      <c r="R3475">
        <v>3</v>
      </c>
      <c r="S3475" t="s">
        <v>1478</v>
      </c>
      <c r="T3475">
        <v>1</v>
      </c>
      <c r="U3475">
        <v>7.4400030000000006E-2</v>
      </c>
      <c r="V3475">
        <v>586</v>
      </c>
    </row>
    <row r="3476" spans="1:22">
      <c r="A3476">
        <v>175248</v>
      </c>
      <c r="B3476" t="s">
        <v>3716</v>
      </c>
      <c r="C3476">
        <v>7.4399999999999994E-2</v>
      </c>
      <c r="D3476">
        <v>0.12759999999999999</v>
      </c>
      <c r="E3476">
        <v>8193</v>
      </c>
      <c r="F3476">
        <v>2</v>
      </c>
      <c r="G3476">
        <v>5</v>
      </c>
      <c r="H3476">
        <v>4</v>
      </c>
      <c r="I3476">
        <v>97291</v>
      </c>
      <c r="J3476">
        <v>1</v>
      </c>
      <c r="K3476">
        <v>0</v>
      </c>
      <c r="L3476">
        <v>0</v>
      </c>
      <c r="M3476">
        <v>0</v>
      </c>
      <c r="N3476">
        <v>1</v>
      </c>
      <c r="O3476">
        <v>1</v>
      </c>
      <c r="P3476">
        <v>348</v>
      </c>
      <c r="Q3476">
        <v>27</v>
      </c>
      <c r="R3476">
        <v>3</v>
      </c>
      <c r="S3476" t="s">
        <v>1478</v>
      </c>
      <c r="T3476">
        <v>1</v>
      </c>
      <c r="U3476">
        <v>5.3199999999999997E-2</v>
      </c>
      <c r="V3476">
        <v>436</v>
      </c>
    </row>
    <row r="3477" spans="1:22">
      <c r="A3477">
        <v>175249</v>
      </c>
      <c r="B3477" t="s">
        <v>3716</v>
      </c>
      <c r="C3477">
        <v>0.12759999999999999</v>
      </c>
      <c r="D3477">
        <v>0.22819999999999999</v>
      </c>
      <c r="E3477">
        <v>8572</v>
      </c>
      <c r="F3477">
        <v>2</v>
      </c>
      <c r="G3477">
        <v>5</v>
      </c>
      <c r="H3477">
        <v>4</v>
      </c>
      <c r="I3477">
        <v>97291</v>
      </c>
      <c r="J3477">
        <v>1</v>
      </c>
      <c r="K3477">
        <v>0</v>
      </c>
      <c r="L3477">
        <v>0</v>
      </c>
      <c r="M3477">
        <v>0</v>
      </c>
      <c r="N3477">
        <v>1</v>
      </c>
      <c r="O3477">
        <v>1</v>
      </c>
      <c r="P3477">
        <v>348</v>
      </c>
      <c r="Q3477">
        <v>27</v>
      </c>
      <c r="R3477">
        <v>3</v>
      </c>
      <c r="S3477" t="s">
        <v>1478</v>
      </c>
      <c r="T3477">
        <v>1</v>
      </c>
      <c r="U3477">
        <v>0.10059999999999999</v>
      </c>
      <c r="V3477">
        <v>862</v>
      </c>
    </row>
    <row r="3478" spans="1:22">
      <c r="A3478">
        <v>175250</v>
      </c>
      <c r="B3478" t="s">
        <v>3716</v>
      </c>
      <c r="C3478">
        <v>0.22819999999999999</v>
      </c>
      <c r="D3478">
        <v>0.28970000000000001</v>
      </c>
      <c r="E3478">
        <v>8971</v>
      </c>
      <c r="F3478">
        <v>2</v>
      </c>
      <c r="G3478">
        <v>5</v>
      </c>
      <c r="H3478">
        <v>4</v>
      </c>
      <c r="I3478">
        <v>97291</v>
      </c>
      <c r="J3478">
        <v>1</v>
      </c>
      <c r="K3478">
        <v>0</v>
      </c>
      <c r="L3478">
        <v>0</v>
      </c>
      <c r="M3478">
        <v>0</v>
      </c>
      <c r="N3478">
        <v>1</v>
      </c>
      <c r="O3478">
        <v>1</v>
      </c>
      <c r="P3478">
        <v>348</v>
      </c>
      <c r="Q3478">
        <v>27</v>
      </c>
      <c r="R3478">
        <v>3</v>
      </c>
      <c r="S3478" t="s">
        <v>1478</v>
      </c>
      <c r="T3478">
        <v>1</v>
      </c>
      <c r="U3478">
        <v>6.1499999999999999E-2</v>
      </c>
      <c r="V3478">
        <v>552</v>
      </c>
    </row>
    <row r="3479" spans="1:22">
      <c r="A3479">
        <v>175251</v>
      </c>
      <c r="B3479" t="s">
        <v>3716</v>
      </c>
      <c r="C3479">
        <v>0.28970000000000001</v>
      </c>
      <c r="D3479">
        <v>0.3846</v>
      </c>
      <c r="E3479">
        <v>9355</v>
      </c>
      <c r="F3479">
        <v>2</v>
      </c>
      <c r="G3479">
        <v>5</v>
      </c>
      <c r="H3479">
        <v>4</v>
      </c>
      <c r="I3479">
        <v>97291</v>
      </c>
      <c r="J3479">
        <v>1</v>
      </c>
      <c r="K3479">
        <v>0</v>
      </c>
      <c r="L3479">
        <v>0</v>
      </c>
      <c r="M3479">
        <v>0</v>
      </c>
      <c r="N3479">
        <v>1</v>
      </c>
      <c r="O3479">
        <v>1</v>
      </c>
      <c r="P3479">
        <v>348</v>
      </c>
      <c r="Q3479">
        <v>27</v>
      </c>
      <c r="R3479">
        <v>3</v>
      </c>
      <c r="S3479" t="s">
        <v>1478</v>
      </c>
      <c r="T3479">
        <v>1</v>
      </c>
      <c r="U3479">
        <v>9.4899999999999998E-2</v>
      </c>
      <c r="V3479">
        <v>888</v>
      </c>
    </row>
    <row r="3480" spans="1:22">
      <c r="A3480">
        <v>175252</v>
      </c>
      <c r="B3480" t="s">
        <v>3716</v>
      </c>
      <c r="C3480">
        <v>0.3846</v>
      </c>
      <c r="D3480">
        <v>0.39530165</v>
      </c>
      <c r="E3480">
        <v>10698</v>
      </c>
      <c r="F3480">
        <v>2</v>
      </c>
      <c r="G3480">
        <v>5</v>
      </c>
      <c r="H3480">
        <v>4</v>
      </c>
      <c r="I3480">
        <v>97291</v>
      </c>
      <c r="J3480">
        <v>1</v>
      </c>
      <c r="K3480">
        <v>0</v>
      </c>
      <c r="L3480">
        <v>0</v>
      </c>
      <c r="M3480">
        <v>0</v>
      </c>
      <c r="N3480">
        <v>1</v>
      </c>
      <c r="O3480">
        <v>1</v>
      </c>
      <c r="P3480">
        <v>348</v>
      </c>
      <c r="Q3480">
        <v>27</v>
      </c>
      <c r="R3480">
        <v>3</v>
      </c>
      <c r="S3480" t="s">
        <v>1478</v>
      </c>
      <c r="T3480">
        <v>1</v>
      </c>
      <c r="U3480">
        <v>1.070165E-2</v>
      </c>
      <c r="V3480">
        <v>114</v>
      </c>
    </row>
    <row r="3481" spans="1:22">
      <c r="A3481">
        <v>175253</v>
      </c>
      <c r="B3481" t="s">
        <v>3716</v>
      </c>
      <c r="C3481">
        <v>0.39530165</v>
      </c>
      <c r="D3481">
        <v>0.41588878000000001</v>
      </c>
      <c r="E3481">
        <v>10698</v>
      </c>
      <c r="F3481">
        <v>1</v>
      </c>
      <c r="G3481">
        <v>5</v>
      </c>
      <c r="H3481">
        <v>4</v>
      </c>
      <c r="I3481">
        <v>97291</v>
      </c>
      <c r="J3481">
        <v>1</v>
      </c>
      <c r="K3481">
        <v>0</v>
      </c>
      <c r="L3481">
        <v>0</v>
      </c>
      <c r="M3481">
        <v>0</v>
      </c>
      <c r="N3481">
        <v>1</v>
      </c>
      <c r="O3481">
        <v>1</v>
      </c>
      <c r="P3481">
        <v>348</v>
      </c>
      <c r="Q3481">
        <v>27</v>
      </c>
      <c r="R3481">
        <v>3</v>
      </c>
      <c r="S3481" t="s">
        <v>1478</v>
      </c>
      <c r="T3481">
        <v>1</v>
      </c>
      <c r="U3481">
        <v>2.0587129999999999E-2</v>
      </c>
      <c r="V3481">
        <v>220</v>
      </c>
    </row>
    <row r="3482" spans="1:22">
      <c r="A3482">
        <v>175254</v>
      </c>
      <c r="B3482" t="s">
        <v>3716</v>
      </c>
      <c r="C3482">
        <v>0.41588878000000001</v>
      </c>
      <c r="D3482">
        <v>0.48202273000000001</v>
      </c>
      <c r="E3482">
        <v>10698</v>
      </c>
      <c r="F3482">
        <v>2</v>
      </c>
      <c r="G3482">
        <v>5</v>
      </c>
      <c r="H3482">
        <v>4</v>
      </c>
      <c r="I3482">
        <v>97291</v>
      </c>
      <c r="J3482">
        <v>1</v>
      </c>
      <c r="K3482">
        <v>0</v>
      </c>
      <c r="L3482">
        <v>0</v>
      </c>
      <c r="M3482">
        <v>0</v>
      </c>
      <c r="N3482">
        <v>1</v>
      </c>
      <c r="O3482">
        <v>1</v>
      </c>
      <c r="P3482">
        <v>348</v>
      </c>
      <c r="Q3482">
        <v>27</v>
      </c>
      <c r="R3482">
        <v>3</v>
      </c>
      <c r="S3482" t="s">
        <v>1478</v>
      </c>
      <c r="T3482">
        <v>1</v>
      </c>
      <c r="U3482">
        <v>6.6133949999999997E-2</v>
      </c>
      <c r="V3482">
        <v>708</v>
      </c>
    </row>
    <row r="3483" spans="1:22">
      <c r="A3483">
        <v>175255</v>
      </c>
      <c r="B3483" t="s">
        <v>3716</v>
      </c>
      <c r="C3483">
        <v>0.48202273000000001</v>
      </c>
      <c r="D3483">
        <v>0.50361951000000005</v>
      </c>
      <c r="E3483">
        <v>10698</v>
      </c>
      <c r="F3483">
        <v>1</v>
      </c>
      <c r="G3483">
        <v>5</v>
      </c>
      <c r="H3483">
        <v>4</v>
      </c>
      <c r="I3483">
        <v>97291</v>
      </c>
      <c r="J3483">
        <v>1</v>
      </c>
      <c r="K3483">
        <v>0</v>
      </c>
      <c r="L3483">
        <v>0</v>
      </c>
      <c r="M3483">
        <v>0</v>
      </c>
      <c r="N3483">
        <v>1</v>
      </c>
      <c r="O3483">
        <v>1</v>
      </c>
      <c r="P3483">
        <v>348</v>
      </c>
      <c r="Q3483">
        <v>27</v>
      </c>
      <c r="R3483">
        <v>3</v>
      </c>
      <c r="S3483" t="s">
        <v>1478</v>
      </c>
      <c r="T3483">
        <v>1</v>
      </c>
      <c r="U3483">
        <v>2.1596779999999999E-2</v>
      </c>
      <c r="V3483">
        <v>231</v>
      </c>
    </row>
    <row r="3484" spans="1:22">
      <c r="A3484">
        <v>175256</v>
      </c>
      <c r="B3484" t="s">
        <v>3716</v>
      </c>
      <c r="C3484">
        <v>0.50361951000000005</v>
      </c>
      <c r="D3484">
        <v>0.83530000000000004</v>
      </c>
      <c r="E3484">
        <v>10698</v>
      </c>
      <c r="F3484">
        <v>2</v>
      </c>
      <c r="G3484">
        <v>5</v>
      </c>
      <c r="H3484">
        <v>4</v>
      </c>
      <c r="I3484">
        <v>97291</v>
      </c>
      <c r="J3484">
        <v>1</v>
      </c>
      <c r="K3484">
        <v>0</v>
      </c>
      <c r="L3484">
        <v>0</v>
      </c>
      <c r="M3484">
        <v>0</v>
      </c>
      <c r="N3484">
        <v>1</v>
      </c>
      <c r="O3484">
        <v>1</v>
      </c>
      <c r="P3484">
        <v>348</v>
      </c>
      <c r="Q3484">
        <v>27</v>
      </c>
      <c r="R3484">
        <v>3</v>
      </c>
      <c r="S3484" t="s">
        <v>1478</v>
      </c>
      <c r="T3484">
        <v>1</v>
      </c>
      <c r="U3484">
        <v>0.33168048999999999</v>
      </c>
      <c r="V3484">
        <v>3548</v>
      </c>
    </row>
    <row r="3485" spans="1:22">
      <c r="A3485">
        <v>175257</v>
      </c>
      <c r="B3485" t="s">
        <v>3716</v>
      </c>
      <c r="C3485">
        <v>0.83530000000000004</v>
      </c>
      <c r="D3485">
        <v>1.0000000200000001</v>
      </c>
      <c r="E3485">
        <v>12213</v>
      </c>
      <c r="F3485">
        <v>2</v>
      </c>
      <c r="G3485">
        <v>5</v>
      </c>
      <c r="H3485">
        <v>4</v>
      </c>
      <c r="I3485">
        <v>97291</v>
      </c>
      <c r="J3485">
        <v>1</v>
      </c>
      <c r="K3485">
        <v>0</v>
      </c>
      <c r="L3485">
        <v>0</v>
      </c>
      <c r="M3485">
        <v>0</v>
      </c>
      <c r="N3485">
        <v>1</v>
      </c>
      <c r="O3485">
        <v>1</v>
      </c>
      <c r="P3485">
        <v>348</v>
      </c>
      <c r="Q3485">
        <v>27</v>
      </c>
      <c r="R3485">
        <v>3</v>
      </c>
      <c r="S3485" t="s">
        <v>1478</v>
      </c>
      <c r="T3485">
        <v>1</v>
      </c>
      <c r="U3485">
        <v>0.16470002</v>
      </c>
      <c r="V3485">
        <v>2011</v>
      </c>
    </row>
    <row r="3486" spans="1:22">
      <c r="A3486">
        <v>175343</v>
      </c>
      <c r="B3486" t="s">
        <v>3717</v>
      </c>
      <c r="C3486">
        <v>-2.9999999999999997E-8</v>
      </c>
      <c r="D3486">
        <v>5.8999999999999999E-3</v>
      </c>
      <c r="E3486">
        <v>16972</v>
      </c>
      <c r="F3486">
        <v>2</v>
      </c>
      <c r="G3486">
        <v>5</v>
      </c>
      <c r="H3486">
        <v>4</v>
      </c>
      <c r="I3486">
        <v>97291</v>
      </c>
      <c r="J3486">
        <v>1</v>
      </c>
      <c r="K3486">
        <v>0</v>
      </c>
      <c r="L3486">
        <v>0</v>
      </c>
      <c r="M3486">
        <v>0</v>
      </c>
      <c r="N3486">
        <v>1</v>
      </c>
      <c r="O3486">
        <v>1</v>
      </c>
      <c r="P3486">
        <v>348</v>
      </c>
      <c r="Q3486">
        <v>27</v>
      </c>
      <c r="R3486">
        <v>3</v>
      </c>
      <c r="S3486" t="s">
        <v>1478</v>
      </c>
      <c r="T3486">
        <v>1</v>
      </c>
      <c r="U3486">
        <v>5.9000299999999997E-3</v>
      </c>
      <c r="V3486">
        <v>100</v>
      </c>
    </row>
    <row r="3487" spans="1:22">
      <c r="A3487">
        <v>175344</v>
      </c>
      <c r="B3487" t="s">
        <v>3717</v>
      </c>
      <c r="C3487">
        <v>5.8999999999999999E-3</v>
      </c>
      <c r="D3487">
        <v>2.6499999999999999E-2</v>
      </c>
      <c r="E3487">
        <v>16972</v>
      </c>
      <c r="F3487">
        <v>2</v>
      </c>
      <c r="G3487">
        <v>5</v>
      </c>
      <c r="H3487">
        <v>4</v>
      </c>
      <c r="I3487">
        <v>97291</v>
      </c>
      <c r="J3487">
        <v>1</v>
      </c>
      <c r="K3487">
        <v>0</v>
      </c>
      <c r="L3487">
        <v>0</v>
      </c>
      <c r="M3487">
        <v>0</v>
      </c>
      <c r="N3487">
        <v>1</v>
      </c>
      <c r="O3487">
        <v>1</v>
      </c>
      <c r="P3487">
        <v>348</v>
      </c>
      <c r="Q3487">
        <v>27</v>
      </c>
      <c r="R3487">
        <v>3</v>
      </c>
      <c r="S3487" t="s">
        <v>1478</v>
      </c>
      <c r="T3487">
        <v>1</v>
      </c>
      <c r="U3487">
        <v>2.06E-2</v>
      </c>
      <c r="V3487">
        <v>350</v>
      </c>
    </row>
    <row r="3488" spans="1:22">
      <c r="A3488">
        <v>175345</v>
      </c>
      <c r="B3488" t="s">
        <v>3717</v>
      </c>
      <c r="C3488">
        <v>2.6499999999999999E-2</v>
      </c>
      <c r="D3488">
        <v>0.18959999999999999</v>
      </c>
      <c r="E3488">
        <v>16972</v>
      </c>
      <c r="F3488">
        <v>2</v>
      </c>
      <c r="G3488">
        <v>5</v>
      </c>
      <c r="H3488">
        <v>4</v>
      </c>
      <c r="I3488">
        <v>97291</v>
      </c>
      <c r="J3488">
        <v>1</v>
      </c>
      <c r="K3488">
        <v>0</v>
      </c>
      <c r="L3488">
        <v>0</v>
      </c>
      <c r="M3488">
        <v>0</v>
      </c>
      <c r="N3488">
        <v>1</v>
      </c>
      <c r="O3488">
        <v>1</v>
      </c>
      <c r="P3488">
        <v>348</v>
      </c>
      <c r="Q3488">
        <v>27</v>
      </c>
      <c r="R3488">
        <v>3</v>
      </c>
      <c r="S3488" t="s">
        <v>1478</v>
      </c>
      <c r="T3488">
        <v>1</v>
      </c>
      <c r="U3488">
        <v>0.16309999999999999</v>
      </c>
      <c r="V3488">
        <v>2768</v>
      </c>
    </row>
    <row r="3489" spans="1:22">
      <c r="A3489">
        <v>175346</v>
      </c>
      <c r="B3489" t="s">
        <v>3717</v>
      </c>
      <c r="C3489">
        <v>0.18959999999999999</v>
      </c>
      <c r="D3489">
        <v>0.2571</v>
      </c>
      <c r="E3489">
        <v>16972</v>
      </c>
      <c r="F3489">
        <v>2</v>
      </c>
      <c r="G3489">
        <v>5</v>
      </c>
      <c r="H3489">
        <v>4</v>
      </c>
      <c r="I3489">
        <v>97291</v>
      </c>
      <c r="J3489">
        <v>1</v>
      </c>
      <c r="K3489">
        <v>0</v>
      </c>
      <c r="L3489">
        <v>0</v>
      </c>
      <c r="M3489">
        <v>0</v>
      </c>
      <c r="N3489">
        <v>1</v>
      </c>
      <c r="O3489">
        <v>1</v>
      </c>
      <c r="P3489">
        <v>348</v>
      </c>
      <c r="Q3489">
        <v>27</v>
      </c>
      <c r="R3489">
        <v>3</v>
      </c>
      <c r="S3489" t="s">
        <v>1478</v>
      </c>
      <c r="T3489">
        <v>1</v>
      </c>
      <c r="U3489">
        <v>6.7500000000000004E-2</v>
      </c>
      <c r="V3489">
        <v>1146</v>
      </c>
    </row>
    <row r="3490" spans="1:22">
      <c r="A3490">
        <v>175347</v>
      </c>
      <c r="B3490" t="s">
        <v>3717</v>
      </c>
      <c r="C3490">
        <v>0.2571</v>
      </c>
      <c r="D3490">
        <v>0.38179999999999997</v>
      </c>
      <c r="E3490">
        <v>16972</v>
      </c>
      <c r="F3490">
        <v>2</v>
      </c>
      <c r="G3490">
        <v>5</v>
      </c>
      <c r="H3490">
        <v>4</v>
      </c>
      <c r="I3490">
        <v>97291</v>
      </c>
      <c r="J3490">
        <v>1</v>
      </c>
      <c r="K3490">
        <v>0</v>
      </c>
      <c r="L3490">
        <v>0</v>
      </c>
      <c r="M3490">
        <v>0</v>
      </c>
      <c r="N3490">
        <v>1</v>
      </c>
      <c r="O3490">
        <v>1</v>
      </c>
      <c r="P3490">
        <v>348</v>
      </c>
      <c r="Q3490">
        <v>27</v>
      </c>
      <c r="R3490">
        <v>3</v>
      </c>
      <c r="S3490" t="s">
        <v>1478</v>
      </c>
      <c r="T3490">
        <v>1</v>
      </c>
      <c r="U3490">
        <v>0.12470000000000001</v>
      </c>
      <c r="V3490">
        <v>2116</v>
      </c>
    </row>
    <row r="3491" spans="1:22">
      <c r="A3491">
        <v>175348</v>
      </c>
      <c r="B3491" t="s">
        <v>3717</v>
      </c>
      <c r="C3491">
        <v>0.38179999999999997</v>
      </c>
      <c r="D3491">
        <v>0.4037</v>
      </c>
      <c r="E3491">
        <v>16972</v>
      </c>
      <c r="F3491">
        <v>2</v>
      </c>
      <c r="G3491">
        <v>5</v>
      </c>
      <c r="H3491">
        <v>4</v>
      </c>
      <c r="I3491">
        <v>97291</v>
      </c>
      <c r="J3491">
        <v>1</v>
      </c>
      <c r="K3491">
        <v>0</v>
      </c>
      <c r="L3491">
        <v>0</v>
      </c>
      <c r="M3491">
        <v>0</v>
      </c>
      <c r="N3491">
        <v>1</v>
      </c>
      <c r="O3491">
        <v>1</v>
      </c>
      <c r="P3491">
        <v>348</v>
      </c>
      <c r="Q3491">
        <v>27</v>
      </c>
      <c r="R3491">
        <v>3</v>
      </c>
      <c r="S3491" t="s">
        <v>1478</v>
      </c>
      <c r="T3491">
        <v>1</v>
      </c>
      <c r="U3491">
        <v>2.1899999999999999E-2</v>
      </c>
      <c r="V3491">
        <v>372</v>
      </c>
    </row>
    <row r="3492" spans="1:22">
      <c r="A3492">
        <v>175349</v>
      </c>
      <c r="B3492" t="s">
        <v>3717</v>
      </c>
      <c r="C3492">
        <v>0.4037</v>
      </c>
      <c r="D3492">
        <v>0.40373130000000002</v>
      </c>
      <c r="E3492">
        <v>16972</v>
      </c>
      <c r="F3492">
        <v>2</v>
      </c>
      <c r="G3492">
        <v>5</v>
      </c>
      <c r="H3492">
        <v>4</v>
      </c>
      <c r="I3492">
        <v>97291</v>
      </c>
      <c r="J3492">
        <v>1</v>
      </c>
      <c r="K3492">
        <v>0</v>
      </c>
      <c r="L3492">
        <v>0</v>
      </c>
      <c r="M3492">
        <v>0</v>
      </c>
      <c r="N3492">
        <v>1</v>
      </c>
      <c r="O3492">
        <v>1</v>
      </c>
      <c r="P3492">
        <v>348</v>
      </c>
      <c r="Q3492">
        <v>27</v>
      </c>
      <c r="R3492">
        <v>3</v>
      </c>
      <c r="S3492" t="s">
        <v>1478</v>
      </c>
      <c r="T3492">
        <v>1</v>
      </c>
      <c r="U3492">
        <v>3.1300000000000002E-5</v>
      </c>
      <c r="V3492">
        <v>1</v>
      </c>
    </row>
    <row r="3493" spans="1:22">
      <c r="A3493">
        <v>177086</v>
      </c>
      <c r="B3493" t="s">
        <v>3718</v>
      </c>
      <c r="C3493">
        <v>4.7664</v>
      </c>
      <c r="D3493">
        <v>4.7868000000000004</v>
      </c>
      <c r="E3493">
        <v>2116</v>
      </c>
      <c r="F3493">
        <v>2</v>
      </c>
      <c r="G3493">
        <v>6</v>
      </c>
      <c r="H3493">
        <v>5</v>
      </c>
      <c r="I3493">
        <v>97291</v>
      </c>
      <c r="J3493">
        <v>1</v>
      </c>
      <c r="K3493">
        <v>0</v>
      </c>
      <c r="L3493">
        <v>0</v>
      </c>
      <c r="M3493">
        <v>0</v>
      </c>
      <c r="N3493">
        <v>1</v>
      </c>
      <c r="O3493">
        <v>1</v>
      </c>
      <c r="P3493">
        <v>348</v>
      </c>
      <c r="Q3493">
        <v>27</v>
      </c>
      <c r="R3493">
        <v>3</v>
      </c>
      <c r="S3493" t="s">
        <v>1478</v>
      </c>
      <c r="T3493">
        <v>1</v>
      </c>
      <c r="U3493">
        <v>2.0400000000000001E-2</v>
      </c>
      <c r="V3493">
        <v>43</v>
      </c>
    </row>
    <row r="3494" spans="1:22">
      <c r="A3494">
        <v>177087</v>
      </c>
      <c r="B3494" t="s">
        <v>3718</v>
      </c>
      <c r="C3494">
        <v>4.7868000000000004</v>
      </c>
      <c r="D3494">
        <v>4.7896999999999998</v>
      </c>
      <c r="E3494">
        <v>2196</v>
      </c>
      <c r="F3494">
        <v>2</v>
      </c>
      <c r="G3494">
        <v>6</v>
      </c>
      <c r="H3494">
        <v>5</v>
      </c>
      <c r="I3494">
        <v>97291</v>
      </c>
      <c r="J3494">
        <v>1</v>
      </c>
      <c r="K3494">
        <v>0</v>
      </c>
      <c r="L3494">
        <v>0</v>
      </c>
      <c r="M3494">
        <v>0</v>
      </c>
      <c r="N3494">
        <v>1</v>
      </c>
      <c r="O3494">
        <v>1</v>
      </c>
      <c r="P3494">
        <v>348</v>
      </c>
      <c r="Q3494">
        <v>27</v>
      </c>
      <c r="R3494">
        <v>3</v>
      </c>
      <c r="S3494" t="s">
        <v>1478</v>
      </c>
      <c r="T3494">
        <v>1</v>
      </c>
      <c r="U3494">
        <v>2.8999999999999998E-3</v>
      </c>
      <c r="V3494">
        <v>6</v>
      </c>
    </row>
    <row r="3495" spans="1:22">
      <c r="A3495">
        <v>177088</v>
      </c>
      <c r="B3495" t="s">
        <v>3718</v>
      </c>
      <c r="C3495">
        <v>4.7896999999999998</v>
      </c>
      <c r="D3495">
        <v>4.8754</v>
      </c>
      <c r="E3495">
        <v>2500</v>
      </c>
      <c r="F3495">
        <v>2</v>
      </c>
      <c r="G3495">
        <v>6</v>
      </c>
      <c r="H3495">
        <v>5</v>
      </c>
      <c r="I3495">
        <v>97291</v>
      </c>
      <c r="J3495">
        <v>1</v>
      </c>
      <c r="K3495">
        <v>0</v>
      </c>
      <c r="L3495">
        <v>0</v>
      </c>
      <c r="M3495">
        <v>0</v>
      </c>
      <c r="N3495">
        <v>1</v>
      </c>
      <c r="O3495">
        <v>1</v>
      </c>
      <c r="P3495">
        <v>348</v>
      </c>
      <c r="Q3495">
        <v>27</v>
      </c>
      <c r="R3495">
        <v>3</v>
      </c>
      <c r="S3495" t="s">
        <v>1478</v>
      </c>
      <c r="T3495">
        <v>1</v>
      </c>
      <c r="U3495">
        <v>8.5699999999999998E-2</v>
      </c>
      <c r="V3495">
        <v>214</v>
      </c>
    </row>
    <row r="3496" spans="1:22">
      <c r="A3496">
        <v>177089</v>
      </c>
      <c r="B3496" t="s">
        <v>3718</v>
      </c>
      <c r="C3496">
        <v>4.8754</v>
      </c>
      <c r="D3496">
        <v>4.9390999999999998</v>
      </c>
      <c r="E3496">
        <v>3013</v>
      </c>
      <c r="F3496">
        <v>2</v>
      </c>
      <c r="G3496">
        <v>6</v>
      </c>
      <c r="H3496">
        <v>5</v>
      </c>
      <c r="I3496">
        <v>97291</v>
      </c>
      <c r="J3496">
        <v>1</v>
      </c>
      <c r="K3496">
        <v>0</v>
      </c>
      <c r="L3496">
        <v>0</v>
      </c>
      <c r="M3496">
        <v>0</v>
      </c>
      <c r="N3496">
        <v>1</v>
      </c>
      <c r="O3496">
        <v>1</v>
      </c>
      <c r="P3496">
        <v>348</v>
      </c>
      <c r="Q3496">
        <v>27</v>
      </c>
      <c r="R3496">
        <v>3</v>
      </c>
      <c r="S3496" t="s">
        <v>1478</v>
      </c>
      <c r="T3496">
        <v>1</v>
      </c>
      <c r="U3496">
        <v>6.3700000000000007E-2</v>
      </c>
      <c r="V3496">
        <v>192</v>
      </c>
    </row>
    <row r="3497" spans="1:22">
      <c r="A3497">
        <v>177090</v>
      </c>
      <c r="B3497" t="s">
        <v>3718</v>
      </c>
      <c r="C3497">
        <v>4.9390999999999998</v>
      </c>
      <c r="D3497">
        <v>4.9409000000000001</v>
      </c>
      <c r="E3497">
        <v>3238</v>
      </c>
      <c r="F3497">
        <v>2</v>
      </c>
      <c r="G3497">
        <v>6</v>
      </c>
      <c r="H3497">
        <v>5</v>
      </c>
      <c r="I3497">
        <v>97291</v>
      </c>
      <c r="J3497">
        <v>1</v>
      </c>
      <c r="K3497">
        <v>0</v>
      </c>
      <c r="L3497">
        <v>0</v>
      </c>
      <c r="M3497">
        <v>0</v>
      </c>
      <c r="N3497">
        <v>1</v>
      </c>
      <c r="O3497">
        <v>1</v>
      </c>
      <c r="P3497">
        <v>348</v>
      </c>
      <c r="Q3497">
        <v>27</v>
      </c>
      <c r="R3497">
        <v>3</v>
      </c>
      <c r="S3497" t="s">
        <v>1478</v>
      </c>
      <c r="T3497">
        <v>1</v>
      </c>
      <c r="U3497">
        <v>1.8E-3</v>
      </c>
      <c r="V3497">
        <v>6</v>
      </c>
    </row>
    <row r="3498" spans="1:22">
      <c r="A3498">
        <v>177091</v>
      </c>
      <c r="B3498" t="s">
        <v>3718</v>
      </c>
      <c r="C3498">
        <v>4.9409000000000001</v>
      </c>
      <c r="D3498">
        <v>5.0525000000000002</v>
      </c>
      <c r="E3498">
        <v>3627</v>
      </c>
      <c r="F3498">
        <v>2</v>
      </c>
      <c r="G3498">
        <v>6</v>
      </c>
      <c r="H3498">
        <v>5</v>
      </c>
      <c r="I3498">
        <v>97291</v>
      </c>
      <c r="J3498">
        <v>1</v>
      </c>
      <c r="K3498">
        <v>0</v>
      </c>
      <c r="L3498">
        <v>0</v>
      </c>
      <c r="M3498">
        <v>0</v>
      </c>
      <c r="N3498">
        <v>1</v>
      </c>
      <c r="O3498">
        <v>1</v>
      </c>
      <c r="P3498">
        <v>348</v>
      </c>
      <c r="Q3498">
        <v>27</v>
      </c>
      <c r="R3498">
        <v>3</v>
      </c>
      <c r="S3498" t="s">
        <v>1478</v>
      </c>
      <c r="T3498">
        <v>1</v>
      </c>
      <c r="U3498">
        <v>0.1116</v>
      </c>
      <c r="V3498">
        <v>405</v>
      </c>
    </row>
    <row r="3499" spans="1:22">
      <c r="A3499">
        <v>177092</v>
      </c>
      <c r="B3499" t="s">
        <v>3718</v>
      </c>
      <c r="C3499">
        <v>5.0525000000000002</v>
      </c>
      <c r="D3499">
        <v>5.1078999999999999</v>
      </c>
      <c r="E3499">
        <v>4200</v>
      </c>
      <c r="F3499">
        <v>2</v>
      </c>
      <c r="G3499">
        <v>6</v>
      </c>
      <c r="H3499">
        <v>5</v>
      </c>
      <c r="I3499">
        <v>97291</v>
      </c>
      <c r="J3499">
        <v>1</v>
      </c>
      <c r="K3499">
        <v>0</v>
      </c>
      <c r="L3499">
        <v>0</v>
      </c>
      <c r="M3499">
        <v>0</v>
      </c>
      <c r="N3499">
        <v>1</v>
      </c>
      <c r="O3499">
        <v>1</v>
      </c>
      <c r="P3499">
        <v>348</v>
      </c>
      <c r="Q3499">
        <v>27</v>
      </c>
      <c r="R3499">
        <v>3</v>
      </c>
      <c r="S3499" t="s">
        <v>1478</v>
      </c>
      <c r="T3499">
        <v>1</v>
      </c>
      <c r="U3499">
        <v>5.5399999999999998E-2</v>
      </c>
      <c r="V3499">
        <v>233</v>
      </c>
    </row>
    <row r="3500" spans="1:22">
      <c r="A3500">
        <v>177093</v>
      </c>
      <c r="B3500" t="s">
        <v>3718</v>
      </c>
      <c r="C3500">
        <v>5.1078999999999999</v>
      </c>
      <c r="D3500">
        <v>5.1337000000000002</v>
      </c>
      <c r="E3500">
        <v>4479</v>
      </c>
      <c r="F3500">
        <v>2</v>
      </c>
      <c r="G3500">
        <v>6</v>
      </c>
      <c r="H3500">
        <v>5</v>
      </c>
      <c r="I3500">
        <v>97291</v>
      </c>
      <c r="J3500">
        <v>1</v>
      </c>
      <c r="K3500">
        <v>0</v>
      </c>
      <c r="L3500">
        <v>0</v>
      </c>
      <c r="M3500">
        <v>0</v>
      </c>
      <c r="N3500">
        <v>1</v>
      </c>
      <c r="O3500">
        <v>1</v>
      </c>
      <c r="P3500">
        <v>348</v>
      </c>
      <c r="Q3500">
        <v>27</v>
      </c>
      <c r="R3500">
        <v>3</v>
      </c>
      <c r="S3500" t="s">
        <v>1478</v>
      </c>
      <c r="T3500">
        <v>1</v>
      </c>
      <c r="U3500">
        <v>2.58E-2</v>
      </c>
      <c r="V3500">
        <v>116</v>
      </c>
    </row>
    <row r="3501" spans="1:22">
      <c r="A3501">
        <v>177094</v>
      </c>
      <c r="B3501" t="s">
        <v>3718</v>
      </c>
      <c r="C3501">
        <v>5.1337000000000002</v>
      </c>
      <c r="D3501">
        <v>5.2754000000000003</v>
      </c>
      <c r="E3501">
        <v>5054</v>
      </c>
      <c r="F3501">
        <v>2</v>
      </c>
      <c r="G3501">
        <v>6</v>
      </c>
      <c r="H3501">
        <v>5</v>
      </c>
      <c r="I3501">
        <v>97291</v>
      </c>
      <c r="J3501">
        <v>1</v>
      </c>
      <c r="K3501">
        <v>0</v>
      </c>
      <c r="L3501">
        <v>0</v>
      </c>
      <c r="M3501">
        <v>0</v>
      </c>
      <c r="N3501">
        <v>1</v>
      </c>
      <c r="O3501">
        <v>1</v>
      </c>
      <c r="P3501">
        <v>348</v>
      </c>
      <c r="Q3501">
        <v>27</v>
      </c>
      <c r="R3501">
        <v>3</v>
      </c>
      <c r="S3501" t="s">
        <v>1478</v>
      </c>
      <c r="T3501">
        <v>1</v>
      </c>
      <c r="U3501">
        <v>0.14169999999999999</v>
      </c>
      <c r="V3501">
        <v>716</v>
      </c>
    </row>
    <row r="3502" spans="1:22">
      <c r="A3502">
        <v>177095</v>
      </c>
      <c r="B3502" t="s">
        <v>3718</v>
      </c>
      <c r="C3502">
        <v>5.2754000000000003</v>
      </c>
      <c r="D3502">
        <v>5.2968999999999999</v>
      </c>
      <c r="E3502">
        <v>5614</v>
      </c>
      <c r="F3502">
        <v>2</v>
      </c>
      <c r="G3502">
        <v>6</v>
      </c>
      <c r="H3502">
        <v>5</v>
      </c>
      <c r="I3502">
        <v>97291</v>
      </c>
      <c r="J3502">
        <v>1</v>
      </c>
      <c r="K3502">
        <v>0</v>
      </c>
      <c r="L3502">
        <v>0</v>
      </c>
      <c r="M3502">
        <v>0</v>
      </c>
      <c r="N3502">
        <v>1</v>
      </c>
      <c r="O3502">
        <v>1</v>
      </c>
      <c r="P3502">
        <v>348</v>
      </c>
      <c r="Q3502">
        <v>27</v>
      </c>
      <c r="R3502">
        <v>3</v>
      </c>
      <c r="S3502" t="s">
        <v>1478</v>
      </c>
      <c r="T3502">
        <v>1</v>
      </c>
      <c r="U3502">
        <v>2.1499999999999998E-2</v>
      </c>
      <c r="V3502">
        <v>121</v>
      </c>
    </row>
    <row r="3503" spans="1:22">
      <c r="A3503">
        <v>177096</v>
      </c>
      <c r="B3503" t="s">
        <v>3718</v>
      </c>
      <c r="C3503">
        <v>5.2968999999999999</v>
      </c>
      <c r="D3503">
        <v>5.3322000000000003</v>
      </c>
      <c r="E3503">
        <v>5809</v>
      </c>
      <c r="F3503">
        <v>2</v>
      </c>
      <c r="G3503">
        <v>6</v>
      </c>
      <c r="H3503">
        <v>5</v>
      </c>
      <c r="I3503">
        <v>97291</v>
      </c>
      <c r="J3503">
        <v>1</v>
      </c>
      <c r="K3503">
        <v>0</v>
      </c>
      <c r="L3503">
        <v>0</v>
      </c>
      <c r="M3503">
        <v>0</v>
      </c>
      <c r="N3503">
        <v>1</v>
      </c>
      <c r="O3503">
        <v>1</v>
      </c>
      <c r="P3503">
        <v>348</v>
      </c>
      <c r="Q3503">
        <v>27</v>
      </c>
      <c r="R3503">
        <v>3</v>
      </c>
      <c r="S3503" t="s">
        <v>1478</v>
      </c>
      <c r="T3503">
        <v>1</v>
      </c>
      <c r="U3503">
        <v>3.5299999999999998E-2</v>
      </c>
      <c r="V3503">
        <v>205</v>
      </c>
    </row>
    <row r="3504" spans="1:22">
      <c r="A3504">
        <v>177097</v>
      </c>
      <c r="B3504" t="s">
        <v>3718</v>
      </c>
      <c r="C3504">
        <v>5.3322000000000003</v>
      </c>
      <c r="D3504">
        <v>5.3404999999999996</v>
      </c>
      <c r="E3504">
        <v>5959</v>
      </c>
      <c r="F3504">
        <v>2</v>
      </c>
      <c r="G3504">
        <v>6</v>
      </c>
      <c r="H3504">
        <v>5</v>
      </c>
      <c r="I3504">
        <v>97291</v>
      </c>
      <c r="J3504">
        <v>1</v>
      </c>
      <c r="K3504">
        <v>0</v>
      </c>
      <c r="L3504">
        <v>0</v>
      </c>
      <c r="M3504">
        <v>0</v>
      </c>
      <c r="N3504">
        <v>1</v>
      </c>
      <c r="O3504">
        <v>1</v>
      </c>
      <c r="P3504">
        <v>348</v>
      </c>
      <c r="Q3504">
        <v>27</v>
      </c>
      <c r="R3504">
        <v>3</v>
      </c>
      <c r="S3504" t="s">
        <v>1478</v>
      </c>
      <c r="T3504">
        <v>1</v>
      </c>
      <c r="U3504">
        <v>8.3000000000000001E-3</v>
      </c>
      <c r="V3504">
        <v>49</v>
      </c>
    </row>
    <row r="3505" spans="1:22">
      <c r="A3505">
        <v>177098</v>
      </c>
      <c r="B3505" t="s">
        <v>3718</v>
      </c>
      <c r="C3505">
        <v>5.3404999999999996</v>
      </c>
      <c r="D3505">
        <v>5.3769</v>
      </c>
      <c r="E3505">
        <v>6113</v>
      </c>
      <c r="F3505">
        <v>2</v>
      </c>
      <c r="G3505">
        <v>6</v>
      </c>
      <c r="H3505">
        <v>5</v>
      </c>
      <c r="I3505">
        <v>97291</v>
      </c>
      <c r="J3505">
        <v>1</v>
      </c>
      <c r="K3505">
        <v>0</v>
      </c>
      <c r="L3505">
        <v>0</v>
      </c>
      <c r="M3505">
        <v>0</v>
      </c>
      <c r="N3505">
        <v>1</v>
      </c>
      <c r="O3505">
        <v>1</v>
      </c>
      <c r="P3505">
        <v>348</v>
      </c>
      <c r="Q3505">
        <v>27</v>
      </c>
      <c r="R3505">
        <v>3</v>
      </c>
      <c r="S3505" t="s">
        <v>1478</v>
      </c>
      <c r="T3505">
        <v>1</v>
      </c>
      <c r="U3505">
        <v>3.6400000000000002E-2</v>
      </c>
      <c r="V3505">
        <v>223</v>
      </c>
    </row>
    <row r="3506" spans="1:22">
      <c r="A3506">
        <v>177099</v>
      </c>
      <c r="B3506" t="s">
        <v>3718</v>
      </c>
      <c r="C3506">
        <v>5.3769</v>
      </c>
      <c r="D3506">
        <v>5.3952999999999998</v>
      </c>
      <c r="E3506">
        <v>6301</v>
      </c>
      <c r="F3506">
        <v>2</v>
      </c>
      <c r="G3506">
        <v>6</v>
      </c>
      <c r="H3506">
        <v>5</v>
      </c>
      <c r="I3506">
        <v>97291</v>
      </c>
      <c r="J3506">
        <v>1</v>
      </c>
      <c r="K3506">
        <v>0</v>
      </c>
      <c r="L3506">
        <v>0</v>
      </c>
      <c r="M3506">
        <v>0</v>
      </c>
      <c r="N3506">
        <v>1</v>
      </c>
      <c r="O3506">
        <v>1</v>
      </c>
      <c r="P3506">
        <v>348</v>
      </c>
      <c r="Q3506">
        <v>27</v>
      </c>
      <c r="R3506">
        <v>3</v>
      </c>
      <c r="S3506" t="s">
        <v>1478</v>
      </c>
      <c r="T3506">
        <v>1</v>
      </c>
      <c r="U3506">
        <v>1.84E-2</v>
      </c>
      <c r="V3506">
        <v>116</v>
      </c>
    </row>
    <row r="3507" spans="1:22">
      <c r="A3507">
        <v>177100</v>
      </c>
      <c r="B3507" t="s">
        <v>3718</v>
      </c>
      <c r="C3507">
        <v>5.3952999999999998</v>
      </c>
      <c r="D3507">
        <v>5.4370000200000002</v>
      </c>
      <c r="E3507">
        <v>6507</v>
      </c>
      <c r="F3507">
        <v>2</v>
      </c>
      <c r="G3507">
        <v>6</v>
      </c>
      <c r="H3507">
        <v>5</v>
      </c>
      <c r="I3507">
        <v>97291</v>
      </c>
      <c r="J3507">
        <v>1</v>
      </c>
      <c r="K3507">
        <v>0</v>
      </c>
      <c r="L3507">
        <v>0</v>
      </c>
      <c r="M3507">
        <v>0</v>
      </c>
      <c r="N3507">
        <v>1</v>
      </c>
      <c r="O3507">
        <v>1</v>
      </c>
      <c r="P3507">
        <v>348</v>
      </c>
      <c r="Q3507">
        <v>27</v>
      </c>
      <c r="R3507">
        <v>3</v>
      </c>
      <c r="S3507" t="s">
        <v>1478</v>
      </c>
      <c r="T3507">
        <v>1</v>
      </c>
      <c r="U3507">
        <v>4.1700019999999997E-2</v>
      </c>
      <c r="V3507">
        <v>271</v>
      </c>
    </row>
    <row r="3508" spans="1:22">
      <c r="A3508">
        <v>177215</v>
      </c>
      <c r="B3508" t="s">
        <v>3719</v>
      </c>
      <c r="C3508">
        <v>0.85350000000000004</v>
      </c>
      <c r="D3508">
        <v>0.97570000000000001</v>
      </c>
      <c r="E3508">
        <v>12261</v>
      </c>
      <c r="F3508">
        <v>2</v>
      </c>
      <c r="G3508">
        <v>6</v>
      </c>
      <c r="H3508">
        <v>5</v>
      </c>
      <c r="I3508">
        <v>97291</v>
      </c>
      <c r="J3508">
        <v>1</v>
      </c>
      <c r="K3508">
        <v>0</v>
      </c>
      <c r="L3508">
        <v>0</v>
      </c>
      <c r="M3508">
        <v>0</v>
      </c>
      <c r="N3508">
        <v>1</v>
      </c>
      <c r="O3508">
        <v>1</v>
      </c>
      <c r="P3508">
        <v>348</v>
      </c>
      <c r="Q3508">
        <v>27</v>
      </c>
      <c r="R3508">
        <v>3</v>
      </c>
      <c r="S3508" t="s">
        <v>1478</v>
      </c>
      <c r="T3508">
        <v>1</v>
      </c>
      <c r="U3508">
        <v>0.1222</v>
      </c>
      <c r="V3508">
        <v>1498</v>
      </c>
    </row>
    <row r="3509" spans="1:22">
      <c r="A3509">
        <v>177216</v>
      </c>
      <c r="B3509" t="s">
        <v>3719</v>
      </c>
      <c r="C3509">
        <v>0.97570000000000001</v>
      </c>
      <c r="D3509">
        <v>1.0157</v>
      </c>
      <c r="E3509">
        <v>12261</v>
      </c>
      <c r="F3509">
        <v>2</v>
      </c>
      <c r="G3509">
        <v>6</v>
      </c>
      <c r="H3509">
        <v>5</v>
      </c>
      <c r="I3509">
        <v>97291</v>
      </c>
      <c r="J3509">
        <v>1</v>
      </c>
      <c r="K3509">
        <v>0</v>
      </c>
      <c r="L3509">
        <v>0</v>
      </c>
      <c r="M3509">
        <v>0</v>
      </c>
      <c r="N3509">
        <v>1</v>
      </c>
      <c r="O3509">
        <v>1</v>
      </c>
      <c r="P3509">
        <v>348</v>
      </c>
      <c r="Q3509">
        <v>27</v>
      </c>
      <c r="R3509">
        <v>3</v>
      </c>
      <c r="S3509" t="s">
        <v>1478</v>
      </c>
      <c r="T3509">
        <v>1</v>
      </c>
      <c r="U3509">
        <v>0.04</v>
      </c>
      <c r="V3509">
        <v>490</v>
      </c>
    </row>
    <row r="3510" spans="1:22">
      <c r="A3510">
        <v>177217</v>
      </c>
      <c r="B3510" t="s">
        <v>3719</v>
      </c>
      <c r="C3510">
        <v>1.0157</v>
      </c>
      <c r="D3510">
        <v>1.0423</v>
      </c>
      <c r="E3510">
        <v>12261</v>
      </c>
      <c r="F3510">
        <v>2</v>
      </c>
      <c r="G3510">
        <v>6</v>
      </c>
      <c r="H3510">
        <v>5</v>
      </c>
      <c r="I3510">
        <v>97291</v>
      </c>
      <c r="J3510">
        <v>1</v>
      </c>
      <c r="K3510">
        <v>0</v>
      </c>
      <c r="L3510">
        <v>0</v>
      </c>
      <c r="M3510">
        <v>0</v>
      </c>
      <c r="N3510">
        <v>1</v>
      </c>
      <c r="O3510">
        <v>1</v>
      </c>
      <c r="P3510">
        <v>348</v>
      </c>
      <c r="Q3510">
        <v>27</v>
      </c>
      <c r="R3510">
        <v>3</v>
      </c>
      <c r="S3510" t="s">
        <v>1478</v>
      </c>
      <c r="T3510">
        <v>1</v>
      </c>
      <c r="U3510">
        <v>2.6599999999999999E-2</v>
      </c>
      <c r="V3510">
        <v>326</v>
      </c>
    </row>
    <row r="3511" spans="1:22">
      <c r="A3511">
        <v>177218</v>
      </c>
      <c r="B3511" t="s">
        <v>3719</v>
      </c>
      <c r="C3511">
        <v>1.0423</v>
      </c>
      <c r="D3511">
        <v>1.0770999999999999</v>
      </c>
      <c r="E3511">
        <v>12261</v>
      </c>
      <c r="F3511">
        <v>2</v>
      </c>
      <c r="G3511">
        <v>6</v>
      </c>
      <c r="H3511">
        <v>5</v>
      </c>
      <c r="I3511">
        <v>97291</v>
      </c>
      <c r="J3511">
        <v>1</v>
      </c>
      <c r="K3511">
        <v>0</v>
      </c>
      <c r="L3511">
        <v>0</v>
      </c>
      <c r="M3511">
        <v>0</v>
      </c>
      <c r="N3511">
        <v>1</v>
      </c>
      <c r="O3511">
        <v>1</v>
      </c>
      <c r="P3511">
        <v>348</v>
      </c>
      <c r="Q3511">
        <v>27</v>
      </c>
      <c r="R3511">
        <v>3</v>
      </c>
      <c r="S3511" t="s">
        <v>1478</v>
      </c>
      <c r="T3511">
        <v>1</v>
      </c>
      <c r="U3511">
        <v>3.4799999999999998E-2</v>
      </c>
      <c r="V3511">
        <v>427</v>
      </c>
    </row>
    <row r="3512" spans="1:22">
      <c r="A3512">
        <v>177219</v>
      </c>
      <c r="B3512" t="s">
        <v>3719</v>
      </c>
      <c r="C3512">
        <v>1.0770999999999999</v>
      </c>
      <c r="D3512">
        <v>1.0829</v>
      </c>
      <c r="E3512">
        <v>12261</v>
      </c>
      <c r="F3512">
        <v>2</v>
      </c>
      <c r="G3512">
        <v>6</v>
      </c>
      <c r="H3512">
        <v>5</v>
      </c>
      <c r="I3512">
        <v>97291</v>
      </c>
      <c r="J3512">
        <v>1</v>
      </c>
      <c r="K3512">
        <v>0</v>
      </c>
      <c r="L3512">
        <v>0</v>
      </c>
      <c r="M3512">
        <v>0</v>
      </c>
      <c r="N3512">
        <v>1</v>
      </c>
      <c r="O3512">
        <v>1</v>
      </c>
      <c r="P3512">
        <v>348</v>
      </c>
      <c r="Q3512">
        <v>27</v>
      </c>
      <c r="R3512">
        <v>3</v>
      </c>
      <c r="S3512" t="s">
        <v>1478</v>
      </c>
      <c r="T3512">
        <v>1</v>
      </c>
      <c r="U3512">
        <v>5.7999999999999996E-3</v>
      </c>
      <c r="V3512">
        <v>71</v>
      </c>
    </row>
    <row r="3513" spans="1:22">
      <c r="A3513">
        <v>177220</v>
      </c>
      <c r="B3513" t="s">
        <v>3719</v>
      </c>
      <c r="C3513">
        <v>1.0829</v>
      </c>
      <c r="D3513">
        <v>1.1468</v>
      </c>
      <c r="E3513">
        <v>12261</v>
      </c>
      <c r="F3513">
        <v>2</v>
      </c>
      <c r="G3513">
        <v>6</v>
      </c>
      <c r="H3513">
        <v>5</v>
      </c>
      <c r="I3513">
        <v>97291</v>
      </c>
      <c r="J3513">
        <v>1</v>
      </c>
      <c r="K3513">
        <v>0</v>
      </c>
      <c r="L3513">
        <v>0</v>
      </c>
      <c r="M3513">
        <v>0</v>
      </c>
      <c r="N3513">
        <v>1</v>
      </c>
      <c r="O3513">
        <v>1</v>
      </c>
      <c r="P3513">
        <v>348</v>
      </c>
      <c r="Q3513">
        <v>27</v>
      </c>
      <c r="R3513">
        <v>3</v>
      </c>
      <c r="S3513" t="s">
        <v>1478</v>
      </c>
      <c r="T3513">
        <v>1</v>
      </c>
      <c r="U3513">
        <v>6.3899999999999998E-2</v>
      </c>
      <c r="V3513">
        <v>783</v>
      </c>
    </row>
    <row r="3514" spans="1:22">
      <c r="A3514">
        <v>177221</v>
      </c>
      <c r="B3514" t="s">
        <v>3719</v>
      </c>
      <c r="C3514">
        <v>1.1468</v>
      </c>
      <c r="D3514">
        <v>1.1665999899999999</v>
      </c>
      <c r="E3514">
        <v>12261</v>
      </c>
      <c r="F3514">
        <v>2</v>
      </c>
      <c r="G3514">
        <v>6</v>
      </c>
      <c r="H3514">
        <v>5</v>
      </c>
      <c r="I3514">
        <v>97291</v>
      </c>
      <c r="J3514">
        <v>1</v>
      </c>
      <c r="K3514">
        <v>0</v>
      </c>
      <c r="L3514">
        <v>0</v>
      </c>
      <c r="M3514">
        <v>0</v>
      </c>
      <c r="N3514">
        <v>1</v>
      </c>
      <c r="O3514">
        <v>1</v>
      </c>
      <c r="P3514">
        <v>348</v>
      </c>
      <c r="Q3514">
        <v>27</v>
      </c>
      <c r="R3514">
        <v>3</v>
      </c>
      <c r="S3514" t="s">
        <v>1478</v>
      </c>
      <c r="T3514">
        <v>1</v>
      </c>
      <c r="U3514">
        <v>1.979999E-2</v>
      </c>
      <c r="V3514">
        <v>243</v>
      </c>
    </row>
    <row r="3515" spans="1:22">
      <c r="A3515">
        <v>177233</v>
      </c>
      <c r="B3515" t="s">
        <v>3720</v>
      </c>
      <c r="C3515">
        <v>0.96079999999999999</v>
      </c>
      <c r="D3515">
        <v>1.0306999999999999</v>
      </c>
      <c r="E3515">
        <v>2868</v>
      </c>
      <c r="F3515">
        <v>2</v>
      </c>
      <c r="G3515">
        <v>6</v>
      </c>
      <c r="H3515">
        <v>5</v>
      </c>
      <c r="I3515">
        <v>97291</v>
      </c>
      <c r="J3515">
        <v>1</v>
      </c>
      <c r="K3515">
        <v>0</v>
      </c>
      <c r="L3515">
        <v>0</v>
      </c>
      <c r="M3515">
        <v>0</v>
      </c>
      <c r="N3515">
        <v>1</v>
      </c>
      <c r="O3515">
        <v>1</v>
      </c>
      <c r="P3515">
        <v>348</v>
      </c>
      <c r="Q3515">
        <v>27</v>
      </c>
      <c r="R3515">
        <v>3</v>
      </c>
      <c r="S3515" t="s">
        <v>1478</v>
      </c>
      <c r="T3515">
        <v>1</v>
      </c>
      <c r="U3515">
        <v>6.9900000000000004E-2</v>
      </c>
      <c r="V3515">
        <v>200</v>
      </c>
    </row>
    <row r="3516" spans="1:22">
      <c r="A3516">
        <v>177234</v>
      </c>
      <c r="B3516" t="s">
        <v>3720</v>
      </c>
      <c r="C3516">
        <v>1.0306999999999999</v>
      </c>
      <c r="D3516">
        <v>1.0703000199999999</v>
      </c>
      <c r="E3516">
        <v>2868</v>
      </c>
      <c r="F3516">
        <v>2</v>
      </c>
      <c r="G3516">
        <v>6</v>
      </c>
      <c r="H3516">
        <v>5</v>
      </c>
      <c r="I3516">
        <v>97291</v>
      </c>
      <c r="J3516">
        <v>1</v>
      </c>
      <c r="K3516">
        <v>0</v>
      </c>
      <c r="L3516">
        <v>0</v>
      </c>
      <c r="M3516">
        <v>0</v>
      </c>
      <c r="N3516">
        <v>1</v>
      </c>
      <c r="O3516">
        <v>1</v>
      </c>
      <c r="P3516">
        <v>348</v>
      </c>
      <c r="Q3516">
        <v>27</v>
      </c>
      <c r="R3516">
        <v>3</v>
      </c>
      <c r="S3516" t="s">
        <v>1478</v>
      </c>
      <c r="T3516">
        <v>1</v>
      </c>
      <c r="U3516">
        <v>3.960002E-2</v>
      </c>
      <c r="V3516">
        <v>114</v>
      </c>
    </row>
    <row r="3517" spans="1:22">
      <c r="A3517">
        <v>177240</v>
      </c>
      <c r="B3517" t="s">
        <v>3721</v>
      </c>
      <c r="C3517">
        <v>0.18410000000000001</v>
      </c>
      <c r="D3517">
        <v>0.21820000000000001</v>
      </c>
      <c r="E3517">
        <v>9580</v>
      </c>
      <c r="F3517">
        <v>2</v>
      </c>
      <c r="G3517">
        <v>6</v>
      </c>
      <c r="H3517">
        <v>5</v>
      </c>
      <c r="I3517">
        <v>97291</v>
      </c>
      <c r="J3517">
        <v>1</v>
      </c>
      <c r="K3517">
        <v>0</v>
      </c>
      <c r="L3517">
        <v>0</v>
      </c>
      <c r="M3517">
        <v>0</v>
      </c>
      <c r="N3517">
        <v>1</v>
      </c>
      <c r="O3517">
        <v>1</v>
      </c>
      <c r="P3517">
        <v>348</v>
      </c>
      <c r="Q3517">
        <v>27</v>
      </c>
      <c r="R3517">
        <v>3</v>
      </c>
      <c r="S3517" t="s">
        <v>1478</v>
      </c>
      <c r="T3517">
        <v>1</v>
      </c>
      <c r="U3517">
        <v>3.4099999999999998E-2</v>
      </c>
      <c r="V3517">
        <v>327</v>
      </c>
    </row>
    <row r="3518" spans="1:22">
      <c r="A3518">
        <v>177241</v>
      </c>
      <c r="B3518" t="s">
        <v>3721</v>
      </c>
      <c r="C3518">
        <v>0.21820000000000001</v>
      </c>
      <c r="D3518">
        <v>0.31440000000000001</v>
      </c>
      <c r="E3518">
        <v>9379</v>
      </c>
      <c r="F3518">
        <v>2</v>
      </c>
      <c r="G3518">
        <v>6</v>
      </c>
      <c r="H3518">
        <v>5</v>
      </c>
      <c r="I3518">
        <v>97291</v>
      </c>
      <c r="J3518">
        <v>1</v>
      </c>
      <c r="K3518">
        <v>0</v>
      </c>
      <c r="L3518">
        <v>0</v>
      </c>
      <c r="M3518">
        <v>0</v>
      </c>
      <c r="N3518">
        <v>1</v>
      </c>
      <c r="O3518">
        <v>1</v>
      </c>
      <c r="P3518">
        <v>348</v>
      </c>
      <c r="Q3518">
        <v>27</v>
      </c>
      <c r="R3518">
        <v>3</v>
      </c>
      <c r="S3518" t="s">
        <v>1478</v>
      </c>
      <c r="T3518">
        <v>1</v>
      </c>
      <c r="U3518">
        <v>9.6199999999999994E-2</v>
      </c>
      <c r="V3518">
        <v>902</v>
      </c>
    </row>
    <row r="3519" spans="1:22">
      <c r="A3519">
        <v>177242</v>
      </c>
      <c r="B3519" t="s">
        <v>3721</v>
      </c>
      <c r="C3519">
        <v>0.31440000000000001</v>
      </c>
      <c r="D3519">
        <v>0.36199999999999999</v>
      </c>
      <c r="E3519">
        <v>9157</v>
      </c>
      <c r="F3519">
        <v>2</v>
      </c>
      <c r="G3519">
        <v>6</v>
      </c>
      <c r="H3519">
        <v>5</v>
      </c>
      <c r="I3519">
        <v>97291</v>
      </c>
      <c r="J3519">
        <v>1</v>
      </c>
      <c r="K3519">
        <v>0</v>
      </c>
      <c r="L3519">
        <v>0</v>
      </c>
      <c r="M3519">
        <v>0</v>
      </c>
      <c r="N3519">
        <v>1</v>
      </c>
      <c r="O3519">
        <v>1</v>
      </c>
      <c r="P3519">
        <v>348</v>
      </c>
      <c r="Q3519">
        <v>27</v>
      </c>
      <c r="R3519">
        <v>3</v>
      </c>
      <c r="S3519" t="s">
        <v>1478</v>
      </c>
      <c r="T3519">
        <v>1</v>
      </c>
      <c r="U3519">
        <v>4.7600000000000003E-2</v>
      </c>
      <c r="V3519">
        <v>436</v>
      </c>
    </row>
    <row r="3520" spans="1:22">
      <c r="A3520">
        <v>177243</v>
      </c>
      <c r="B3520" t="s">
        <v>3721</v>
      </c>
      <c r="C3520">
        <v>0.36199999999999999</v>
      </c>
      <c r="D3520">
        <v>0.3826</v>
      </c>
      <c r="E3520">
        <v>9051</v>
      </c>
      <c r="F3520">
        <v>2</v>
      </c>
      <c r="G3520">
        <v>6</v>
      </c>
      <c r="H3520">
        <v>5</v>
      </c>
      <c r="I3520">
        <v>97291</v>
      </c>
      <c r="J3520">
        <v>1</v>
      </c>
      <c r="K3520">
        <v>0</v>
      </c>
      <c r="L3520">
        <v>0</v>
      </c>
      <c r="M3520">
        <v>0</v>
      </c>
      <c r="N3520">
        <v>1</v>
      </c>
      <c r="O3520">
        <v>1</v>
      </c>
      <c r="P3520">
        <v>348</v>
      </c>
      <c r="Q3520">
        <v>27</v>
      </c>
      <c r="R3520">
        <v>3</v>
      </c>
      <c r="S3520" t="s">
        <v>1478</v>
      </c>
      <c r="T3520">
        <v>1</v>
      </c>
      <c r="U3520">
        <v>2.06E-2</v>
      </c>
      <c r="V3520">
        <v>186</v>
      </c>
    </row>
    <row r="3521" spans="1:22">
      <c r="A3521">
        <v>177244</v>
      </c>
      <c r="B3521" t="s">
        <v>3721</v>
      </c>
      <c r="C3521">
        <v>0.3826</v>
      </c>
      <c r="D3521">
        <v>0.52170000000000005</v>
      </c>
      <c r="E3521">
        <v>8804</v>
      </c>
      <c r="F3521">
        <v>2</v>
      </c>
      <c r="G3521">
        <v>6</v>
      </c>
      <c r="H3521">
        <v>5</v>
      </c>
      <c r="I3521">
        <v>97291</v>
      </c>
      <c r="J3521">
        <v>1</v>
      </c>
      <c r="K3521">
        <v>0</v>
      </c>
      <c r="L3521">
        <v>0</v>
      </c>
      <c r="M3521">
        <v>0</v>
      </c>
      <c r="N3521">
        <v>1</v>
      </c>
      <c r="O3521">
        <v>1</v>
      </c>
      <c r="P3521">
        <v>348</v>
      </c>
      <c r="Q3521">
        <v>27</v>
      </c>
      <c r="R3521">
        <v>3</v>
      </c>
      <c r="S3521" t="s">
        <v>1478</v>
      </c>
      <c r="T3521">
        <v>1</v>
      </c>
      <c r="U3521">
        <v>0.1391</v>
      </c>
      <c r="V3521">
        <v>1225</v>
      </c>
    </row>
    <row r="3522" spans="1:22">
      <c r="A3522">
        <v>177245</v>
      </c>
      <c r="B3522" t="s">
        <v>3721</v>
      </c>
      <c r="C3522">
        <v>0.52170000000000005</v>
      </c>
      <c r="D3522">
        <v>0.57289999999999996</v>
      </c>
      <c r="E3522">
        <v>8510</v>
      </c>
      <c r="F3522">
        <v>2</v>
      </c>
      <c r="G3522">
        <v>6</v>
      </c>
      <c r="H3522">
        <v>5</v>
      </c>
      <c r="I3522">
        <v>97291</v>
      </c>
      <c r="J3522">
        <v>1</v>
      </c>
      <c r="K3522">
        <v>0</v>
      </c>
      <c r="L3522">
        <v>0</v>
      </c>
      <c r="M3522">
        <v>0</v>
      </c>
      <c r="N3522">
        <v>1</v>
      </c>
      <c r="O3522">
        <v>1</v>
      </c>
      <c r="P3522">
        <v>348</v>
      </c>
      <c r="Q3522">
        <v>27</v>
      </c>
      <c r="R3522">
        <v>3</v>
      </c>
      <c r="S3522" t="s">
        <v>1478</v>
      </c>
      <c r="T3522">
        <v>1</v>
      </c>
      <c r="U3522">
        <v>5.1200000000000002E-2</v>
      </c>
      <c r="V3522">
        <v>436</v>
      </c>
    </row>
    <row r="3523" spans="1:22">
      <c r="A3523">
        <v>177246</v>
      </c>
      <c r="B3523" t="s">
        <v>3721</v>
      </c>
      <c r="C3523">
        <v>0.57289999999999996</v>
      </c>
      <c r="D3523">
        <v>0.61599999999999999</v>
      </c>
      <c r="E3523">
        <v>8365</v>
      </c>
      <c r="F3523">
        <v>2</v>
      </c>
      <c r="G3523">
        <v>6</v>
      </c>
      <c r="H3523">
        <v>5</v>
      </c>
      <c r="I3523">
        <v>97291</v>
      </c>
      <c r="J3523">
        <v>1</v>
      </c>
      <c r="K3523">
        <v>0</v>
      </c>
      <c r="L3523">
        <v>0</v>
      </c>
      <c r="M3523">
        <v>0</v>
      </c>
      <c r="N3523">
        <v>1</v>
      </c>
      <c r="O3523">
        <v>1</v>
      </c>
      <c r="P3523">
        <v>348</v>
      </c>
      <c r="Q3523">
        <v>27</v>
      </c>
      <c r="R3523">
        <v>3</v>
      </c>
      <c r="S3523" t="s">
        <v>1478</v>
      </c>
      <c r="T3523">
        <v>1</v>
      </c>
      <c r="U3523">
        <v>4.3099999999999999E-2</v>
      </c>
      <c r="V3523">
        <v>361</v>
      </c>
    </row>
    <row r="3524" spans="1:22">
      <c r="A3524">
        <v>177247</v>
      </c>
      <c r="B3524" t="s">
        <v>3721</v>
      </c>
      <c r="C3524">
        <v>0.61599999999999999</v>
      </c>
      <c r="D3524">
        <v>0.66200000000000003</v>
      </c>
      <c r="E3524">
        <v>8227</v>
      </c>
      <c r="F3524">
        <v>2</v>
      </c>
      <c r="G3524">
        <v>6</v>
      </c>
      <c r="H3524">
        <v>5</v>
      </c>
      <c r="I3524">
        <v>97291</v>
      </c>
      <c r="J3524">
        <v>1</v>
      </c>
      <c r="K3524">
        <v>0</v>
      </c>
      <c r="L3524">
        <v>0</v>
      </c>
      <c r="M3524">
        <v>0</v>
      </c>
      <c r="N3524">
        <v>1</v>
      </c>
      <c r="O3524">
        <v>1</v>
      </c>
      <c r="P3524">
        <v>348</v>
      </c>
      <c r="Q3524">
        <v>27</v>
      </c>
      <c r="R3524">
        <v>3</v>
      </c>
      <c r="S3524" t="s">
        <v>1478</v>
      </c>
      <c r="T3524">
        <v>1</v>
      </c>
      <c r="U3524">
        <v>4.5999999999999999E-2</v>
      </c>
      <c r="V3524">
        <v>378</v>
      </c>
    </row>
    <row r="3525" spans="1:22">
      <c r="A3525">
        <v>177248</v>
      </c>
      <c r="B3525" t="s">
        <v>3721</v>
      </c>
      <c r="C3525">
        <v>0.66200000000000003</v>
      </c>
      <c r="D3525">
        <v>0.70909999999999995</v>
      </c>
      <c r="E3525">
        <v>8083</v>
      </c>
      <c r="F3525">
        <v>2</v>
      </c>
      <c r="G3525">
        <v>6</v>
      </c>
      <c r="H3525">
        <v>5</v>
      </c>
      <c r="I3525">
        <v>97291</v>
      </c>
      <c r="J3525">
        <v>1</v>
      </c>
      <c r="K3525">
        <v>0</v>
      </c>
      <c r="L3525">
        <v>0</v>
      </c>
      <c r="M3525">
        <v>0</v>
      </c>
      <c r="N3525">
        <v>1</v>
      </c>
      <c r="O3525">
        <v>1</v>
      </c>
      <c r="P3525">
        <v>348</v>
      </c>
      <c r="Q3525">
        <v>27</v>
      </c>
      <c r="R3525">
        <v>3</v>
      </c>
      <c r="S3525" t="s">
        <v>1478</v>
      </c>
      <c r="T3525">
        <v>1</v>
      </c>
      <c r="U3525">
        <v>4.7100000000000003E-2</v>
      </c>
      <c r="V3525">
        <v>381</v>
      </c>
    </row>
    <row r="3526" spans="1:22">
      <c r="A3526">
        <v>177249</v>
      </c>
      <c r="B3526" t="s">
        <v>3721</v>
      </c>
      <c r="C3526">
        <v>0.70909999999999995</v>
      </c>
      <c r="D3526">
        <v>0.80200000000000005</v>
      </c>
      <c r="E3526">
        <v>7867</v>
      </c>
      <c r="F3526">
        <v>2</v>
      </c>
      <c r="G3526">
        <v>6</v>
      </c>
      <c r="H3526">
        <v>5</v>
      </c>
      <c r="I3526">
        <v>97291</v>
      </c>
      <c r="J3526">
        <v>1</v>
      </c>
      <c r="K3526">
        <v>0</v>
      </c>
      <c r="L3526">
        <v>0</v>
      </c>
      <c r="M3526">
        <v>0</v>
      </c>
      <c r="N3526">
        <v>1</v>
      </c>
      <c r="O3526">
        <v>1</v>
      </c>
      <c r="P3526">
        <v>348</v>
      </c>
      <c r="Q3526">
        <v>27</v>
      </c>
      <c r="R3526">
        <v>3</v>
      </c>
      <c r="S3526" t="s">
        <v>1478</v>
      </c>
      <c r="T3526">
        <v>1</v>
      </c>
      <c r="U3526">
        <v>9.2899999999999996E-2</v>
      </c>
      <c r="V3526">
        <v>731</v>
      </c>
    </row>
    <row r="3527" spans="1:22">
      <c r="A3527">
        <v>177250</v>
      </c>
      <c r="B3527" t="s">
        <v>3721</v>
      </c>
      <c r="C3527">
        <v>0.80200000000000005</v>
      </c>
      <c r="D3527">
        <v>0.87260000000000004</v>
      </c>
      <c r="E3527">
        <v>7614</v>
      </c>
      <c r="F3527">
        <v>2</v>
      </c>
      <c r="G3527">
        <v>6</v>
      </c>
      <c r="H3527">
        <v>5</v>
      </c>
      <c r="I3527">
        <v>97291</v>
      </c>
      <c r="J3527">
        <v>1</v>
      </c>
      <c r="K3527">
        <v>0</v>
      </c>
      <c r="L3527">
        <v>0</v>
      </c>
      <c r="M3527">
        <v>0</v>
      </c>
      <c r="N3527">
        <v>1</v>
      </c>
      <c r="O3527">
        <v>1</v>
      </c>
      <c r="P3527">
        <v>348</v>
      </c>
      <c r="Q3527">
        <v>27</v>
      </c>
      <c r="R3527">
        <v>3</v>
      </c>
      <c r="S3527" t="s">
        <v>1478</v>
      </c>
      <c r="T3527">
        <v>1</v>
      </c>
      <c r="U3527">
        <v>7.0599999999999996E-2</v>
      </c>
      <c r="V3527">
        <v>538</v>
      </c>
    </row>
    <row r="3528" spans="1:22">
      <c r="A3528">
        <v>177251</v>
      </c>
      <c r="B3528" t="s">
        <v>3721</v>
      </c>
      <c r="C3528">
        <v>0.87260000000000004</v>
      </c>
      <c r="D3528">
        <v>0.90449347000000002</v>
      </c>
      <c r="E3528">
        <v>7308</v>
      </c>
      <c r="F3528">
        <v>2</v>
      </c>
      <c r="G3528">
        <v>6</v>
      </c>
      <c r="H3528">
        <v>5</v>
      </c>
      <c r="I3528">
        <v>97291</v>
      </c>
      <c r="J3528">
        <v>1</v>
      </c>
      <c r="K3528">
        <v>0</v>
      </c>
      <c r="L3528">
        <v>0</v>
      </c>
      <c r="M3528">
        <v>0</v>
      </c>
      <c r="N3528">
        <v>1</v>
      </c>
      <c r="O3528">
        <v>1</v>
      </c>
      <c r="P3528">
        <v>348</v>
      </c>
      <c r="Q3528">
        <v>27</v>
      </c>
      <c r="R3528">
        <v>3</v>
      </c>
      <c r="S3528" t="s">
        <v>1478</v>
      </c>
      <c r="T3528">
        <v>1</v>
      </c>
      <c r="U3528">
        <v>3.189347E-2</v>
      </c>
      <c r="V3528">
        <v>233</v>
      </c>
    </row>
    <row r="3529" spans="1:22">
      <c r="A3529">
        <v>177252</v>
      </c>
      <c r="B3529" t="s">
        <v>3721</v>
      </c>
      <c r="C3529">
        <v>0.90449347000000002</v>
      </c>
      <c r="D3529">
        <v>0.91815097999999995</v>
      </c>
      <c r="E3529">
        <v>7308</v>
      </c>
      <c r="F3529">
        <v>1</v>
      </c>
      <c r="G3529">
        <v>6</v>
      </c>
      <c r="H3529">
        <v>5</v>
      </c>
      <c r="I3529">
        <v>97291</v>
      </c>
      <c r="J3529">
        <v>1</v>
      </c>
      <c r="K3529">
        <v>0</v>
      </c>
      <c r="L3529">
        <v>0</v>
      </c>
      <c r="M3529">
        <v>0</v>
      </c>
      <c r="N3529">
        <v>1</v>
      </c>
      <c r="O3529">
        <v>1</v>
      </c>
      <c r="P3529">
        <v>348</v>
      </c>
      <c r="Q3529">
        <v>27</v>
      </c>
      <c r="R3529">
        <v>3</v>
      </c>
      <c r="S3529" t="s">
        <v>1478</v>
      </c>
      <c r="T3529">
        <v>1</v>
      </c>
      <c r="U3529">
        <v>1.3657509999999999E-2</v>
      </c>
      <c r="V3529">
        <v>100</v>
      </c>
    </row>
    <row r="3530" spans="1:22">
      <c r="A3530">
        <v>177253</v>
      </c>
      <c r="B3530" t="s">
        <v>3721</v>
      </c>
      <c r="C3530">
        <v>0.91815097999999995</v>
      </c>
      <c r="D3530">
        <v>1.0003</v>
      </c>
      <c r="E3530">
        <v>7308</v>
      </c>
      <c r="F3530">
        <v>2</v>
      </c>
      <c r="G3530">
        <v>6</v>
      </c>
      <c r="H3530">
        <v>5</v>
      </c>
      <c r="I3530">
        <v>97291</v>
      </c>
      <c r="J3530">
        <v>1</v>
      </c>
      <c r="K3530">
        <v>0</v>
      </c>
      <c r="L3530">
        <v>0</v>
      </c>
      <c r="M3530">
        <v>0</v>
      </c>
      <c r="N3530">
        <v>1</v>
      </c>
      <c r="O3530">
        <v>1</v>
      </c>
      <c r="P3530">
        <v>348</v>
      </c>
      <c r="Q3530">
        <v>27</v>
      </c>
      <c r="R3530">
        <v>3</v>
      </c>
      <c r="S3530" t="s">
        <v>1478</v>
      </c>
      <c r="T3530">
        <v>1</v>
      </c>
      <c r="U3530">
        <v>8.2149020000000003E-2</v>
      </c>
      <c r="V3530">
        <v>600</v>
      </c>
    </row>
    <row r="3531" spans="1:22">
      <c r="A3531">
        <v>177254</v>
      </c>
      <c r="B3531" t="s">
        <v>3721</v>
      </c>
      <c r="C3531">
        <v>1.0003</v>
      </c>
      <c r="D3531">
        <v>1.1507000000000001</v>
      </c>
      <c r="E3531">
        <v>5944</v>
      </c>
      <c r="F3531">
        <v>2</v>
      </c>
      <c r="G3531">
        <v>6</v>
      </c>
      <c r="H3531">
        <v>5</v>
      </c>
      <c r="I3531">
        <v>97291</v>
      </c>
      <c r="J3531">
        <v>1</v>
      </c>
      <c r="K3531">
        <v>0</v>
      </c>
      <c r="L3531">
        <v>0</v>
      </c>
      <c r="M3531">
        <v>0</v>
      </c>
      <c r="N3531">
        <v>1</v>
      </c>
      <c r="O3531">
        <v>1</v>
      </c>
      <c r="P3531">
        <v>348</v>
      </c>
      <c r="Q3531">
        <v>27</v>
      </c>
      <c r="R3531">
        <v>3</v>
      </c>
      <c r="S3531" t="s">
        <v>1478</v>
      </c>
      <c r="T3531">
        <v>1</v>
      </c>
      <c r="U3531">
        <v>0.15040000000000001</v>
      </c>
      <c r="V3531">
        <v>894</v>
      </c>
    </row>
    <row r="3532" spans="1:22">
      <c r="A3532">
        <v>177255</v>
      </c>
      <c r="B3532" t="s">
        <v>3721</v>
      </c>
      <c r="C3532">
        <v>1.1507000000000001</v>
      </c>
      <c r="D3532">
        <v>1.2100000099999999</v>
      </c>
      <c r="E3532">
        <v>5944</v>
      </c>
      <c r="F3532">
        <v>2</v>
      </c>
      <c r="G3532">
        <v>6</v>
      </c>
      <c r="H3532">
        <v>5</v>
      </c>
      <c r="I3532">
        <v>97291</v>
      </c>
      <c r="J3532">
        <v>1</v>
      </c>
      <c r="K3532">
        <v>0</v>
      </c>
      <c r="L3532">
        <v>0</v>
      </c>
      <c r="M3532">
        <v>0</v>
      </c>
      <c r="N3532">
        <v>1</v>
      </c>
      <c r="O3532">
        <v>1</v>
      </c>
      <c r="P3532">
        <v>348</v>
      </c>
      <c r="Q3532">
        <v>27</v>
      </c>
      <c r="R3532">
        <v>3</v>
      </c>
      <c r="S3532" t="s">
        <v>1478</v>
      </c>
      <c r="T3532">
        <v>1</v>
      </c>
      <c r="U3532">
        <v>5.930001E-2</v>
      </c>
      <c r="V3532">
        <v>352</v>
      </c>
    </row>
    <row r="3533" spans="1:22">
      <c r="A3533">
        <v>177296</v>
      </c>
      <c r="B3533" t="s">
        <v>3722</v>
      </c>
      <c r="C3533">
        <v>-2.9999999999999997E-8</v>
      </c>
      <c r="D3533">
        <v>2.64E-2</v>
      </c>
      <c r="E3533">
        <v>6473</v>
      </c>
      <c r="F3533">
        <v>2</v>
      </c>
      <c r="G3533">
        <v>6</v>
      </c>
      <c r="H3533">
        <v>5</v>
      </c>
      <c r="I3533">
        <v>97291</v>
      </c>
      <c r="J3533">
        <v>1</v>
      </c>
      <c r="K3533">
        <v>0</v>
      </c>
      <c r="L3533">
        <v>0</v>
      </c>
      <c r="M3533">
        <v>0</v>
      </c>
      <c r="N3533">
        <v>1</v>
      </c>
      <c r="O3533">
        <v>1</v>
      </c>
      <c r="P3533">
        <v>348</v>
      </c>
      <c r="Q3533">
        <v>27</v>
      </c>
      <c r="R3533">
        <v>3</v>
      </c>
      <c r="S3533" t="s">
        <v>1478</v>
      </c>
      <c r="T3533">
        <v>1</v>
      </c>
      <c r="U3533">
        <v>2.6400030000000001E-2</v>
      </c>
      <c r="V3533">
        <v>171</v>
      </c>
    </row>
    <row r="3534" spans="1:22">
      <c r="A3534">
        <v>177297</v>
      </c>
      <c r="B3534" t="s">
        <v>3722</v>
      </c>
      <c r="C3534">
        <v>2.64E-2</v>
      </c>
      <c r="D3534">
        <v>8.2400000000000001E-2</v>
      </c>
      <c r="E3534">
        <v>6473</v>
      </c>
      <c r="F3534">
        <v>2</v>
      </c>
      <c r="G3534">
        <v>6</v>
      </c>
      <c r="H3534">
        <v>5</v>
      </c>
      <c r="I3534">
        <v>97291</v>
      </c>
      <c r="J3534">
        <v>1</v>
      </c>
      <c r="K3534">
        <v>0</v>
      </c>
      <c r="L3534">
        <v>0</v>
      </c>
      <c r="M3534">
        <v>0</v>
      </c>
      <c r="N3534">
        <v>1</v>
      </c>
      <c r="O3534">
        <v>1</v>
      </c>
      <c r="P3534">
        <v>348</v>
      </c>
      <c r="Q3534">
        <v>27</v>
      </c>
      <c r="R3534">
        <v>3</v>
      </c>
      <c r="S3534" t="s">
        <v>1478</v>
      </c>
      <c r="T3534">
        <v>1</v>
      </c>
      <c r="U3534">
        <v>5.6000000000000001E-2</v>
      </c>
      <c r="V3534">
        <v>362</v>
      </c>
    </row>
    <row r="3535" spans="1:22">
      <c r="A3535">
        <v>177298</v>
      </c>
      <c r="B3535" t="s">
        <v>3722</v>
      </c>
      <c r="C3535">
        <v>8.2400000000000001E-2</v>
      </c>
      <c r="D3535">
        <v>0.129</v>
      </c>
      <c r="E3535">
        <v>6473</v>
      </c>
      <c r="F3535">
        <v>2</v>
      </c>
      <c r="G3535">
        <v>6</v>
      </c>
      <c r="H3535">
        <v>5</v>
      </c>
      <c r="I3535">
        <v>97291</v>
      </c>
      <c r="J3535">
        <v>1</v>
      </c>
      <c r="K3535">
        <v>0</v>
      </c>
      <c r="L3535">
        <v>0</v>
      </c>
      <c r="M3535">
        <v>0</v>
      </c>
      <c r="N3535">
        <v>1</v>
      </c>
      <c r="O3535">
        <v>1</v>
      </c>
      <c r="P3535">
        <v>348</v>
      </c>
      <c r="Q3535">
        <v>27</v>
      </c>
      <c r="R3535">
        <v>3</v>
      </c>
      <c r="S3535" t="s">
        <v>1478</v>
      </c>
      <c r="T3535">
        <v>1</v>
      </c>
      <c r="U3535">
        <v>4.6600000000000003E-2</v>
      </c>
      <c r="V3535">
        <v>302</v>
      </c>
    </row>
    <row r="3536" spans="1:22">
      <c r="A3536">
        <v>177299</v>
      </c>
      <c r="B3536" t="s">
        <v>3722</v>
      </c>
      <c r="C3536">
        <v>0.129</v>
      </c>
      <c r="D3536">
        <v>0.19239999999999999</v>
      </c>
      <c r="E3536">
        <v>6473</v>
      </c>
      <c r="F3536">
        <v>2</v>
      </c>
      <c r="G3536">
        <v>6</v>
      </c>
      <c r="H3536">
        <v>5</v>
      </c>
      <c r="I3536">
        <v>97291</v>
      </c>
      <c r="J3536">
        <v>1</v>
      </c>
      <c r="K3536">
        <v>0</v>
      </c>
      <c r="L3536">
        <v>0</v>
      </c>
      <c r="M3536">
        <v>0</v>
      </c>
      <c r="N3536">
        <v>1</v>
      </c>
      <c r="O3536">
        <v>1</v>
      </c>
      <c r="P3536">
        <v>348</v>
      </c>
      <c r="Q3536">
        <v>27</v>
      </c>
      <c r="R3536">
        <v>3</v>
      </c>
      <c r="S3536" t="s">
        <v>1478</v>
      </c>
      <c r="T3536">
        <v>1</v>
      </c>
      <c r="U3536">
        <v>6.3399999999999998E-2</v>
      </c>
      <c r="V3536">
        <v>410</v>
      </c>
    </row>
    <row r="3537" spans="1:22">
      <c r="A3537">
        <v>177300</v>
      </c>
      <c r="B3537" t="s">
        <v>3722</v>
      </c>
      <c r="C3537">
        <v>0.19239999999999999</v>
      </c>
      <c r="D3537">
        <v>0.23749999999999999</v>
      </c>
      <c r="E3537">
        <v>6473</v>
      </c>
      <c r="F3537">
        <v>2</v>
      </c>
      <c r="G3537">
        <v>6</v>
      </c>
      <c r="H3537">
        <v>5</v>
      </c>
      <c r="I3537">
        <v>97291</v>
      </c>
      <c r="J3537">
        <v>1</v>
      </c>
      <c r="K3537">
        <v>0</v>
      </c>
      <c r="L3537">
        <v>0</v>
      </c>
      <c r="M3537">
        <v>0</v>
      </c>
      <c r="N3537">
        <v>1</v>
      </c>
      <c r="O3537">
        <v>1</v>
      </c>
      <c r="P3537">
        <v>348</v>
      </c>
      <c r="Q3537">
        <v>27</v>
      </c>
      <c r="R3537">
        <v>3</v>
      </c>
      <c r="S3537" t="s">
        <v>1478</v>
      </c>
      <c r="T3537">
        <v>1</v>
      </c>
      <c r="U3537">
        <v>4.5100000000000001E-2</v>
      </c>
      <c r="V3537">
        <v>292</v>
      </c>
    </row>
    <row r="3538" spans="1:22">
      <c r="A3538">
        <v>177301</v>
      </c>
      <c r="B3538" t="s">
        <v>3722</v>
      </c>
      <c r="C3538">
        <v>0.23749999999999999</v>
      </c>
      <c r="D3538">
        <v>0.2878</v>
      </c>
      <c r="E3538">
        <v>6473</v>
      </c>
      <c r="F3538">
        <v>2</v>
      </c>
      <c r="G3538">
        <v>6</v>
      </c>
      <c r="H3538">
        <v>5</v>
      </c>
      <c r="I3538">
        <v>97291</v>
      </c>
      <c r="J3538">
        <v>1</v>
      </c>
      <c r="K3538">
        <v>0</v>
      </c>
      <c r="L3538">
        <v>0</v>
      </c>
      <c r="M3538">
        <v>0</v>
      </c>
      <c r="N3538">
        <v>1</v>
      </c>
      <c r="O3538">
        <v>1</v>
      </c>
      <c r="P3538">
        <v>348</v>
      </c>
      <c r="Q3538">
        <v>27</v>
      </c>
      <c r="R3538">
        <v>3</v>
      </c>
      <c r="S3538" t="s">
        <v>1478</v>
      </c>
      <c r="T3538">
        <v>1</v>
      </c>
      <c r="U3538">
        <v>5.0299999999999997E-2</v>
      </c>
      <c r="V3538">
        <v>326</v>
      </c>
    </row>
    <row r="3539" spans="1:22">
      <c r="A3539">
        <v>177302</v>
      </c>
      <c r="B3539" t="s">
        <v>3722</v>
      </c>
      <c r="C3539">
        <v>0.2878</v>
      </c>
      <c r="D3539">
        <v>0.37619999999999998</v>
      </c>
      <c r="E3539">
        <v>6473</v>
      </c>
      <c r="F3539">
        <v>2</v>
      </c>
      <c r="G3539">
        <v>6</v>
      </c>
      <c r="H3539">
        <v>5</v>
      </c>
      <c r="I3539">
        <v>97291</v>
      </c>
      <c r="J3539">
        <v>1</v>
      </c>
      <c r="K3539">
        <v>0</v>
      </c>
      <c r="L3539">
        <v>0</v>
      </c>
      <c r="M3539">
        <v>0</v>
      </c>
      <c r="N3539">
        <v>1</v>
      </c>
      <c r="O3539">
        <v>1</v>
      </c>
      <c r="P3539">
        <v>348</v>
      </c>
      <c r="Q3539">
        <v>27</v>
      </c>
      <c r="R3539">
        <v>3</v>
      </c>
      <c r="S3539" t="s">
        <v>1478</v>
      </c>
      <c r="T3539">
        <v>1</v>
      </c>
      <c r="U3539">
        <v>8.8400000000000006E-2</v>
      </c>
      <c r="V3539">
        <v>572</v>
      </c>
    </row>
    <row r="3540" spans="1:22">
      <c r="A3540">
        <v>177303</v>
      </c>
      <c r="B3540" t="s">
        <v>3722</v>
      </c>
      <c r="C3540">
        <v>0.37619999999999998</v>
      </c>
      <c r="D3540">
        <v>0.50000003000000004</v>
      </c>
      <c r="E3540">
        <v>6473</v>
      </c>
      <c r="F3540">
        <v>2</v>
      </c>
      <c r="G3540">
        <v>6</v>
      </c>
      <c r="H3540">
        <v>5</v>
      </c>
      <c r="I3540">
        <v>97291</v>
      </c>
      <c r="J3540">
        <v>1</v>
      </c>
      <c r="K3540">
        <v>0</v>
      </c>
      <c r="L3540">
        <v>0</v>
      </c>
      <c r="M3540">
        <v>0</v>
      </c>
      <c r="N3540">
        <v>1</v>
      </c>
      <c r="O3540">
        <v>1</v>
      </c>
      <c r="P3540">
        <v>348</v>
      </c>
      <c r="Q3540">
        <v>27</v>
      </c>
      <c r="R3540">
        <v>3</v>
      </c>
      <c r="S3540" t="s">
        <v>1478</v>
      </c>
      <c r="T3540">
        <v>1</v>
      </c>
      <c r="U3540">
        <v>0.12380003000000001</v>
      </c>
      <c r="V3540">
        <v>801</v>
      </c>
    </row>
    <row r="3541" spans="1:22">
      <c r="A3541">
        <v>177546</v>
      </c>
      <c r="B3541" t="s">
        <v>3723</v>
      </c>
      <c r="C3541">
        <v>9.9777000000000005</v>
      </c>
      <c r="D3541">
        <v>10.0151</v>
      </c>
      <c r="E3541">
        <v>4576</v>
      </c>
      <c r="F3541">
        <v>2</v>
      </c>
      <c r="G3541">
        <v>6</v>
      </c>
      <c r="H3541">
        <v>5</v>
      </c>
      <c r="I3541">
        <v>97291</v>
      </c>
      <c r="J3541">
        <v>1</v>
      </c>
      <c r="K3541">
        <v>0</v>
      </c>
      <c r="L3541">
        <v>0</v>
      </c>
      <c r="M3541">
        <v>0</v>
      </c>
      <c r="N3541">
        <v>1</v>
      </c>
      <c r="O3541">
        <v>1</v>
      </c>
      <c r="P3541">
        <v>348</v>
      </c>
      <c r="Q3541">
        <v>27</v>
      </c>
      <c r="R3541">
        <v>3</v>
      </c>
      <c r="S3541" t="s">
        <v>1478</v>
      </c>
      <c r="T3541">
        <v>1</v>
      </c>
      <c r="U3541">
        <v>3.7400000000000003E-2</v>
      </c>
      <c r="V3541">
        <v>171</v>
      </c>
    </row>
    <row r="3542" spans="1:22">
      <c r="A3542">
        <v>177547</v>
      </c>
      <c r="B3542" t="s">
        <v>3723</v>
      </c>
      <c r="C3542">
        <v>10.0151</v>
      </c>
      <c r="D3542">
        <v>10.060600000000001</v>
      </c>
      <c r="E3542">
        <v>4576</v>
      </c>
      <c r="F3542">
        <v>2</v>
      </c>
      <c r="G3542">
        <v>6</v>
      </c>
      <c r="H3542">
        <v>5</v>
      </c>
      <c r="I3542">
        <v>97291</v>
      </c>
      <c r="J3542">
        <v>1</v>
      </c>
      <c r="K3542">
        <v>0</v>
      </c>
      <c r="L3542">
        <v>0</v>
      </c>
      <c r="M3542">
        <v>0</v>
      </c>
      <c r="N3542">
        <v>1</v>
      </c>
      <c r="O3542">
        <v>1</v>
      </c>
      <c r="P3542">
        <v>348</v>
      </c>
      <c r="Q3542">
        <v>27</v>
      </c>
      <c r="R3542">
        <v>3</v>
      </c>
      <c r="S3542" t="s">
        <v>1478</v>
      </c>
      <c r="T3542">
        <v>1</v>
      </c>
      <c r="U3542">
        <v>4.5499999999999999E-2</v>
      </c>
      <c r="V3542">
        <v>208</v>
      </c>
    </row>
    <row r="3543" spans="1:22">
      <c r="A3543">
        <v>177548</v>
      </c>
      <c r="B3543" t="s">
        <v>3723</v>
      </c>
      <c r="C3543">
        <v>10.060600000000001</v>
      </c>
      <c r="D3543">
        <v>10.1091</v>
      </c>
      <c r="E3543">
        <v>4576</v>
      </c>
      <c r="F3543">
        <v>2</v>
      </c>
      <c r="G3543">
        <v>6</v>
      </c>
      <c r="H3543">
        <v>5</v>
      </c>
      <c r="I3543">
        <v>97291</v>
      </c>
      <c r="J3543">
        <v>1</v>
      </c>
      <c r="K3543">
        <v>0</v>
      </c>
      <c r="L3543">
        <v>0</v>
      </c>
      <c r="M3543">
        <v>0</v>
      </c>
      <c r="N3543">
        <v>1</v>
      </c>
      <c r="O3543">
        <v>1</v>
      </c>
      <c r="P3543">
        <v>348</v>
      </c>
      <c r="Q3543">
        <v>27</v>
      </c>
      <c r="R3543">
        <v>3</v>
      </c>
      <c r="S3543" t="s">
        <v>1478</v>
      </c>
      <c r="T3543">
        <v>1</v>
      </c>
      <c r="U3543">
        <v>4.8500000000000001E-2</v>
      </c>
      <c r="V3543">
        <v>222</v>
      </c>
    </row>
    <row r="3544" spans="1:22">
      <c r="A3544">
        <v>177549</v>
      </c>
      <c r="B3544" t="s">
        <v>3723</v>
      </c>
      <c r="C3544">
        <v>10.1091</v>
      </c>
      <c r="D3544">
        <v>10.1518</v>
      </c>
      <c r="E3544">
        <v>4576</v>
      </c>
      <c r="F3544">
        <v>2</v>
      </c>
      <c r="G3544">
        <v>6</v>
      </c>
      <c r="H3544">
        <v>5</v>
      </c>
      <c r="I3544">
        <v>97291</v>
      </c>
      <c r="J3544">
        <v>1</v>
      </c>
      <c r="K3544">
        <v>0</v>
      </c>
      <c r="L3544">
        <v>0</v>
      </c>
      <c r="M3544">
        <v>0</v>
      </c>
      <c r="N3544">
        <v>1</v>
      </c>
      <c r="O3544">
        <v>1</v>
      </c>
      <c r="P3544">
        <v>348</v>
      </c>
      <c r="Q3544">
        <v>27</v>
      </c>
      <c r="R3544">
        <v>3</v>
      </c>
      <c r="S3544" t="s">
        <v>1478</v>
      </c>
      <c r="T3544">
        <v>1</v>
      </c>
      <c r="U3544">
        <v>4.2700000000000002E-2</v>
      </c>
      <c r="V3544">
        <v>195</v>
      </c>
    </row>
    <row r="3545" spans="1:22">
      <c r="A3545">
        <v>177550</v>
      </c>
      <c r="B3545" t="s">
        <v>3723</v>
      </c>
      <c r="C3545">
        <v>10.1518</v>
      </c>
      <c r="D3545">
        <v>10.176</v>
      </c>
      <c r="E3545">
        <v>4576</v>
      </c>
      <c r="F3545">
        <v>2</v>
      </c>
      <c r="G3545">
        <v>6</v>
      </c>
      <c r="H3545">
        <v>5</v>
      </c>
      <c r="I3545">
        <v>97291</v>
      </c>
      <c r="J3545">
        <v>1</v>
      </c>
      <c r="K3545">
        <v>0</v>
      </c>
      <c r="L3545">
        <v>0</v>
      </c>
      <c r="M3545">
        <v>0</v>
      </c>
      <c r="N3545">
        <v>1</v>
      </c>
      <c r="O3545">
        <v>1</v>
      </c>
      <c r="P3545">
        <v>348</v>
      </c>
      <c r="Q3545">
        <v>27</v>
      </c>
      <c r="R3545">
        <v>3</v>
      </c>
      <c r="S3545" t="s">
        <v>1478</v>
      </c>
      <c r="T3545">
        <v>1</v>
      </c>
      <c r="U3545">
        <v>2.4199999999999999E-2</v>
      </c>
      <c r="V3545">
        <v>111</v>
      </c>
    </row>
    <row r="3546" spans="1:22">
      <c r="A3546">
        <v>177551</v>
      </c>
      <c r="B3546" t="s">
        <v>3723</v>
      </c>
      <c r="C3546">
        <v>10.176</v>
      </c>
      <c r="D3546">
        <v>10.2021999999999</v>
      </c>
      <c r="E3546">
        <v>4576</v>
      </c>
      <c r="F3546">
        <v>2</v>
      </c>
      <c r="G3546">
        <v>6</v>
      </c>
      <c r="H3546">
        <v>5</v>
      </c>
      <c r="I3546">
        <v>97291</v>
      </c>
      <c r="J3546">
        <v>1</v>
      </c>
      <c r="K3546">
        <v>0</v>
      </c>
      <c r="L3546">
        <v>0</v>
      </c>
      <c r="M3546">
        <v>0</v>
      </c>
      <c r="N3546">
        <v>1</v>
      </c>
      <c r="O3546">
        <v>1</v>
      </c>
      <c r="P3546">
        <v>348</v>
      </c>
      <c r="Q3546">
        <v>27</v>
      </c>
      <c r="R3546">
        <v>3</v>
      </c>
      <c r="S3546" t="s">
        <v>1478</v>
      </c>
      <c r="T3546">
        <v>1</v>
      </c>
      <c r="U3546">
        <v>2.6200000000000001E-2</v>
      </c>
      <c r="V3546">
        <v>120</v>
      </c>
    </row>
    <row r="3547" spans="1:22">
      <c r="A3547">
        <v>177552</v>
      </c>
      <c r="B3547" t="s">
        <v>3723</v>
      </c>
      <c r="C3547">
        <v>10.2021999999999</v>
      </c>
      <c r="D3547">
        <v>10.2518999999999</v>
      </c>
      <c r="E3547">
        <v>4576</v>
      </c>
      <c r="F3547">
        <v>2</v>
      </c>
      <c r="G3547">
        <v>6</v>
      </c>
      <c r="H3547">
        <v>5</v>
      </c>
      <c r="I3547">
        <v>97291</v>
      </c>
      <c r="J3547">
        <v>1</v>
      </c>
      <c r="K3547">
        <v>0</v>
      </c>
      <c r="L3547">
        <v>0</v>
      </c>
      <c r="M3547">
        <v>0</v>
      </c>
      <c r="N3547">
        <v>1</v>
      </c>
      <c r="O3547">
        <v>1</v>
      </c>
      <c r="P3547">
        <v>348</v>
      </c>
      <c r="Q3547">
        <v>27</v>
      </c>
      <c r="R3547">
        <v>3</v>
      </c>
      <c r="S3547" t="s">
        <v>1478</v>
      </c>
      <c r="T3547">
        <v>1</v>
      </c>
      <c r="U3547">
        <v>4.9700000000000001E-2</v>
      </c>
      <c r="V3547">
        <v>227</v>
      </c>
    </row>
    <row r="3548" spans="1:22">
      <c r="A3548">
        <v>177553</v>
      </c>
      <c r="B3548" t="s">
        <v>3723</v>
      </c>
      <c r="C3548">
        <v>10.2518999999999</v>
      </c>
      <c r="D3548">
        <v>10.3017</v>
      </c>
      <c r="E3548">
        <v>4576</v>
      </c>
      <c r="F3548">
        <v>2</v>
      </c>
      <c r="G3548">
        <v>6</v>
      </c>
      <c r="H3548">
        <v>5</v>
      </c>
      <c r="I3548">
        <v>97291</v>
      </c>
      <c r="J3548">
        <v>1</v>
      </c>
      <c r="K3548">
        <v>0</v>
      </c>
      <c r="L3548">
        <v>0</v>
      </c>
      <c r="M3548">
        <v>0</v>
      </c>
      <c r="N3548">
        <v>1</v>
      </c>
      <c r="O3548">
        <v>1</v>
      </c>
      <c r="P3548">
        <v>348</v>
      </c>
      <c r="Q3548">
        <v>27</v>
      </c>
      <c r="R3548">
        <v>3</v>
      </c>
      <c r="S3548" t="s">
        <v>1478</v>
      </c>
      <c r="T3548">
        <v>1</v>
      </c>
      <c r="U3548">
        <v>4.9799999999999997E-2</v>
      </c>
      <c r="V3548">
        <v>228</v>
      </c>
    </row>
    <row r="3549" spans="1:22">
      <c r="A3549">
        <v>177554</v>
      </c>
      <c r="B3549" t="s">
        <v>3723</v>
      </c>
      <c r="C3549">
        <v>10.3017</v>
      </c>
      <c r="D3549">
        <v>10.419600000000001</v>
      </c>
      <c r="E3549">
        <v>4576</v>
      </c>
      <c r="F3549">
        <v>2</v>
      </c>
      <c r="G3549">
        <v>6</v>
      </c>
      <c r="H3549">
        <v>5</v>
      </c>
      <c r="I3549">
        <v>97291</v>
      </c>
      <c r="J3549">
        <v>1</v>
      </c>
      <c r="K3549">
        <v>0</v>
      </c>
      <c r="L3549">
        <v>0</v>
      </c>
      <c r="M3549">
        <v>0</v>
      </c>
      <c r="N3549">
        <v>1</v>
      </c>
      <c r="O3549">
        <v>1</v>
      </c>
      <c r="P3549">
        <v>348</v>
      </c>
      <c r="Q3549">
        <v>27</v>
      </c>
      <c r="R3549">
        <v>3</v>
      </c>
      <c r="S3549" t="s">
        <v>1478</v>
      </c>
      <c r="T3549">
        <v>1</v>
      </c>
      <c r="U3549">
        <v>0.1179</v>
      </c>
      <c r="V3549">
        <v>540</v>
      </c>
    </row>
    <row r="3550" spans="1:22">
      <c r="A3550">
        <v>177555</v>
      </c>
      <c r="B3550" t="s">
        <v>3723</v>
      </c>
      <c r="C3550">
        <v>10.419600000000001</v>
      </c>
      <c r="D3550">
        <v>10.44100003</v>
      </c>
      <c r="E3550">
        <v>4576</v>
      </c>
      <c r="F3550">
        <v>2</v>
      </c>
      <c r="G3550">
        <v>6</v>
      </c>
      <c r="H3550">
        <v>5</v>
      </c>
      <c r="I3550">
        <v>97291</v>
      </c>
      <c r="J3550">
        <v>1</v>
      </c>
      <c r="K3550">
        <v>0</v>
      </c>
      <c r="L3550">
        <v>0</v>
      </c>
      <c r="M3550">
        <v>0</v>
      </c>
      <c r="N3550">
        <v>1</v>
      </c>
      <c r="O3550">
        <v>1</v>
      </c>
      <c r="P3550">
        <v>348</v>
      </c>
      <c r="Q3550">
        <v>27</v>
      </c>
      <c r="R3550">
        <v>3</v>
      </c>
      <c r="S3550" t="s">
        <v>1478</v>
      </c>
      <c r="T3550">
        <v>1</v>
      </c>
      <c r="U3550">
        <v>2.140003E-2</v>
      </c>
      <c r="V3550">
        <v>98</v>
      </c>
    </row>
    <row r="3551" spans="1:22">
      <c r="A3551">
        <v>177606</v>
      </c>
      <c r="B3551" t="s">
        <v>3724</v>
      </c>
      <c r="C3551">
        <v>-2.9999999999999997E-8</v>
      </c>
      <c r="D3551">
        <v>8.1199999999999994E-2</v>
      </c>
      <c r="E3551">
        <v>1984</v>
      </c>
      <c r="F3551">
        <v>2</v>
      </c>
      <c r="G3551">
        <v>6</v>
      </c>
      <c r="H3551">
        <v>5</v>
      </c>
      <c r="I3551">
        <v>97291</v>
      </c>
      <c r="J3551">
        <v>1</v>
      </c>
      <c r="K3551">
        <v>0</v>
      </c>
      <c r="L3551">
        <v>0</v>
      </c>
      <c r="M3551">
        <v>0</v>
      </c>
      <c r="N3551">
        <v>1</v>
      </c>
      <c r="O3551">
        <v>1</v>
      </c>
      <c r="P3551">
        <v>348</v>
      </c>
      <c r="Q3551">
        <v>27</v>
      </c>
      <c r="R3551">
        <v>3</v>
      </c>
      <c r="S3551" t="s">
        <v>1478</v>
      </c>
      <c r="T3551">
        <v>1</v>
      </c>
      <c r="U3551">
        <v>8.1200030000000006E-2</v>
      </c>
      <c r="V3551">
        <v>161</v>
      </c>
    </row>
    <row r="3552" spans="1:22">
      <c r="A3552">
        <v>177607</v>
      </c>
      <c r="B3552" t="s">
        <v>3724</v>
      </c>
      <c r="C3552">
        <v>8.1199999999999994E-2</v>
      </c>
      <c r="D3552">
        <v>0.13139999999999999</v>
      </c>
      <c r="E3552">
        <v>1984</v>
      </c>
      <c r="F3552">
        <v>2</v>
      </c>
      <c r="G3552">
        <v>6</v>
      </c>
      <c r="H3552">
        <v>5</v>
      </c>
      <c r="I3552">
        <v>97291</v>
      </c>
      <c r="J3552">
        <v>1</v>
      </c>
      <c r="K3552">
        <v>0</v>
      </c>
      <c r="L3552">
        <v>0</v>
      </c>
      <c r="M3552">
        <v>0</v>
      </c>
      <c r="N3552">
        <v>1</v>
      </c>
      <c r="O3552">
        <v>1</v>
      </c>
      <c r="P3552">
        <v>348</v>
      </c>
      <c r="Q3552">
        <v>27</v>
      </c>
      <c r="R3552">
        <v>3</v>
      </c>
      <c r="S3552" t="s">
        <v>1478</v>
      </c>
      <c r="T3552">
        <v>1</v>
      </c>
      <c r="U3552">
        <v>5.0200000000000002E-2</v>
      </c>
      <c r="V3552">
        <v>100</v>
      </c>
    </row>
    <row r="3553" spans="1:22">
      <c r="A3553">
        <v>177608</v>
      </c>
      <c r="B3553" t="s">
        <v>3724</v>
      </c>
      <c r="C3553">
        <v>0.13139999999999999</v>
      </c>
      <c r="D3553">
        <v>0.39579999999999999</v>
      </c>
      <c r="E3553">
        <v>1984</v>
      </c>
      <c r="F3553">
        <v>2</v>
      </c>
      <c r="G3553">
        <v>6</v>
      </c>
      <c r="H3553">
        <v>5</v>
      </c>
      <c r="I3553">
        <v>97291</v>
      </c>
      <c r="J3553">
        <v>1</v>
      </c>
      <c r="K3553">
        <v>0</v>
      </c>
      <c r="L3553">
        <v>0</v>
      </c>
      <c r="M3553">
        <v>0</v>
      </c>
      <c r="N3553">
        <v>1</v>
      </c>
      <c r="O3553">
        <v>1</v>
      </c>
      <c r="P3553">
        <v>348</v>
      </c>
      <c r="Q3553">
        <v>27</v>
      </c>
      <c r="R3553">
        <v>3</v>
      </c>
      <c r="S3553" t="s">
        <v>1478</v>
      </c>
      <c r="T3553">
        <v>1</v>
      </c>
      <c r="U3553">
        <v>0.26440000000000002</v>
      </c>
      <c r="V3553">
        <v>525</v>
      </c>
    </row>
    <row r="3554" spans="1:22">
      <c r="A3554">
        <v>177609</v>
      </c>
      <c r="B3554" t="s">
        <v>3724</v>
      </c>
      <c r="C3554">
        <v>0.39579999999999999</v>
      </c>
      <c r="D3554">
        <v>0.43780000000000002</v>
      </c>
      <c r="E3554">
        <v>1984</v>
      </c>
      <c r="F3554">
        <v>2</v>
      </c>
      <c r="G3554">
        <v>6</v>
      </c>
      <c r="H3554">
        <v>5</v>
      </c>
      <c r="I3554">
        <v>97291</v>
      </c>
      <c r="J3554">
        <v>1</v>
      </c>
      <c r="K3554">
        <v>0</v>
      </c>
      <c r="L3554">
        <v>0</v>
      </c>
      <c r="M3554">
        <v>0</v>
      </c>
      <c r="N3554">
        <v>1</v>
      </c>
      <c r="O3554">
        <v>1</v>
      </c>
      <c r="P3554">
        <v>348</v>
      </c>
      <c r="Q3554">
        <v>27</v>
      </c>
      <c r="R3554">
        <v>3</v>
      </c>
      <c r="S3554" t="s">
        <v>1478</v>
      </c>
      <c r="T3554">
        <v>1</v>
      </c>
      <c r="U3554">
        <v>4.2000000000000003E-2</v>
      </c>
      <c r="V3554">
        <v>83</v>
      </c>
    </row>
    <row r="3555" spans="1:22">
      <c r="A3555">
        <v>177610</v>
      </c>
      <c r="B3555" t="s">
        <v>3724</v>
      </c>
      <c r="C3555">
        <v>0.43780000000000002</v>
      </c>
      <c r="D3555">
        <v>0.57689999999999997</v>
      </c>
      <c r="E3555">
        <v>1984</v>
      </c>
      <c r="F3555">
        <v>2</v>
      </c>
      <c r="G3555">
        <v>6</v>
      </c>
      <c r="H3555">
        <v>5</v>
      </c>
      <c r="I3555">
        <v>97291</v>
      </c>
      <c r="J3555">
        <v>1</v>
      </c>
      <c r="K3555">
        <v>0</v>
      </c>
      <c r="L3555">
        <v>0</v>
      </c>
      <c r="M3555">
        <v>0</v>
      </c>
      <c r="N3555">
        <v>1</v>
      </c>
      <c r="O3555">
        <v>1</v>
      </c>
      <c r="P3555">
        <v>348</v>
      </c>
      <c r="Q3555">
        <v>27</v>
      </c>
      <c r="R3555">
        <v>3</v>
      </c>
      <c r="S3555" t="s">
        <v>1478</v>
      </c>
      <c r="T3555">
        <v>1</v>
      </c>
      <c r="U3555">
        <v>0.1391</v>
      </c>
      <c r="V3555">
        <v>276</v>
      </c>
    </row>
    <row r="3556" spans="1:22">
      <c r="A3556">
        <v>177611</v>
      </c>
      <c r="B3556" t="s">
        <v>3724</v>
      </c>
      <c r="C3556">
        <v>0.57689999999999997</v>
      </c>
      <c r="D3556">
        <v>0.65459999999999996</v>
      </c>
      <c r="E3556">
        <v>8438</v>
      </c>
      <c r="F3556">
        <v>2</v>
      </c>
      <c r="G3556">
        <v>6</v>
      </c>
      <c r="H3556">
        <v>5</v>
      </c>
      <c r="I3556">
        <v>97291</v>
      </c>
      <c r="J3556">
        <v>1</v>
      </c>
      <c r="K3556">
        <v>0</v>
      </c>
      <c r="L3556">
        <v>0</v>
      </c>
      <c r="M3556">
        <v>0</v>
      </c>
      <c r="N3556">
        <v>1</v>
      </c>
      <c r="O3556">
        <v>1</v>
      </c>
      <c r="P3556">
        <v>348</v>
      </c>
      <c r="Q3556">
        <v>27</v>
      </c>
      <c r="R3556">
        <v>3</v>
      </c>
      <c r="S3556" t="s">
        <v>1478</v>
      </c>
      <c r="T3556">
        <v>1</v>
      </c>
      <c r="U3556">
        <v>7.7700000000000005E-2</v>
      </c>
      <c r="V3556">
        <v>656</v>
      </c>
    </row>
    <row r="3557" spans="1:22">
      <c r="A3557">
        <v>177612</v>
      </c>
      <c r="B3557" t="s">
        <v>3724</v>
      </c>
      <c r="C3557">
        <v>0.65459999999999996</v>
      </c>
      <c r="D3557">
        <v>0.79869999999999997</v>
      </c>
      <c r="E3557">
        <v>7992</v>
      </c>
      <c r="F3557">
        <v>2</v>
      </c>
      <c r="G3557">
        <v>6</v>
      </c>
      <c r="H3557">
        <v>5</v>
      </c>
      <c r="I3557">
        <v>97291</v>
      </c>
      <c r="J3557">
        <v>1</v>
      </c>
      <c r="K3557">
        <v>0</v>
      </c>
      <c r="L3557">
        <v>0</v>
      </c>
      <c r="M3557">
        <v>0</v>
      </c>
      <c r="N3557">
        <v>1</v>
      </c>
      <c r="O3557">
        <v>1</v>
      </c>
      <c r="P3557">
        <v>348</v>
      </c>
      <c r="Q3557">
        <v>27</v>
      </c>
      <c r="R3557">
        <v>3</v>
      </c>
      <c r="S3557" t="s">
        <v>1478</v>
      </c>
      <c r="T3557">
        <v>1</v>
      </c>
      <c r="U3557">
        <v>0.14410000000000001</v>
      </c>
      <c r="V3557">
        <v>1152</v>
      </c>
    </row>
    <row r="3558" spans="1:22">
      <c r="A3558">
        <v>177613</v>
      </c>
      <c r="B3558" t="s">
        <v>3724</v>
      </c>
      <c r="C3558">
        <v>0.79869999999999997</v>
      </c>
      <c r="D3558">
        <v>0.80989999999999995</v>
      </c>
      <c r="E3558">
        <v>7681</v>
      </c>
      <c r="F3558">
        <v>2</v>
      </c>
      <c r="G3558">
        <v>6</v>
      </c>
      <c r="H3558">
        <v>5</v>
      </c>
      <c r="I3558">
        <v>97291</v>
      </c>
      <c r="J3558">
        <v>1</v>
      </c>
      <c r="K3558">
        <v>0</v>
      </c>
      <c r="L3558">
        <v>0</v>
      </c>
      <c r="M3558">
        <v>0</v>
      </c>
      <c r="N3558">
        <v>1</v>
      </c>
      <c r="O3558">
        <v>1</v>
      </c>
      <c r="P3558">
        <v>348</v>
      </c>
      <c r="Q3558">
        <v>27</v>
      </c>
      <c r="R3558">
        <v>3</v>
      </c>
      <c r="S3558" t="s">
        <v>1478</v>
      </c>
      <c r="T3558">
        <v>1</v>
      </c>
      <c r="U3558">
        <v>1.12E-2</v>
      </c>
      <c r="V3558">
        <v>86</v>
      </c>
    </row>
    <row r="3559" spans="1:22">
      <c r="A3559">
        <v>177614</v>
      </c>
      <c r="B3559" t="s">
        <v>3724</v>
      </c>
      <c r="C3559">
        <v>0.80989999999999995</v>
      </c>
      <c r="D3559">
        <v>0.89429999999999998</v>
      </c>
      <c r="E3559">
        <v>7488</v>
      </c>
      <c r="F3559">
        <v>2</v>
      </c>
      <c r="G3559">
        <v>6</v>
      </c>
      <c r="H3559">
        <v>5</v>
      </c>
      <c r="I3559">
        <v>97291</v>
      </c>
      <c r="J3559">
        <v>1</v>
      </c>
      <c r="K3559">
        <v>0</v>
      </c>
      <c r="L3559">
        <v>0</v>
      </c>
      <c r="M3559">
        <v>0</v>
      </c>
      <c r="N3559">
        <v>1</v>
      </c>
      <c r="O3559">
        <v>1</v>
      </c>
      <c r="P3559">
        <v>348</v>
      </c>
      <c r="Q3559">
        <v>27</v>
      </c>
      <c r="R3559">
        <v>3</v>
      </c>
      <c r="S3559" t="s">
        <v>1478</v>
      </c>
      <c r="T3559">
        <v>1</v>
      </c>
      <c r="U3559">
        <v>8.4400000000000003E-2</v>
      </c>
      <c r="V3559">
        <v>632</v>
      </c>
    </row>
    <row r="3560" spans="1:22">
      <c r="A3560">
        <v>177615</v>
      </c>
      <c r="B3560" t="s">
        <v>3724</v>
      </c>
      <c r="C3560">
        <v>0.89429999999999998</v>
      </c>
      <c r="D3560">
        <v>0.98299999999999998</v>
      </c>
      <c r="E3560">
        <v>7141</v>
      </c>
      <c r="F3560">
        <v>2</v>
      </c>
      <c r="G3560">
        <v>6</v>
      </c>
      <c r="H3560">
        <v>5</v>
      </c>
      <c r="I3560">
        <v>97291</v>
      </c>
      <c r="J3560">
        <v>1</v>
      </c>
      <c r="K3560">
        <v>0</v>
      </c>
      <c r="L3560">
        <v>0</v>
      </c>
      <c r="M3560">
        <v>0</v>
      </c>
      <c r="N3560">
        <v>1</v>
      </c>
      <c r="O3560">
        <v>1</v>
      </c>
      <c r="P3560">
        <v>348</v>
      </c>
      <c r="Q3560">
        <v>27</v>
      </c>
      <c r="R3560">
        <v>3</v>
      </c>
      <c r="S3560" t="s">
        <v>1478</v>
      </c>
      <c r="T3560">
        <v>1</v>
      </c>
      <c r="U3560">
        <v>8.8700000000000001E-2</v>
      </c>
      <c r="V3560">
        <v>633</v>
      </c>
    </row>
    <row r="3561" spans="1:22">
      <c r="A3561">
        <v>177616</v>
      </c>
      <c r="B3561" t="s">
        <v>3724</v>
      </c>
      <c r="C3561">
        <v>0.98299999999999998</v>
      </c>
      <c r="D3561">
        <v>1.1332</v>
      </c>
      <c r="E3561">
        <v>6661</v>
      </c>
      <c r="F3561">
        <v>2</v>
      </c>
      <c r="G3561">
        <v>6</v>
      </c>
      <c r="H3561">
        <v>5</v>
      </c>
      <c r="I3561">
        <v>97291</v>
      </c>
      <c r="J3561">
        <v>1</v>
      </c>
      <c r="K3561">
        <v>0</v>
      </c>
      <c r="L3561">
        <v>0</v>
      </c>
      <c r="M3561">
        <v>0</v>
      </c>
      <c r="N3561">
        <v>1</v>
      </c>
      <c r="O3561">
        <v>1</v>
      </c>
      <c r="P3561">
        <v>348</v>
      </c>
      <c r="Q3561">
        <v>27</v>
      </c>
      <c r="R3561">
        <v>3</v>
      </c>
      <c r="S3561" t="s">
        <v>1478</v>
      </c>
      <c r="T3561">
        <v>1</v>
      </c>
      <c r="U3561">
        <v>0.1502</v>
      </c>
      <c r="V3561">
        <v>1000</v>
      </c>
    </row>
    <row r="3562" spans="1:22">
      <c r="A3562">
        <v>177617</v>
      </c>
      <c r="B3562" t="s">
        <v>3724</v>
      </c>
      <c r="C3562">
        <v>1.1332</v>
      </c>
      <c r="D3562">
        <v>1.43000002</v>
      </c>
      <c r="E3562">
        <v>5763</v>
      </c>
      <c r="F3562">
        <v>2</v>
      </c>
      <c r="G3562">
        <v>6</v>
      </c>
      <c r="H3562">
        <v>5</v>
      </c>
      <c r="I3562">
        <v>97291</v>
      </c>
      <c r="J3562">
        <v>1</v>
      </c>
      <c r="K3562">
        <v>0</v>
      </c>
      <c r="L3562">
        <v>0</v>
      </c>
      <c r="M3562">
        <v>0</v>
      </c>
      <c r="N3562">
        <v>1</v>
      </c>
      <c r="O3562">
        <v>1</v>
      </c>
      <c r="P3562">
        <v>348</v>
      </c>
      <c r="Q3562">
        <v>27</v>
      </c>
      <c r="R3562">
        <v>3</v>
      </c>
      <c r="S3562" t="s">
        <v>1478</v>
      </c>
      <c r="T3562">
        <v>1</v>
      </c>
      <c r="U3562">
        <v>0.29680002</v>
      </c>
      <c r="V3562">
        <v>1710</v>
      </c>
    </row>
    <row r="3563" spans="1:22">
      <c r="A3563">
        <v>177648</v>
      </c>
      <c r="B3563" t="s">
        <v>3725</v>
      </c>
      <c r="C3563">
        <v>-2.9999999999999997E-8</v>
      </c>
      <c r="D3563">
        <v>0.10290000000000001</v>
      </c>
      <c r="E3563">
        <v>4023</v>
      </c>
      <c r="F3563">
        <v>2</v>
      </c>
      <c r="G3563">
        <v>6</v>
      </c>
      <c r="H3563">
        <v>5</v>
      </c>
      <c r="I3563">
        <v>97291</v>
      </c>
      <c r="J3563">
        <v>1</v>
      </c>
      <c r="K3563">
        <v>0</v>
      </c>
      <c r="L3563">
        <v>0</v>
      </c>
      <c r="M3563">
        <v>0</v>
      </c>
      <c r="N3563">
        <v>1</v>
      </c>
      <c r="O3563">
        <v>1</v>
      </c>
      <c r="P3563">
        <v>348</v>
      </c>
      <c r="Q3563">
        <v>27</v>
      </c>
      <c r="R3563">
        <v>3</v>
      </c>
      <c r="S3563" t="s">
        <v>1478</v>
      </c>
      <c r="T3563">
        <v>1</v>
      </c>
      <c r="U3563">
        <v>0.10290003</v>
      </c>
      <c r="V3563">
        <v>414</v>
      </c>
    </row>
    <row r="3564" spans="1:22">
      <c r="A3564">
        <v>177649</v>
      </c>
      <c r="B3564" t="s">
        <v>3725</v>
      </c>
      <c r="C3564">
        <v>0.10290000000000001</v>
      </c>
      <c r="D3564">
        <v>0.1719</v>
      </c>
      <c r="E3564">
        <v>4023</v>
      </c>
      <c r="F3564">
        <v>2</v>
      </c>
      <c r="G3564">
        <v>6</v>
      </c>
      <c r="H3564">
        <v>5</v>
      </c>
      <c r="I3564">
        <v>97291</v>
      </c>
      <c r="J3564">
        <v>1</v>
      </c>
      <c r="K3564">
        <v>0</v>
      </c>
      <c r="L3564">
        <v>0</v>
      </c>
      <c r="M3564">
        <v>0</v>
      </c>
      <c r="N3564">
        <v>1</v>
      </c>
      <c r="O3564">
        <v>1</v>
      </c>
      <c r="P3564">
        <v>348</v>
      </c>
      <c r="Q3564">
        <v>27</v>
      </c>
      <c r="R3564">
        <v>3</v>
      </c>
      <c r="S3564" t="s">
        <v>1478</v>
      </c>
      <c r="T3564">
        <v>1</v>
      </c>
      <c r="U3564">
        <v>6.9000000000000006E-2</v>
      </c>
      <c r="V3564">
        <v>278</v>
      </c>
    </row>
    <row r="3565" spans="1:22">
      <c r="A3565">
        <v>177650</v>
      </c>
      <c r="B3565" t="s">
        <v>3725</v>
      </c>
      <c r="C3565">
        <v>0.1719</v>
      </c>
      <c r="D3565">
        <v>0.21340000000000001</v>
      </c>
      <c r="E3565">
        <v>4023</v>
      </c>
      <c r="F3565">
        <v>2</v>
      </c>
      <c r="G3565">
        <v>6</v>
      </c>
      <c r="H3565">
        <v>5</v>
      </c>
      <c r="I3565">
        <v>97291</v>
      </c>
      <c r="J3565">
        <v>1</v>
      </c>
      <c r="K3565">
        <v>0</v>
      </c>
      <c r="L3565">
        <v>0</v>
      </c>
      <c r="M3565">
        <v>0</v>
      </c>
      <c r="N3565">
        <v>1</v>
      </c>
      <c r="O3565">
        <v>1</v>
      </c>
      <c r="P3565">
        <v>348</v>
      </c>
      <c r="Q3565">
        <v>27</v>
      </c>
      <c r="R3565">
        <v>3</v>
      </c>
      <c r="S3565" t="s">
        <v>1478</v>
      </c>
      <c r="T3565">
        <v>1</v>
      </c>
      <c r="U3565">
        <v>4.1500000000000002E-2</v>
      </c>
      <c r="V3565">
        <v>167</v>
      </c>
    </row>
    <row r="3566" spans="1:22">
      <c r="A3566">
        <v>177651</v>
      </c>
      <c r="B3566" t="s">
        <v>3725</v>
      </c>
      <c r="C3566">
        <v>0.21340000000000001</v>
      </c>
      <c r="D3566">
        <v>0.26429999999999998</v>
      </c>
      <c r="E3566">
        <v>4023</v>
      </c>
      <c r="F3566">
        <v>2</v>
      </c>
      <c r="G3566">
        <v>6</v>
      </c>
      <c r="H3566">
        <v>5</v>
      </c>
      <c r="I3566">
        <v>97291</v>
      </c>
      <c r="J3566">
        <v>1</v>
      </c>
      <c r="K3566">
        <v>0</v>
      </c>
      <c r="L3566">
        <v>0</v>
      </c>
      <c r="M3566">
        <v>0</v>
      </c>
      <c r="N3566">
        <v>1</v>
      </c>
      <c r="O3566">
        <v>1</v>
      </c>
      <c r="P3566">
        <v>348</v>
      </c>
      <c r="Q3566">
        <v>27</v>
      </c>
      <c r="R3566">
        <v>3</v>
      </c>
      <c r="S3566" t="s">
        <v>1478</v>
      </c>
      <c r="T3566">
        <v>1</v>
      </c>
      <c r="U3566">
        <v>5.0900000000000001E-2</v>
      </c>
      <c r="V3566">
        <v>205</v>
      </c>
    </row>
    <row r="3567" spans="1:22">
      <c r="A3567">
        <v>177652</v>
      </c>
      <c r="B3567" t="s">
        <v>3725</v>
      </c>
      <c r="C3567">
        <v>0.26429999999999998</v>
      </c>
      <c r="D3567">
        <v>0.32000002999999999</v>
      </c>
      <c r="E3567">
        <v>4023</v>
      </c>
      <c r="F3567">
        <v>2</v>
      </c>
      <c r="G3567">
        <v>6</v>
      </c>
      <c r="H3567">
        <v>5</v>
      </c>
      <c r="I3567">
        <v>97291</v>
      </c>
      <c r="J3567">
        <v>1</v>
      </c>
      <c r="K3567">
        <v>0</v>
      </c>
      <c r="L3567">
        <v>0</v>
      </c>
      <c r="M3567">
        <v>0</v>
      </c>
      <c r="N3567">
        <v>1</v>
      </c>
      <c r="O3567">
        <v>1</v>
      </c>
      <c r="P3567">
        <v>348</v>
      </c>
      <c r="Q3567">
        <v>27</v>
      </c>
      <c r="R3567">
        <v>3</v>
      </c>
      <c r="S3567" t="s">
        <v>1478</v>
      </c>
      <c r="T3567">
        <v>1</v>
      </c>
      <c r="U3567">
        <v>5.5700029999999998E-2</v>
      </c>
      <c r="V3567">
        <v>224</v>
      </c>
    </row>
    <row r="3568" spans="1:22">
      <c r="A3568">
        <v>177655</v>
      </c>
      <c r="B3568" t="s">
        <v>3726</v>
      </c>
      <c r="C3568">
        <v>-2.9999999999999997E-8</v>
      </c>
      <c r="D3568">
        <v>0.1653</v>
      </c>
      <c r="E3568">
        <v>11163</v>
      </c>
      <c r="F3568">
        <v>2</v>
      </c>
      <c r="G3568">
        <v>6</v>
      </c>
      <c r="H3568">
        <v>5</v>
      </c>
      <c r="I3568">
        <v>97291</v>
      </c>
      <c r="J3568">
        <v>1</v>
      </c>
      <c r="K3568">
        <v>0</v>
      </c>
      <c r="L3568">
        <v>0</v>
      </c>
      <c r="M3568">
        <v>0</v>
      </c>
      <c r="N3568">
        <v>1</v>
      </c>
      <c r="O3568">
        <v>1</v>
      </c>
      <c r="P3568">
        <v>348</v>
      </c>
      <c r="Q3568">
        <v>27</v>
      </c>
      <c r="R3568">
        <v>3</v>
      </c>
      <c r="S3568" t="s">
        <v>1478</v>
      </c>
      <c r="T3568">
        <v>1</v>
      </c>
      <c r="U3568">
        <v>0.16530002999999999</v>
      </c>
      <c r="V3568">
        <v>1845</v>
      </c>
    </row>
    <row r="3569" spans="1:22">
      <c r="A3569">
        <v>177656</v>
      </c>
      <c r="B3569" t="s">
        <v>3726</v>
      </c>
      <c r="C3569">
        <v>0.1653</v>
      </c>
      <c r="D3569">
        <v>0.21079999999999999</v>
      </c>
      <c r="E3569">
        <v>11163</v>
      </c>
      <c r="F3569">
        <v>2</v>
      </c>
      <c r="G3569">
        <v>6</v>
      </c>
      <c r="H3569">
        <v>5</v>
      </c>
      <c r="I3569">
        <v>97291</v>
      </c>
      <c r="J3569">
        <v>1</v>
      </c>
      <c r="K3569">
        <v>0</v>
      </c>
      <c r="L3569">
        <v>0</v>
      </c>
      <c r="M3569">
        <v>0</v>
      </c>
      <c r="N3569">
        <v>1</v>
      </c>
      <c r="O3569">
        <v>1</v>
      </c>
      <c r="P3569">
        <v>348</v>
      </c>
      <c r="Q3569">
        <v>27</v>
      </c>
      <c r="R3569">
        <v>3</v>
      </c>
      <c r="S3569" t="s">
        <v>1478</v>
      </c>
      <c r="T3569">
        <v>1</v>
      </c>
      <c r="U3569">
        <v>4.5499999999999999E-2</v>
      </c>
      <c r="V3569">
        <v>508</v>
      </c>
    </row>
    <row r="3570" spans="1:22">
      <c r="A3570">
        <v>177657</v>
      </c>
      <c r="B3570" t="s">
        <v>3726</v>
      </c>
      <c r="C3570">
        <v>0.21079999999999999</v>
      </c>
      <c r="D3570">
        <v>0.30690000000000001</v>
      </c>
      <c r="E3570">
        <v>11163</v>
      </c>
      <c r="F3570">
        <v>2</v>
      </c>
      <c r="G3570">
        <v>6</v>
      </c>
      <c r="H3570">
        <v>5</v>
      </c>
      <c r="I3570">
        <v>97291</v>
      </c>
      <c r="J3570">
        <v>1</v>
      </c>
      <c r="K3570">
        <v>0</v>
      </c>
      <c r="L3570">
        <v>0</v>
      </c>
      <c r="M3570">
        <v>0</v>
      </c>
      <c r="N3570">
        <v>1</v>
      </c>
      <c r="O3570">
        <v>1</v>
      </c>
      <c r="P3570">
        <v>348</v>
      </c>
      <c r="Q3570">
        <v>27</v>
      </c>
      <c r="R3570">
        <v>3</v>
      </c>
      <c r="S3570" t="s">
        <v>1478</v>
      </c>
      <c r="T3570">
        <v>1</v>
      </c>
      <c r="U3570">
        <v>9.6100000000000005E-2</v>
      </c>
      <c r="V3570">
        <v>1073</v>
      </c>
    </row>
    <row r="3571" spans="1:22">
      <c r="A3571">
        <v>177658</v>
      </c>
      <c r="B3571" t="s">
        <v>3726</v>
      </c>
      <c r="C3571">
        <v>0.30690000000000001</v>
      </c>
      <c r="D3571">
        <v>0.32040000000000002</v>
      </c>
      <c r="E3571">
        <v>11163</v>
      </c>
      <c r="F3571">
        <v>2</v>
      </c>
      <c r="G3571">
        <v>6</v>
      </c>
      <c r="H3571">
        <v>5</v>
      </c>
      <c r="I3571">
        <v>97291</v>
      </c>
      <c r="J3571">
        <v>1</v>
      </c>
      <c r="K3571">
        <v>0</v>
      </c>
      <c r="L3571">
        <v>0</v>
      </c>
      <c r="M3571">
        <v>0</v>
      </c>
      <c r="N3571">
        <v>1</v>
      </c>
      <c r="O3571">
        <v>1</v>
      </c>
      <c r="P3571">
        <v>348</v>
      </c>
      <c r="Q3571">
        <v>27</v>
      </c>
      <c r="R3571">
        <v>3</v>
      </c>
      <c r="S3571" t="s">
        <v>1478</v>
      </c>
      <c r="T3571">
        <v>1</v>
      </c>
      <c r="U3571">
        <v>1.35E-2</v>
      </c>
      <c r="V3571">
        <v>151</v>
      </c>
    </row>
    <row r="3572" spans="1:22">
      <c r="A3572">
        <v>177659</v>
      </c>
      <c r="B3572" t="s">
        <v>3726</v>
      </c>
      <c r="C3572">
        <v>0.32040000000000002</v>
      </c>
      <c r="D3572">
        <v>0.38000001</v>
      </c>
      <c r="E3572">
        <v>11163</v>
      </c>
      <c r="F3572">
        <v>2</v>
      </c>
      <c r="G3572">
        <v>6</v>
      </c>
      <c r="H3572">
        <v>5</v>
      </c>
      <c r="I3572">
        <v>97291</v>
      </c>
      <c r="J3572">
        <v>1</v>
      </c>
      <c r="K3572">
        <v>0</v>
      </c>
      <c r="L3572">
        <v>0</v>
      </c>
      <c r="M3572">
        <v>0</v>
      </c>
      <c r="N3572">
        <v>1</v>
      </c>
      <c r="O3572">
        <v>1</v>
      </c>
      <c r="P3572">
        <v>348</v>
      </c>
      <c r="Q3572">
        <v>27</v>
      </c>
      <c r="R3572">
        <v>3</v>
      </c>
      <c r="S3572" t="s">
        <v>1478</v>
      </c>
      <c r="T3572">
        <v>1</v>
      </c>
      <c r="U3572">
        <v>5.9600010000000002E-2</v>
      </c>
      <c r="V3572">
        <v>665</v>
      </c>
    </row>
    <row r="3573" spans="1:22">
      <c r="A3573">
        <v>177660</v>
      </c>
      <c r="B3573" t="s">
        <v>3727</v>
      </c>
      <c r="C3573">
        <v>-2.9999999999999997E-8</v>
      </c>
      <c r="D3573">
        <v>9.4399999999999998E-2</v>
      </c>
      <c r="E3573">
        <v>10906</v>
      </c>
      <c r="F3573">
        <v>2</v>
      </c>
      <c r="G3573">
        <v>6</v>
      </c>
      <c r="H3573">
        <v>5</v>
      </c>
      <c r="I3573">
        <v>97291</v>
      </c>
      <c r="J3573">
        <v>1</v>
      </c>
      <c r="K3573">
        <v>0</v>
      </c>
      <c r="L3573">
        <v>0</v>
      </c>
      <c r="M3573">
        <v>0</v>
      </c>
      <c r="N3573">
        <v>1</v>
      </c>
      <c r="O3573">
        <v>1</v>
      </c>
      <c r="P3573">
        <v>348</v>
      </c>
      <c r="Q3573">
        <v>27</v>
      </c>
      <c r="R3573">
        <v>3</v>
      </c>
      <c r="S3573" t="s">
        <v>1478</v>
      </c>
      <c r="T3573">
        <v>1</v>
      </c>
      <c r="U3573">
        <v>9.4400029999999996E-2</v>
      </c>
      <c r="V3573">
        <v>1030</v>
      </c>
    </row>
    <row r="3574" spans="1:22">
      <c r="A3574">
        <v>177661</v>
      </c>
      <c r="B3574" t="s">
        <v>3727</v>
      </c>
      <c r="C3574">
        <v>9.4399999999999998E-2</v>
      </c>
      <c r="D3574">
        <v>0.15490000000000001</v>
      </c>
      <c r="E3574">
        <v>10906</v>
      </c>
      <c r="F3574">
        <v>2</v>
      </c>
      <c r="G3574">
        <v>6</v>
      </c>
      <c r="H3574">
        <v>5</v>
      </c>
      <c r="I3574">
        <v>97291</v>
      </c>
      <c r="J3574">
        <v>1</v>
      </c>
      <c r="K3574">
        <v>0</v>
      </c>
      <c r="L3574">
        <v>0</v>
      </c>
      <c r="M3574">
        <v>0</v>
      </c>
      <c r="N3574">
        <v>1</v>
      </c>
      <c r="O3574">
        <v>1</v>
      </c>
      <c r="P3574">
        <v>348</v>
      </c>
      <c r="Q3574">
        <v>27</v>
      </c>
      <c r="R3574">
        <v>3</v>
      </c>
      <c r="S3574" t="s">
        <v>1478</v>
      </c>
      <c r="T3574">
        <v>1</v>
      </c>
      <c r="U3574">
        <v>6.0499999999999998E-2</v>
      </c>
      <c r="V3574">
        <v>660</v>
      </c>
    </row>
    <row r="3575" spans="1:22">
      <c r="A3575">
        <v>177662</v>
      </c>
      <c r="B3575" t="s">
        <v>3727</v>
      </c>
      <c r="C3575">
        <v>0.15490000000000001</v>
      </c>
      <c r="D3575">
        <v>0.221</v>
      </c>
      <c r="E3575">
        <v>10906</v>
      </c>
      <c r="F3575">
        <v>2</v>
      </c>
      <c r="G3575">
        <v>6</v>
      </c>
      <c r="H3575">
        <v>5</v>
      </c>
      <c r="I3575">
        <v>97291</v>
      </c>
      <c r="J3575">
        <v>1</v>
      </c>
      <c r="K3575">
        <v>0</v>
      </c>
      <c r="L3575">
        <v>0</v>
      </c>
      <c r="M3575">
        <v>0</v>
      </c>
      <c r="N3575">
        <v>1</v>
      </c>
      <c r="O3575">
        <v>1</v>
      </c>
      <c r="P3575">
        <v>348</v>
      </c>
      <c r="Q3575">
        <v>27</v>
      </c>
      <c r="R3575">
        <v>3</v>
      </c>
      <c r="S3575" t="s">
        <v>1478</v>
      </c>
      <c r="T3575">
        <v>1</v>
      </c>
      <c r="U3575">
        <v>6.6100000000000006E-2</v>
      </c>
      <c r="V3575">
        <v>721</v>
      </c>
    </row>
    <row r="3576" spans="1:22">
      <c r="A3576">
        <v>177663</v>
      </c>
      <c r="B3576" t="s">
        <v>3727</v>
      </c>
      <c r="C3576">
        <v>0.221</v>
      </c>
      <c r="D3576">
        <v>0.27679999999999999</v>
      </c>
      <c r="E3576">
        <v>10906</v>
      </c>
      <c r="F3576">
        <v>2</v>
      </c>
      <c r="G3576">
        <v>6</v>
      </c>
      <c r="H3576">
        <v>5</v>
      </c>
      <c r="I3576">
        <v>97291</v>
      </c>
      <c r="J3576">
        <v>1</v>
      </c>
      <c r="K3576">
        <v>0</v>
      </c>
      <c r="L3576">
        <v>0</v>
      </c>
      <c r="M3576">
        <v>0</v>
      </c>
      <c r="N3576">
        <v>1</v>
      </c>
      <c r="O3576">
        <v>1</v>
      </c>
      <c r="P3576">
        <v>348</v>
      </c>
      <c r="Q3576">
        <v>27</v>
      </c>
      <c r="R3576">
        <v>3</v>
      </c>
      <c r="S3576" t="s">
        <v>1478</v>
      </c>
      <c r="T3576">
        <v>1</v>
      </c>
      <c r="U3576">
        <v>5.5800000000000002E-2</v>
      </c>
      <c r="V3576">
        <v>609</v>
      </c>
    </row>
    <row r="3577" spans="1:22">
      <c r="A3577">
        <v>177664</v>
      </c>
      <c r="B3577" t="s">
        <v>3727</v>
      </c>
      <c r="C3577">
        <v>0.27679999999999999</v>
      </c>
      <c r="D3577">
        <v>0.33090000000000003</v>
      </c>
      <c r="E3577">
        <v>10906</v>
      </c>
      <c r="F3577">
        <v>2</v>
      </c>
      <c r="G3577">
        <v>6</v>
      </c>
      <c r="H3577">
        <v>5</v>
      </c>
      <c r="I3577">
        <v>97291</v>
      </c>
      <c r="J3577">
        <v>1</v>
      </c>
      <c r="K3577">
        <v>0</v>
      </c>
      <c r="L3577">
        <v>0</v>
      </c>
      <c r="M3577">
        <v>0</v>
      </c>
      <c r="N3577">
        <v>1</v>
      </c>
      <c r="O3577">
        <v>1</v>
      </c>
      <c r="P3577">
        <v>348</v>
      </c>
      <c r="Q3577">
        <v>27</v>
      </c>
      <c r="R3577">
        <v>3</v>
      </c>
      <c r="S3577" t="s">
        <v>1478</v>
      </c>
      <c r="T3577">
        <v>1</v>
      </c>
      <c r="U3577">
        <v>5.4100000000000002E-2</v>
      </c>
      <c r="V3577">
        <v>590</v>
      </c>
    </row>
    <row r="3578" spans="1:22">
      <c r="A3578">
        <v>177665</v>
      </c>
      <c r="B3578" t="s">
        <v>3727</v>
      </c>
      <c r="C3578">
        <v>0.33090000000000003</v>
      </c>
      <c r="D3578">
        <v>0.35670000000000002</v>
      </c>
      <c r="E3578">
        <v>10906</v>
      </c>
      <c r="F3578">
        <v>2</v>
      </c>
      <c r="G3578">
        <v>6</v>
      </c>
      <c r="H3578">
        <v>5</v>
      </c>
      <c r="I3578">
        <v>97291</v>
      </c>
      <c r="J3578">
        <v>1</v>
      </c>
      <c r="K3578">
        <v>0</v>
      </c>
      <c r="L3578">
        <v>0</v>
      </c>
      <c r="M3578">
        <v>0</v>
      </c>
      <c r="N3578">
        <v>1</v>
      </c>
      <c r="O3578">
        <v>1</v>
      </c>
      <c r="P3578">
        <v>348</v>
      </c>
      <c r="Q3578">
        <v>27</v>
      </c>
      <c r="R3578">
        <v>3</v>
      </c>
      <c r="S3578" t="s">
        <v>1478</v>
      </c>
      <c r="T3578">
        <v>1</v>
      </c>
      <c r="U3578">
        <v>2.58E-2</v>
      </c>
      <c r="V3578">
        <v>281</v>
      </c>
    </row>
    <row r="3579" spans="1:22">
      <c r="A3579">
        <v>177666</v>
      </c>
      <c r="B3579" t="s">
        <v>3727</v>
      </c>
      <c r="C3579">
        <v>0.35670000000000002</v>
      </c>
      <c r="D3579">
        <v>0.38440000000000002</v>
      </c>
      <c r="E3579">
        <v>10906</v>
      </c>
      <c r="F3579">
        <v>2</v>
      </c>
      <c r="G3579">
        <v>6</v>
      </c>
      <c r="H3579">
        <v>5</v>
      </c>
      <c r="I3579">
        <v>97291</v>
      </c>
      <c r="J3579">
        <v>1</v>
      </c>
      <c r="K3579">
        <v>0</v>
      </c>
      <c r="L3579">
        <v>0</v>
      </c>
      <c r="M3579">
        <v>0</v>
      </c>
      <c r="N3579">
        <v>1</v>
      </c>
      <c r="O3579">
        <v>1</v>
      </c>
      <c r="P3579">
        <v>348</v>
      </c>
      <c r="Q3579">
        <v>27</v>
      </c>
      <c r="R3579">
        <v>3</v>
      </c>
      <c r="S3579" t="s">
        <v>1478</v>
      </c>
      <c r="T3579">
        <v>1</v>
      </c>
      <c r="U3579">
        <v>2.7699999999999999E-2</v>
      </c>
      <c r="V3579">
        <v>302</v>
      </c>
    </row>
    <row r="3580" spans="1:22">
      <c r="A3580">
        <v>177667</v>
      </c>
      <c r="B3580" t="s">
        <v>3727</v>
      </c>
      <c r="C3580">
        <v>0.38440000000000002</v>
      </c>
      <c r="D3580">
        <v>0.42720000000000002</v>
      </c>
      <c r="E3580">
        <v>10906</v>
      </c>
      <c r="F3580">
        <v>2</v>
      </c>
      <c r="G3580">
        <v>6</v>
      </c>
      <c r="H3580">
        <v>5</v>
      </c>
      <c r="I3580">
        <v>97291</v>
      </c>
      <c r="J3580">
        <v>1</v>
      </c>
      <c r="K3580">
        <v>0</v>
      </c>
      <c r="L3580">
        <v>0</v>
      </c>
      <c r="M3580">
        <v>0</v>
      </c>
      <c r="N3580">
        <v>1</v>
      </c>
      <c r="O3580">
        <v>1</v>
      </c>
      <c r="P3580">
        <v>348</v>
      </c>
      <c r="Q3580">
        <v>27</v>
      </c>
      <c r="R3580">
        <v>3</v>
      </c>
      <c r="S3580" t="s">
        <v>1478</v>
      </c>
      <c r="T3580">
        <v>1</v>
      </c>
      <c r="U3580">
        <v>4.2799999999999998E-2</v>
      </c>
      <c r="V3580">
        <v>467</v>
      </c>
    </row>
    <row r="3581" spans="1:22">
      <c r="A3581">
        <v>177668</v>
      </c>
      <c r="B3581" t="s">
        <v>3727</v>
      </c>
      <c r="C3581">
        <v>0.42720000000000002</v>
      </c>
      <c r="D3581">
        <v>0.4829</v>
      </c>
      <c r="E3581">
        <v>10906</v>
      </c>
      <c r="F3581">
        <v>2</v>
      </c>
      <c r="G3581">
        <v>6</v>
      </c>
      <c r="H3581">
        <v>5</v>
      </c>
      <c r="I3581">
        <v>97291</v>
      </c>
      <c r="J3581">
        <v>1</v>
      </c>
      <c r="K3581">
        <v>0</v>
      </c>
      <c r="L3581">
        <v>0</v>
      </c>
      <c r="M3581">
        <v>0</v>
      </c>
      <c r="N3581">
        <v>1</v>
      </c>
      <c r="O3581">
        <v>1</v>
      </c>
      <c r="P3581">
        <v>348</v>
      </c>
      <c r="Q3581">
        <v>27</v>
      </c>
      <c r="R3581">
        <v>3</v>
      </c>
      <c r="S3581" t="s">
        <v>1478</v>
      </c>
      <c r="T3581">
        <v>1</v>
      </c>
      <c r="U3581">
        <v>5.57E-2</v>
      </c>
      <c r="V3581">
        <v>607</v>
      </c>
    </row>
    <row r="3582" spans="1:22">
      <c r="A3582">
        <v>177669</v>
      </c>
      <c r="B3582" t="s">
        <v>3727</v>
      </c>
      <c r="C3582">
        <v>0.4829</v>
      </c>
      <c r="D3582">
        <v>0.54559999999999997</v>
      </c>
      <c r="E3582">
        <v>10718</v>
      </c>
      <c r="F3582">
        <v>2</v>
      </c>
      <c r="G3582">
        <v>6</v>
      </c>
      <c r="H3582">
        <v>5</v>
      </c>
      <c r="I3582">
        <v>97291</v>
      </c>
      <c r="J3582">
        <v>1</v>
      </c>
      <c r="K3582">
        <v>0</v>
      </c>
      <c r="L3582">
        <v>0</v>
      </c>
      <c r="M3582">
        <v>0</v>
      </c>
      <c r="N3582">
        <v>1</v>
      </c>
      <c r="O3582">
        <v>1</v>
      </c>
      <c r="P3582">
        <v>348</v>
      </c>
      <c r="Q3582">
        <v>27</v>
      </c>
      <c r="R3582">
        <v>3</v>
      </c>
      <c r="S3582" t="s">
        <v>1478</v>
      </c>
      <c r="T3582">
        <v>1</v>
      </c>
      <c r="U3582">
        <v>6.2700000000000006E-2</v>
      </c>
      <c r="V3582">
        <v>672</v>
      </c>
    </row>
    <row r="3583" spans="1:22">
      <c r="A3583">
        <v>177670</v>
      </c>
      <c r="B3583" t="s">
        <v>3727</v>
      </c>
      <c r="C3583">
        <v>0.54559999999999997</v>
      </c>
      <c r="D3583">
        <v>0.59330000000000005</v>
      </c>
      <c r="E3583">
        <v>10543</v>
      </c>
      <c r="F3583">
        <v>2</v>
      </c>
      <c r="G3583">
        <v>6</v>
      </c>
      <c r="H3583">
        <v>5</v>
      </c>
      <c r="I3583">
        <v>97291</v>
      </c>
      <c r="J3583">
        <v>1</v>
      </c>
      <c r="K3583">
        <v>0</v>
      </c>
      <c r="L3583">
        <v>0</v>
      </c>
      <c r="M3583">
        <v>0</v>
      </c>
      <c r="N3583">
        <v>1</v>
      </c>
      <c r="O3583">
        <v>1</v>
      </c>
      <c r="P3583">
        <v>348</v>
      </c>
      <c r="Q3583">
        <v>27</v>
      </c>
      <c r="R3583">
        <v>3</v>
      </c>
      <c r="S3583" t="s">
        <v>1478</v>
      </c>
      <c r="T3583">
        <v>1</v>
      </c>
      <c r="U3583">
        <v>4.7699999999999999E-2</v>
      </c>
      <c r="V3583">
        <v>503</v>
      </c>
    </row>
    <row r="3584" spans="1:22">
      <c r="A3584">
        <v>177671</v>
      </c>
      <c r="B3584" t="s">
        <v>3727</v>
      </c>
      <c r="C3584">
        <v>0.59330000000000005</v>
      </c>
      <c r="D3584">
        <v>0.63829999999999998</v>
      </c>
      <c r="E3584">
        <v>10396</v>
      </c>
      <c r="F3584">
        <v>2</v>
      </c>
      <c r="G3584">
        <v>6</v>
      </c>
      <c r="H3584">
        <v>5</v>
      </c>
      <c r="I3584">
        <v>97291</v>
      </c>
      <c r="J3584">
        <v>1</v>
      </c>
      <c r="K3584">
        <v>0</v>
      </c>
      <c r="L3584">
        <v>0</v>
      </c>
      <c r="M3584">
        <v>0</v>
      </c>
      <c r="N3584">
        <v>1</v>
      </c>
      <c r="O3584">
        <v>1</v>
      </c>
      <c r="P3584">
        <v>348</v>
      </c>
      <c r="Q3584">
        <v>27</v>
      </c>
      <c r="R3584">
        <v>3</v>
      </c>
      <c r="S3584" t="s">
        <v>1478</v>
      </c>
      <c r="T3584">
        <v>1</v>
      </c>
      <c r="U3584">
        <v>4.4999999999999998E-2</v>
      </c>
      <c r="V3584">
        <v>468</v>
      </c>
    </row>
    <row r="3585" spans="1:22">
      <c r="A3585">
        <v>177672</v>
      </c>
      <c r="B3585" t="s">
        <v>3727</v>
      </c>
      <c r="C3585">
        <v>0.63829999999999998</v>
      </c>
      <c r="D3585">
        <v>0.69179999999999997</v>
      </c>
      <c r="E3585">
        <v>10239</v>
      </c>
      <c r="F3585">
        <v>2</v>
      </c>
      <c r="G3585">
        <v>6</v>
      </c>
      <c r="H3585">
        <v>5</v>
      </c>
      <c r="I3585">
        <v>97291</v>
      </c>
      <c r="J3585">
        <v>1</v>
      </c>
      <c r="K3585">
        <v>0</v>
      </c>
      <c r="L3585">
        <v>0</v>
      </c>
      <c r="M3585">
        <v>0</v>
      </c>
      <c r="N3585">
        <v>1</v>
      </c>
      <c r="O3585">
        <v>1</v>
      </c>
      <c r="P3585">
        <v>348</v>
      </c>
      <c r="Q3585">
        <v>27</v>
      </c>
      <c r="R3585">
        <v>3</v>
      </c>
      <c r="S3585" t="s">
        <v>1478</v>
      </c>
      <c r="T3585">
        <v>1</v>
      </c>
      <c r="U3585">
        <v>5.3499999999999999E-2</v>
      </c>
      <c r="V3585">
        <v>548</v>
      </c>
    </row>
    <row r="3586" spans="1:22">
      <c r="A3586">
        <v>177673</v>
      </c>
      <c r="B3586" t="s">
        <v>3727</v>
      </c>
      <c r="C3586">
        <v>0.69179999999999997</v>
      </c>
      <c r="D3586">
        <v>0.70781733000000002</v>
      </c>
      <c r="E3586">
        <v>10119</v>
      </c>
      <c r="F3586">
        <v>2</v>
      </c>
      <c r="G3586">
        <v>6</v>
      </c>
      <c r="H3586">
        <v>5</v>
      </c>
      <c r="I3586">
        <v>97291</v>
      </c>
      <c r="J3586">
        <v>1</v>
      </c>
      <c r="K3586">
        <v>0</v>
      </c>
      <c r="L3586">
        <v>0</v>
      </c>
      <c r="M3586">
        <v>0</v>
      </c>
      <c r="N3586">
        <v>1</v>
      </c>
      <c r="O3586">
        <v>1</v>
      </c>
      <c r="P3586">
        <v>348</v>
      </c>
      <c r="Q3586">
        <v>27</v>
      </c>
      <c r="R3586">
        <v>3</v>
      </c>
      <c r="S3586" t="s">
        <v>1478</v>
      </c>
      <c r="T3586">
        <v>1</v>
      </c>
      <c r="U3586">
        <v>1.601733E-2</v>
      </c>
      <c r="V3586">
        <v>162</v>
      </c>
    </row>
    <row r="3587" spans="1:22">
      <c r="A3587">
        <v>177674</v>
      </c>
      <c r="B3587" t="s">
        <v>3727</v>
      </c>
      <c r="C3587">
        <v>0.70781733000000002</v>
      </c>
      <c r="D3587">
        <v>0.71399999999999997</v>
      </c>
      <c r="E3587">
        <v>10119</v>
      </c>
      <c r="F3587">
        <v>1</v>
      </c>
      <c r="G3587">
        <v>6</v>
      </c>
      <c r="H3587">
        <v>5</v>
      </c>
      <c r="I3587">
        <v>97291</v>
      </c>
      <c r="J3587">
        <v>1</v>
      </c>
      <c r="K3587">
        <v>0</v>
      </c>
      <c r="L3587">
        <v>0</v>
      </c>
      <c r="M3587">
        <v>0</v>
      </c>
      <c r="N3587">
        <v>1</v>
      </c>
      <c r="O3587">
        <v>1</v>
      </c>
      <c r="P3587">
        <v>348</v>
      </c>
      <c r="Q3587">
        <v>27</v>
      </c>
      <c r="R3587">
        <v>3</v>
      </c>
      <c r="S3587" t="s">
        <v>1478</v>
      </c>
      <c r="T3587">
        <v>1</v>
      </c>
      <c r="U3587">
        <v>6.1826700000000004E-3</v>
      </c>
      <c r="V3587">
        <v>63</v>
      </c>
    </row>
    <row r="3588" spans="1:22">
      <c r="A3588">
        <v>177675</v>
      </c>
      <c r="B3588" t="s">
        <v>3727</v>
      </c>
      <c r="C3588">
        <v>0.71399999999999997</v>
      </c>
      <c r="D3588">
        <v>0.71402891999999996</v>
      </c>
      <c r="E3588">
        <v>10026</v>
      </c>
      <c r="F3588">
        <v>1</v>
      </c>
      <c r="G3588">
        <v>6</v>
      </c>
      <c r="H3588">
        <v>5</v>
      </c>
      <c r="I3588">
        <v>97291</v>
      </c>
      <c r="J3588">
        <v>1</v>
      </c>
      <c r="K3588">
        <v>0</v>
      </c>
      <c r="L3588">
        <v>0</v>
      </c>
      <c r="M3588">
        <v>0</v>
      </c>
      <c r="N3588">
        <v>1</v>
      </c>
      <c r="O3588">
        <v>1</v>
      </c>
      <c r="P3588">
        <v>348</v>
      </c>
      <c r="Q3588">
        <v>27</v>
      </c>
      <c r="R3588">
        <v>3</v>
      </c>
      <c r="S3588" t="s">
        <v>1478</v>
      </c>
      <c r="T3588">
        <v>1</v>
      </c>
      <c r="U3588">
        <v>2.8920000000000001E-5</v>
      </c>
      <c r="V3588">
        <v>0</v>
      </c>
    </row>
    <row r="3589" spans="1:22">
      <c r="A3589">
        <v>177676</v>
      </c>
      <c r="B3589" t="s">
        <v>3727</v>
      </c>
      <c r="C3589">
        <v>0.71402891999999996</v>
      </c>
      <c r="D3589">
        <v>0.75060000000000004</v>
      </c>
      <c r="E3589">
        <v>10026</v>
      </c>
      <c r="F3589">
        <v>2</v>
      </c>
      <c r="G3589">
        <v>6</v>
      </c>
      <c r="H3589">
        <v>5</v>
      </c>
      <c r="I3589">
        <v>97291</v>
      </c>
      <c r="J3589">
        <v>1</v>
      </c>
      <c r="K3589">
        <v>0</v>
      </c>
      <c r="L3589">
        <v>0</v>
      </c>
      <c r="M3589">
        <v>0</v>
      </c>
      <c r="N3589">
        <v>1</v>
      </c>
      <c r="O3589">
        <v>1</v>
      </c>
      <c r="P3589">
        <v>348</v>
      </c>
      <c r="Q3589">
        <v>27</v>
      </c>
      <c r="R3589">
        <v>3</v>
      </c>
      <c r="S3589" t="s">
        <v>1478</v>
      </c>
      <c r="T3589">
        <v>1</v>
      </c>
      <c r="U3589">
        <v>3.6571079999999999E-2</v>
      </c>
      <c r="V3589">
        <v>367</v>
      </c>
    </row>
    <row r="3590" spans="1:22">
      <c r="A3590">
        <v>177677</v>
      </c>
      <c r="B3590" t="s">
        <v>3727</v>
      </c>
      <c r="C3590">
        <v>0.75060000000000004</v>
      </c>
      <c r="D3590">
        <v>0.76190000000000002</v>
      </c>
      <c r="E3590">
        <v>9950</v>
      </c>
      <c r="F3590">
        <v>2</v>
      </c>
      <c r="G3590">
        <v>6</v>
      </c>
      <c r="H3590">
        <v>5</v>
      </c>
      <c r="I3590">
        <v>97291</v>
      </c>
      <c r="J3590">
        <v>1</v>
      </c>
      <c r="K3590">
        <v>0</v>
      </c>
      <c r="L3590">
        <v>0</v>
      </c>
      <c r="M3590">
        <v>0</v>
      </c>
      <c r="N3590">
        <v>1</v>
      </c>
      <c r="O3590">
        <v>1</v>
      </c>
      <c r="P3590">
        <v>348</v>
      </c>
      <c r="Q3590">
        <v>27</v>
      </c>
      <c r="R3590">
        <v>3</v>
      </c>
      <c r="S3590" t="s">
        <v>1478</v>
      </c>
      <c r="T3590">
        <v>1</v>
      </c>
      <c r="U3590">
        <v>1.1299999999999999E-2</v>
      </c>
      <c r="V3590">
        <v>112</v>
      </c>
    </row>
    <row r="3591" spans="1:22">
      <c r="A3591">
        <v>177678</v>
      </c>
      <c r="B3591" t="s">
        <v>3727</v>
      </c>
      <c r="C3591">
        <v>0.76190000000000002</v>
      </c>
      <c r="D3591">
        <v>0.80649999999999999</v>
      </c>
      <c r="E3591">
        <v>9861</v>
      </c>
      <c r="F3591">
        <v>2</v>
      </c>
      <c r="G3591">
        <v>6</v>
      </c>
      <c r="H3591">
        <v>5</v>
      </c>
      <c r="I3591">
        <v>97291</v>
      </c>
      <c r="J3591">
        <v>1</v>
      </c>
      <c r="K3591">
        <v>0</v>
      </c>
      <c r="L3591">
        <v>0</v>
      </c>
      <c r="M3591">
        <v>0</v>
      </c>
      <c r="N3591">
        <v>1</v>
      </c>
      <c r="O3591">
        <v>1</v>
      </c>
      <c r="P3591">
        <v>348</v>
      </c>
      <c r="Q3591">
        <v>27</v>
      </c>
      <c r="R3591">
        <v>3</v>
      </c>
      <c r="S3591" t="s">
        <v>1478</v>
      </c>
      <c r="T3591">
        <v>1</v>
      </c>
      <c r="U3591">
        <v>4.4600000000000001E-2</v>
      </c>
      <c r="V3591">
        <v>440</v>
      </c>
    </row>
    <row r="3592" spans="1:22">
      <c r="A3592">
        <v>177679</v>
      </c>
      <c r="B3592" t="s">
        <v>3727</v>
      </c>
      <c r="C3592">
        <v>0.80649999999999999</v>
      </c>
      <c r="D3592">
        <v>0.86280000000000001</v>
      </c>
      <c r="E3592">
        <v>9701</v>
      </c>
      <c r="F3592">
        <v>2</v>
      </c>
      <c r="G3592">
        <v>6</v>
      </c>
      <c r="H3592">
        <v>5</v>
      </c>
      <c r="I3592">
        <v>97291</v>
      </c>
      <c r="J3592">
        <v>1</v>
      </c>
      <c r="K3592">
        <v>0</v>
      </c>
      <c r="L3592">
        <v>0</v>
      </c>
      <c r="M3592">
        <v>0</v>
      </c>
      <c r="N3592">
        <v>1</v>
      </c>
      <c r="O3592">
        <v>1</v>
      </c>
      <c r="P3592">
        <v>348</v>
      </c>
      <c r="Q3592">
        <v>27</v>
      </c>
      <c r="R3592">
        <v>3</v>
      </c>
      <c r="S3592" t="s">
        <v>1478</v>
      </c>
      <c r="T3592">
        <v>1</v>
      </c>
      <c r="U3592">
        <v>5.6300000000000003E-2</v>
      </c>
      <c r="V3592">
        <v>546</v>
      </c>
    </row>
    <row r="3593" spans="1:22">
      <c r="A3593">
        <v>177680</v>
      </c>
      <c r="B3593" t="s">
        <v>3727</v>
      </c>
      <c r="C3593">
        <v>0.86280000000000001</v>
      </c>
      <c r="D3593">
        <v>0.92710000000000004</v>
      </c>
      <c r="E3593">
        <v>9510</v>
      </c>
      <c r="F3593">
        <v>2</v>
      </c>
      <c r="G3593">
        <v>6</v>
      </c>
      <c r="H3593">
        <v>5</v>
      </c>
      <c r="I3593">
        <v>97291</v>
      </c>
      <c r="J3593">
        <v>1</v>
      </c>
      <c r="K3593">
        <v>0</v>
      </c>
      <c r="L3593">
        <v>0</v>
      </c>
      <c r="M3593">
        <v>0</v>
      </c>
      <c r="N3593">
        <v>1</v>
      </c>
      <c r="O3593">
        <v>1</v>
      </c>
      <c r="P3593">
        <v>348</v>
      </c>
      <c r="Q3593">
        <v>27</v>
      </c>
      <c r="R3593">
        <v>3</v>
      </c>
      <c r="S3593" t="s">
        <v>1478</v>
      </c>
      <c r="T3593">
        <v>1</v>
      </c>
      <c r="U3593">
        <v>6.4299999999999996E-2</v>
      </c>
      <c r="V3593">
        <v>611</v>
      </c>
    </row>
    <row r="3594" spans="1:22">
      <c r="A3594">
        <v>177681</v>
      </c>
      <c r="B3594" t="s">
        <v>3727</v>
      </c>
      <c r="C3594">
        <v>0.92710000000000004</v>
      </c>
      <c r="D3594">
        <v>1.2219</v>
      </c>
      <c r="E3594">
        <v>8940</v>
      </c>
      <c r="F3594">
        <v>2</v>
      </c>
      <c r="G3594">
        <v>6</v>
      </c>
      <c r="H3594">
        <v>5</v>
      </c>
      <c r="I3594">
        <v>97291</v>
      </c>
      <c r="J3594">
        <v>1</v>
      </c>
      <c r="K3594">
        <v>0</v>
      </c>
      <c r="L3594">
        <v>0</v>
      </c>
      <c r="M3594">
        <v>0</v>
      </c>
      <c r="N3594">
        <v>1</v>
      </c>
      <c r="O3594">
        <v>1</v>
      </c>
      <c r="P3594">
        <v>348</v>
      </c>
      <c r="Q3594">
        <v>27</v>
      </c>
      <c r="R3594">
        <v>3</v>
      </c>
      <c r="S3594" t="s">
        <v>1478</v>
      </c>
      <c r="T3594">
        <v>1</v>
      </c>
      <c r="U3594">
        <v>0.29480000000000001</v>
      </c>
      <c r="V3594">
        <v>2636</v>
      </c>
    </row>
    <row r="3595" spans="1:22">
      <c r="A3595">
        <v>177682</v>
      </c>
      <c r="B3595" t="s">
        <v>3727</v>
      </c>
      <c r="C3595">
        <v>1.2219</v>
      </c>
      <c r="D3595">
        <v>1.3301000000000001</v>
      </c>
      <c r="E3595">
        <v>8300</v>
      </c>
      <c r="F3595">
        <v>2</v>
      </c>
      <c r="G3595">
        <v>6</v>
      </c>
      <c r="H3595">
        <v>5</v>
      </c>
      <c r="I3595">
        <v>97291</v>
      </c>
      <c r="J3595">
        <v>1</v>
      </c>
      <c r="K3595">
        <v>0</v>
      </c>
      <c r="L3595">
        <v>0</v>
      </c>
      <c r="M3595">
        <v>0</v>
      </c>
      <c r="N3595">
        <v>1</v>
      </c>
      <c r="O3595">
        <v>1</v>
      </c>
      <c r="P3595">
        <v>348</v>
      </c>
      <c r="Q3595">
        <v>27</v>
      </c>
      <c r="R3595">
        <v>3</v>
      </c>
      <c r="S3595" t="s">
        <v>1478</v>
      </c>
      <c r="T3595">
        <v>1</v>
      </c>
      <c r="U3595">
        <v>0.1082</v>
      </c>
      <c r="V3595">
        <v>898</v>
      </c>
    </row>
    <row r="3596" spans="1:22">
      <c r="A3596">
        <v>177683</v>
      </c>
      <c r="B3596" t="s">
        <v>3727</v>
      </c>
      <c r="C3596">
        <v>1.3301000000000001</v>
      </c>
      <c r="D3596">
        <v>1.3633999999999999</v>
      </c>
      <c r="E3596">
        <v>8241</v>
      </c>
      <c r="F3596">
        <v>2</v>
      </c>
      <c r="G3596">
        <v>6</v>
      </c>
      <c r="H3596">
        <v>5</v>
      </c>
      <c r="I3596">
        <v>97291</v>
      </c>
      <c r="J3596">
        <v>1</v>
      </c>
      <c r="K3596">
        <v>0</v>
      </c>
      <c r="L3596">
        <v>0</v>
      </c>
      <c r="M3596">
        <v>0</v>
      </c>
      <c r="N3596">
        <v>1</v>
      </c>
      <c r="O3596">
        <v>1</v>
      </c>
      <c r="P3596">
        <v>348</v>
      </c>
      <c r="Q3596">
        <v>27</v>
      </c>
      <c r="R3596">
        <v>3</v>
      </c>
      <c r="S3596" t="s">
        <v>1478</v>
      </c>
      <c r="T3596">
        <v>1</v>
      </c>
      <c r="U3596">
        <v>3.3300000000000003E-2</v>
      </c>
      <c r="V3596">
        <v>274</v>
      </c>
    </row>
    <row r="3597" spans="1:22">
      <c r="A3597">
        <v>177684</v>
      </c>
      <c r="B3597" t="s">
        <v>3727</v>
      </c>
      <c r="C3597">
        <v>1.3633999999999999</v>
      </c>
      <c r="D3597">
        <v>1.4026000000000001</v>
      </c>
      <c r="E3597">
        <v>8211</v>
      </c>
      <c r="F3597">
        <v>2</v>
      </c>
      <c r="G3597">
        <v>6</v>
      </c>
      <c r="H3597">
        <v>5</v>
      </c>
      <c r="I3597">
        <v>97291</v>
      </c>
      <c r="J3597">
        <v>1</v>
      </c>
      <c r="K3597">
        <v>0</v>
      </c>
      <c r="L3597">
        <v>0</v>
      </c>
      <c r="M3597">
        <v>0</v>
      </c>
      <c r="N3597">
        <v>1</v>
      </c>
      <c r="O3597">
        <v>1</v>
      </c>
      <c r="P3597">
        <v>348</v>
      </c>
      <c r="Q3597">
        <v>27</v>
      </c>
      <c r="R3597">
        <v>3</v>
      </c>
      <c r="S3597" t="s">
        <v>1478</v>
      </c>
      <c r="T3597">
        <v>1</v>
      </c>
      <c r="U3597">
        <v>3.9199999999999999E-2</v>
      </c>
      <c r="V3597">
        <v>322</v>
      </c>
    </row>
    <row r="3598" spans="1:22">
      <c r="A3598">
        <v>177685</v>
      </c>
      <c r="B3598" t="s">
        <v>3727</v>
      </c>
      <c r="C3598">
        <v>1.4026000000000001</v>
      </c>
      <c r="D3598">
        <v>1.4507000000000001</v>
      </c>
      <c r="E3598">
        <v>8174</v>
      </c>
      <c r="F3598">
        <v>2</v>
      </c>
      <c r="G3598">
        <v>6</v>
      </c>
      <c r="H3598">
        <v>5</v>
      </c>
      <c r="I3598">
        <v>97291</v>
      </c>
      <c r="J3598">
        <v>1</v>
      </c>
      <c r="K3598">
        <v>0</v>
      </c>
      <c r="L3598">
        <v>0</v>
      </c>
      <c r="M3598">
        <v>0</v>
      </c>
      <c r="N3598">
        <v>1</v>
      </c>
      <c r="O3598">
        <v>1</v>
      </c>
      <c r="P3598">
        <v>348</v>
      </c>
      <c r="Q3598">
        <v>27</v>
      </c>
      <c r="R3598">
        <v>3</v>
      </c>
      <c r="S3598" t="s">
        <v>1478</v>
      </c>
      <c r="T3598">
        <v>1</v>
      </c>
      <c r="U3598">
        <v>4.8099999999999997E-2</v>
      </c>
      <c r="V3598">
        <v>393</v>
      </c>
    </row>
    <row r="3599" spans="1:22">
      <c r="A3599">
        <v>177686</v>
      </c>
      <c r="B3599" t="s">
        <v>3727</v>
      </c>
      <c r="C3599">
        <v>1.4507000000000001</v>
      </c>
      <c r="D3599">
        <v>1.4977</v>
      </c>
      <c r="E3599">
        <v>8134</v>
      </c>
      <c r="F3599">
        <v>2</v>
      </c>
      <c r="G3599">
        <v>6</v>
      </c>
      <c r="H3599">
        <v>5</v>
      </c>
      <c r="I3599">
        <v>97291</v>
      </c>
      <c r="J3599">
        <v>1</v>
      </c>
      <c r="K3599">
        <v>0</v>
      </c>
      <c r="L3599">
        <v>0</v>
      </c>
      <c r="M3599">
        <v>0</v>
      </c>
      <c r="N3599">
        <v>1</v>
      </c>
      <c r="O3599">
        <v>1</v>
      </c>
      <c r="P3599">
        <v>348</v>
      </c>
      <c r="Q3599">
        <v>27</v>
      </c>
      <c r="R3599">
        <v>3</v>
      </c>
      <c r="S3599" t="s">
        <v>1478</v>
      </c>
      <c r="T3599">
        <v>1</v>
      </c>
      <c r="U3599">
        <v>4.7E-2</v>
      </c>
      <c r="V3599">
        <v>382</v>
      </c>
    </row>
    <row r="3600" spans="1:22">
      <c r="A3600">
        <v>177687</v>
      </c>
      <c r="B3600" t="s">
        <v>3727</v>
      </c>
      <c r="C3600">
        <v>1.4977</v>
      </c>
      <c r="D3600">
        <v>1.5442</v>
      </c>
      <c r="E3600">
        <v>8095</v>
      </c>
      <c r="F3600">
        <v>2</v>
      </c>
      <c r="G3600">
        <v>6</v>
      </c>
      <c r="H3600">
        <v>5</v>
      </c>
      <c r="I3600">
        <v>97291</v>
      </c>
      <c r="J3600">
        <v>1</v>
      </c>
      <c r="K3600">
        <v>0</v>
      </c>
      <c r="L3600">
        <v>0</v>
      </c>
      <c r="M3600">
        <v>0</v>
      </c>
      <c r="N3600">
        <v>1</v>
      </c>
      <c r="O3600">
        <v>1</v>
      </c>
      <c r="P3600">
        <v>348</v>
      </c>
      <c r="Q3600">
        <v>27</v>
      </c>
      <c r="R3600">
        <v>3</v>
      </c>
      <c r="S3600" t="s">
        <v>1478</v>
      </c>
      <c r="T3600">
        <v>1</v>
      </c>
      <c r="U3600">
        <v>4.65E-2</v>
      </c>
      <c r="V3600">
        <v>376</v>
      </c>
    </row>
    <row r="3601" spans="1:22">
      <c r="A3601">
        <v>177688</v>
      </c>
      <c r="B3601" t="s">
        <v>3727</v>
      </c>
      <c r="C3601">
        <v>1.5442</v>
      </c>
      <c r="D3601">
        <v>1.5558000000000001</v>
      </c>
      <c r="E3601">
        <v>8071</v>
      </c>
      <c r="F3601">
        <v>2</v>
      </c>
      <c r="G3601">
        <v>6</v>
      </c>
      <c r="H3601">
        <v>5</v>
      </c>
      <c r="I3601">
        <v>97291</v>
      </c>
      <c r="J3601">
        <v>1</v>
      </c>
      <c r="K3601">
        <v>0</v>
      </c>
      <c r="L3601">
        <v>0</v>
      </c>
      <c r="M3601">
        <v>0</v>
      </c>
      <c r="N3601">
        <v>1</v>
      </c>
      <c r="O3601">
        <v>1</v>
      </c>
      <c r="P3601">
        <v>348</v>
      </c>
      <c r="Q3601">
        <v>27</v>
      </c>
      <c r="R3601">
        <v>3</v>
      </c>
      <c r="S3601" t="s">
        <v>1478</v>
      </c>
      <c r="T3601">
        <v>1</v>
      </c>
      <c r="U3601">
        <v>1.1599999999999999E-2</v>
      </c>
      <c r="V3601">
        <v>94</v>
      </c>
    </row>
    <row r="3602" spans="1:22">
      <c r="A3602">
        <v>177689</v>
      </c>
      <c r="B3602" t="s">
        <v>3727</v>
      </c>
      <c r="C3602">
        <v>1.5558000000000001</v>
      </c>
      <c r="D3602">
        <v>1.5952</v>
      </c>
      <c r="E3602">
        <v>8050</v>
      </c>
      <c r="F3602">
        <v>2</v>
      </c>
      <c r="G3602">
        <v>6</v>
      </c>
      <c r="H3602">
        <v>5</v>
      </c>
      <c r="I3602">
        <v>97291</v>
      </c>
      <c r="J3602">
        <v>1</v>
      </c>
      <c r="K3602">
        <v>0</v>
      </c>
      <c r="L3602">
        <v>0</v>
      </c>
      <c r="M3602">
        <v>0</v>
      </c>
      <c r="N3602">
        <v>1</v>
      </c>
      <c r="O3602">
        <v>1</v>
      </c>
      <c r="P3602">
        <v>348</v>
      </c>
      <c r="Q3602">
        <v>27</v>
      </c>
      <c r="R3602">
        <v>3</v>
      </c>
      <c r="S3602" t="s">
        <v>1478</v>
      </c>
      <c r="T3602">
        <v>1</v>
      </c>
      <c r="U3602">
        <v>3.9399999999999998E-2</v>
      </c>
      <c r="V3602">
        <v>317</v>
      </c>
    </row>
    <row r="3603" spans="1:22">
      <c r="A3603">
        <v>177690</v>
      </c>
      <c r="B3603" t="s">
        <v>3727</v>
      </c>
      <c r="C3603">
        <v>1.5952</v>
      </c>
      <c r="D3603">
        <v>1.6960999999999999</v>
      </c>
      <c r="E3603">
        <v>7991</v>
      </c>
      <c r="F3603">
        <v>2</v>
      </c>
      <c r="G3603">
        <v>6</v>
      </c>
      <c r="H3603">
        <v>5</v>
      </c>
      <c r="I3603">
        <v>97291</v>
      </c>
      <c r="J3603">
        <v>1</v>
      </c>
      <c r="K3603">
        <v>0</v>
      </c>
      <c r="L3603">
        <v>0</v>
      </c>
      <c r="M3603">
        <v>0</v>
      </c>
      <c r="N3603">
        <v>1</v>
      </c>
      <c r="O3603">
        <v>1</v>
      </c>
      <c r="P3603">
        <v>348</v>
      </c>
      <c r="Q3603">
        <v>27</v>
      </c>
      <c r="R3603">
        <v>3</v>
      </c>
      <c r="S3603" t="s">
        <v>1478</v>
      </c>
      <c r="T3603">
        <v>1</v>
      </c>
      <c r="U3603">
        <v>0.1009</v>
      </c>
      <c r="V3603">
        <v>806</v>
      </c>
    </row>
    <row r="3604" spans="1:22">
      <c r="A3604">
        <v>177691</v>
      </c>
      <c r="B3604" t="s">
        <v>3727</v>
      </c>
      <c r="C3604">
        <v>1.6960999999999999</v>
      </c>
      <c r="D3604">
        <v>1.7282999699999999</v>
      </c>
      <c r="E3604">
        <v>7991</v>
      </c>
      <c r="F3604">
        <v>2</v>
      </c>
      <c r="G3604">
        <v>6</v>
      </c>
      <c r="H3604">
        <v>5</v>
      </c>
      <c r="I3604">
        <v>97291</v>
      </c>
      <c r="J3604">
        <v>1</v>
      </c>
      <c r="K3604">
        <v>0</v>
      </c>
      <c r="L3604">
        <v>0</v>
      </c>
      <c r="M3604">
        <v>0</v>
      </c>
      <c r="N3604">
        <v>1</v>
      </c>
      <c r="O3604">
        <v>1</v>
      </c>
      <c r="P3604">
        <v>348</v>
      </c>
      <c r="Q3604">
        <v>27</v>
      </c>
      <c r="R3604">
        <v>3</v>
      </c>
      <c r="S3604" t="s">
        <v>1478</v>
      </c>
      <c r="T3604">
        <v>1</v>
      </c>
      <c r="U3604">
        <v>3.2199970000000001E-2</v>
      </c>
      <c r="V3604">
        <v>257</v>
      </c>
    </row>
    <row r="3605" spans="1:22">
      <c r="A3605">
        <v>177692</v>
      </c>
      <c r="B3605" t="s">
        <v>3728</v>
      </c>
      <c r="C3605">
        <v>-2.9999999999999997E-8</v>
      </c>
      <c r="D3605">
        <v>4.9299999999999997E-2</v>
      </c>
      <c r="E3605">
        <v>5616</v>
      </c>
      <c r="F3605">
        <v>2</v>
      </c>
      <c r="G3605">
        <v>6</v>
      </c>
      <c r="H3605">
        <v>5</v>
      </c>
      <c r="I3605">
        <v>97291</v>
      </c>
      <c r="J3605">
        <v>1</v>
      </c>
      <c r="K3605">
        <v>0</v>
      </c>
      <c r="L3605">
        <v>0</v>
      </c>
      <c r="M3605">
        <v>0</v>
      </c>
      <c r="N3605">
        <v>1</v>
      </c>
      <c r="O3605">
        <v>1</v>
      </c>
      <c r="P3605">
        <v>348</v>
      </c>
      <c r="Q3605">
        <v>27</v>
      </c>
      <c r="R3605">
        <v>3</v>
      </c>
      <c r="S3605" t="s">
        <v>1478</v>
      </c>
      <c r="T3605">
        <v>1</v>
      </c>
      <c r="U3605">
        <v>4.9300030000000002E-2</v>
      </c>
      <c r="V3605">
        <v>277</v>
      </c>
    </row>
    <row r="3606" spans="1:22">
      <c r="A3606">
        <v>177693</v>
      </c>
      <c r="B3606" t="s">
        <v>3728</v>
      </c>
      <c r="C3606">
        <v>4.9299999999999997E-2</v>
      </c>
      <c r="D3606">
        <v>0.1027</v>
      </c>
      <c r="E3606">
        <v>5727</v>
      </c>
      <c r="F3606">
        <v>2</v>
      </c>
      <c r="G3606">
        <v>6</v>
      </c>
      <c r="H3606">
        <v>5</v>
      </c>
      <c r="I3606">
        <v>97291</v>
      </c>
      <c r="J3606">
        <v>1</v>
      </c>
      <c r="K3606">
        <v>0</v>
      </c>
      <c r="L3606">
        <v>0</v>
      </c>
      <c r="M3606">
        <v>0</v>
      </c>
      <c r="N3606">
        <v>1</v>
      </c>
      <c r="O3606">
        <v>1</v>
      </c>
      <c r="P3606">
        <v>348</v>
      </c>
      <c r="Q3606">
        <v>27</v>
      </c>
      <c r="R3606">
        <v>3</v>
      </c>
      <c r="S3606" t="s">
        <v>1478</v>
      </c>
      <c r="T3606">
        <v>1</v>
      </c>
      <c r="U3606">
        <v>5.3400000000000003E-2</v>
      </c>
      <c r="V3606">
        <v>306</v>
      </c>
    </row>
    <row r="3607" spans="1:22">
      <c r="A3607">
        <v>177694</v>
      </c>
      <c r="B3607" t="s">
        <v>3728</v>
      </c>
      <c r="C3607">
        <v>0.1027</v>
      </c>
      <c r="D3607">
        <v>0.2135</v>
      </c>
      <c r="E3607">
        <v>5904</v>
      </c>
      <c r="F3607">
        <v>2</v>
      </c>
      <c r="G3607">
        <v>6</v>
      </c>
      <c r="H3607">
        <v>5</v>
      </c>
      <c r="I3607">
        <v>97291</v>
      </c>
      <c r="J3607">
        <v>1</v>
      </c>
      <c r="K3607">
        <v>0</v>
      </c>
      <c r="L3607">
        <v>0</v>
      </c>
      <c r="M3607">
        <v>0</v>
      </c>
      <c r="N3607">
        <v>1</v>
      </c>
      <c r="O3607">
        <v>1</v>
      </c>
      <c r="P3607">
        <v>348</v>
      </c>
      <c r="Q3607">
        <v>27</v>
      </c>
      <c r="R3607">
        <v>3</v>
      </c>
      <c r="S3607" t="s">
        <v>1478</v>
      </c>
      <c r="T3607">
        <v>1</v>
      </c>
      <c r="U3607">
        <v>0.1108</v>
      </c>
      <c r="V3607">
        <v>654</v>
      </c>
    </row>
    <row r="3608" spans="1:22">
      <c r="A3608">
        <v>177695</v>
      </c>
      <c r="B3608" t="s">
        <v>3728</v>
      </c>
      <c r="C3608">
        <v>0.2135</v>
      </c>
      <c r="D3608">
        <v>0.33200000000000002</v>
      </c>
      <c r="E3608">
        <v>6152</v>
      </c>
      <c r="F3608">
        <v>2</v>
      </c>
      <c r="G3608">
        <v>6</v>
      </c>
      <c r="H3608">
        <v>5</v>
      </c>
      <c r="I3608">
        <v>97291</v>
      </c>
      <c r="J3608">
        <v>1</v>
      </c>
      <c r="K3608">
        <v>0</v>
      </c>
      <c r="L3608">
        <v>0</v>
      </c>
      <c r="M3608">
        <v>0</v>
      </c>
      <c r="N3608">
        <v>1</v>
      </c>
      <c r="O3608">
        <v>1</v>
      </c>
      <c r="P3608">
        <v>348</v>
      </c>
      <c r="Q3608">
        <v>27</v>
      </c>
      <c r="R3608">
        <v>3</v>
      </c>
      <c r="S3608" t="s">
        <v>1478</v>
      </c>
      <c r="T3608">
        <v>1</v>
      </c>
      <c r="U3608">
        <v>0.11849999999999999</v>
      </c>
      <c r="V3608">
        <v>729</v>
      </c>
    </row>
    <row r="3609" spans="1:22">
      <c r="A3609">
        <v>177696</v>
      </c>
      <c r="B3609" t="s">
        <v>3728</v>
      </c>
      <c r="C3609">
        <v>0.33200000000000002</v>
      </c>
      <c r="D3609">
        <v>0.36</v>
      </c>
      <c r="E3609">
        <v>6310</v>
      </c>
      <c r="F3609">
        <v>2</v>
      </c>
      <c r="G3609">
        <v>6</v>
      </c>
      <c r="H3609">
        <v>5</v>
      </c>
      <c r="I3609">
        <v>97291</v>
      </c>
      <c r="J3609">
        <v>1</v>
      </c>
      <c r="K3609">
        <v>0</v>
      </c>
      <c r="L3609">
        <v>0</v>
      </c>
      <c r="M3609">
        <v>0</v>
      </c>
      <c r="N3609">
        <v>1</v>
      </c>
      <c r="O3609">
        <v>1</v>
      </c>
      <c r="P3609">
        <v>348</v>
      </c>
      <c r="Q3609">
        <v>27</v>
      </c>
      <c r="R3609">
        <v>3</v>
      </c>
      <c r="S3609" t="s">
        <v>1478</v>
      </c>
      <c r="T3609">
        <v>1</v>
      </c>
      <c r="U3609">
        <v>2.8000000000000001E-2</v>
      </c>
      <c r="V3609">
        <v>177</v>
      </c>
    </row>
    <row r="3610" spans="1:22">
      <c r="A3610">
        <v>177697</v>
      </c>
      <c r="B3610" t="s">
        <v>3728</v>
      </c>
      <c r="C3610">
        <v>0.36</v>
      </c>
      <c r="D3610">
        <v>0.41139999999999999</v>
      </c>
      <c r="E3610">
        <v>6396</v>
      </c>
      <c r="F3610">
        <v>2</v>
      </c>
      <c r="G3610">
        <v>6</v>
      </c>
      <c r="H3610">
        <v>5</v>
      </c>
      <c r="I3610">
        <v>97291</v>
      </c>
      <c r="J3610">
        <v>1</v>
      </c>
      <c r="K3610">
        <v>0</v>
      </c>
      <c r="L3610">
        <v>0</v>
      </c>
      <c r="M3610">
        <v>0</v>
      </c>
      <c r="N3610">
        <v>1</v>
      </c>
      <c r="O3610">
        <v>1</v>
      </c>
      <c r="P3610">
        <v>348</v>
      </c>
      <c r="Q3610">
        <v>27</v>
      </c>
      <c r="R3610">
        <v>3</v>
      </c>
      <c r="S3610" t="s">
        <v>1478</v>
      </c>
      <c r="T3610">
        <v>1</v>
      </c>
      <c r="U3610">
        <v>5.1400000000000001E-2</v>
      </c>
      <c r="V3610">
        <v>329</v>
      </c>
    </row>
    <row r="3611" spans="1:22">
      <c r="A3611">
        <v>177698</v>
      </c>
      <c r="B3611" t="s">
        <v>3728</v>
      </c>
      <c r="C3611">
        <v>0.41139999999999999</v>
      </c>
      <c r="D3611">
        <v>0.44040000000000001</v>
      </c>
      <c r="E3611">
        <v>6483</v>
      </c>
      <c r="F3611">
        <v>2</v>
      </c>
      <c r="G3611">
        <v>6</v>
      </c>
      <c r="H3611">
        <v>5</v>
      </c>
      <c r="I3611">
        <v>97291</v>
      </c>
      <c r="J3611">
        <v>1</v>
      </c>
      <c r="K3611">
        <v>0</v>
      </c>
      <c r="L3611">
        <v>0</v>
      </c>
      <c r="M3611">
        <v>0</v>
      </c>
      <c r="N3611">
        <v>1</v>
      </c>
      <c r="O3611">
        <v>1</v>
      </c>
      <c r="P3611">
        <v>348</v>
      </c>
      <c r="Q3611">
        <v>27</v>
      </c>
      <c r="R3611">
        <v>3</v>
      </c>
      <c r="S3611" t="s">
        <v>1478</v>
      </c>
      <c r="T3611">
        <v>1</v>
      </c>
      <c r="U3611">
        <v>2.9000000000000001E-2</v>
      </c>
      <c r="V3611">
        <v>188</v>
      </c>
    </row>
    <row r="3612" spans="1:22">
      <c r="A3612">
        <v>177699</v>
      </c>
      <c r="B3612" t="s">
        <v>3728</v>
      </c>
      <c r="C3612">
        <v>0.44040000000000001</v>
      </c>
      <c r="D3612">
        <v>0.49030000000000001</v>
      </c>
      <c r="E3612">
        <v>6568</v>
      </c>
      <c r="F3612">
        <v>2</v>
      </c>
      <c r="G3612">
        <v>6</v>
      </c>
      <c r="H3612">
        <v>5</v>
      </c>
      <c r="I3612">
        <v>97291</v>
      </c>
      <c r="J3612">
        <v>1</v>
      </c>
      <c r="K3612">
        <v>0</v>
      </c>
      <c r="L3612">
        <v>0</v>
      </c>
      <c r="M3612">
        <v>0</v>
      </c>
      <c r="N3612">
        <v>1</v>
      </c>
      <c r="O3612">
        <v>1</v>
      </c>
      <c r="P3612">
        <v>348</v>
      </c>
      <c r="Q3612">
        <v>27</v>
      </c>
      <c r="R3612">
        <v>3</v>
      </c>
      <c r="S3612" t="s">
        <v>1478</v>
      </c>
      <c r="T3612">
        <v>1</v>
      </c>
      <c r="U3612">
        <v>4.99E-2</v>
      </c>
      <c r="V3612">
        <v>328</v>
      </c>
    </row>
    <row r="3613" spans="1:22">
      <c r="A3613">
        <v>177700</v>
      </c>
      <c r="B3613" t="s">
        <v>3728</v>
      </c>
      <c r="C3613">
        <v>0.49030000000000001</v>
      </c>
      <c r="D3613">
        <v>0.55420000000000003</v>
      </c>
      <c r="E3613">
        <v>6691</v>
      </c>
      <c r="F3613">
        <v>2</v>
      </c>
      <c r="G3613">
        <v>6</v>
      </c>
      <c r="H3613">
        <v>5</v>
      </c>
      <c r="I3613">
        <v>97291</v>
      </c>
      <c r="J3613">
        <v>1</v>
      </c>
      <c r="K3613">
        <v>0</v>
      </c>
      <c r="L3613">
        <v>0</v>
      </c>
      <c r="M3613">
        <v>0</v>
      </c>
      <c r="N3613">
        <v>1</v>
      </c>
      <c r="O3613">
        <v>1</v>
      </c>
      <c r="P3613">
        <v>348</v>
      </c>
      <c r="Q3613">
        <v>27</v>
      </c>
      <c r="R3613">
        <v>3</v>
      </c>
      <c r="S3613" t="s">
        <v>1478</v>
      </c>
      <c r="T3613">
        <v>1</v>
      </c>
      <c r="U3613">
        <v>6.3899999999999998E-2</v>
      </c>
      <c r="V3613">
        <v>428</v>
      </c>
    </row>
    <row r="3614" spans="1:22">
      <c r="A3614">
        <v>177701</v>
      </c>
      <c r="B3614" t="s">
        <v>3728</v>
      </c>
      <c r="C3614">
        <v>0.55420000000000003</v>
      </c>
      <c r="D3614">
        <v>0.58579999999999999</v>
      </c>
      <c r="E3614">
        <v>6794</v>
      </c>
      <c r="F3614">
        <v>2</v>
      </c>
      <c r="G3614">
        <v>6</v>
      </c>
      <c r="H3614">
        <v>5</v>
      </c>
      <c r="I3614">
        <v>97291</v>
      </c>
      <c r="J3614">
        <v>1</v>
      </c>
      <c r="K3614">
        <v>0</v>
      </c>
      <c r="L3614">
        <v>0</v>
      </c>
      <c r="M3614">
        <v>0</v>
      </c>
      <c r="N3614">
        <v>1</v>
      </c>
      <c r="O3614">
        <v>1</v>
      </c>
      <c r="P3614">
        <v>348</v>
      </c>
      <c r="Q3614">
        <v>27</v>
      </c>
      <c r="R3614">
        <v>3</v>
      </c>
      <c r="S3614" t="s">
        <v>1478</v>
      </c>
      <c r="T3614">
        <v>1</v>
      </c>
      <c r="U3614">
        <v>3.1600000000000003E-2</v>
      </c>
      <c r="V3614">
        <v>215</v>
      </c>
    </row>
    <row r="3615" spans="1:22">
      <c r="A3615">
        <v>177702</v>
      </c>
      <c r="B3615" t="s">
        <v>3728</v>
      </c>
      <c r="C3615">
        <v>0.58579999999999999</v>
      </c>
      <c r="D3615">
        <v>0.64880000000000004</v>
      </c>
      <c r="E3615">
        <v>6896</v>
      </c>
      <c r="F3615">
        <v>2</v>
      </c>
      <c r="G3615">
        <v>6</v>
      </c>
      <c r="H3615">
        <v>5</v>
      </c>
      <c r="I3615">
        <v>97291</v>
      </c>
      <c r="J3615">
        <v>1</v>
      </c>
      <c r="K3615">
        <v>0</v>
      </c>
      <c r="L3615">
        <v>0</v>
      </c>
      <c r="M3615">
        <v>0</v>
      </c>
      <c r="N3615">
        <v>1</v>
      </c>
      <c r="O3615">
        <v>1</v>
      </c>
      <c r="P3615">
        <v>348</v>
      </c>
      <c r="Q3615">
        <v>27</v>
      </c>
      <c r="R3615">
        <v>3</v>
      </c>
      <c r="S3615" t="s">
        <v>1478</v>
      </c>
      <c r="T3615">
        <v>1</v>
      </c>
      <c r="U3615">
        <v>6.3E-2</v>
      </c>
      <c r="V3615">
        <v>434</v>
      </c>
    </row>
    <row r="3616" spans="1:22">
      <c r="A3616">
        <v>177703</v>
      </c>
      <c r="B3616" t="s">
        <v>3728</v>
      </c>
      <c r="C3616">
        <v>0.64880000000000004</v>
      </c>
      <c r="D3616">
        <v>0.7137</v>
      </c>
      <c r="E3616">
        <v>7034</v>
      </c>
      <c r="F3616">
        <v>2</v>
      </c>
      <c r="G3616">
        <v>6</v>
      </c>
      <c r="H3616">
        <v>5</v>
      </c>
      <c r="I3616">
        <v>97291</v>
      </c>
      <c r="J3616">
        <v>1</v>
      </c>
      <c r="K3616">
        <v>0</v>
      </c>
      <c r="L3616">
        <v>0</v>
      </c>
      <c r="M3616">
        <v>0</v>
      </c>
      <c r="N3616">
        <v>1</v>
      </c>
      <c r="O3616">
        <v>1</v>
      </c>
      <c r="P3616">
        <v>348</v>
      </c>
      <c r="Q3616">
        <v>27</v>
      </c>
      <c r="R3616">
        <v>3</v>
      </c>
      <c r="S3616" t="s">
        <v>1478</v>
      </c>
      <c r="T3616">
        <v>1</v>
      </c>
      <c r="U3616">
        <v>6.4899999999999999E-2</v>
      </c>
      <c r="V3616">
        <v>457</v>
      </c>
    </row>
    <row r="3617" spans="1:22">
      <c r="A3617">
        <v>177704</v>
      </c>
      <c r="B3617" t="s">
        <v>3728</v>
      </c>
      <c r="C3617">
        <v>0.7137</v>
      </c>
      <c r="D3617">
        <v>0.80279999999999996</v>
      </c>
      <c r="E3617">
        <v>7200</v>
      </c>
      <c r="F3617">
        <v>2</v>
      </c>
      <c r="G3617">
        <v>6</v>
      </c>
      <c r="H3617">
        <v>5</v>
      </c>
      <c r="I3617">
        <v>97291</v>
      </c>
      <c r="J3617">
        <v>1</v>
      </c>
      <c r="K3617">
        <v>0</v>
      </c>
      <c r="L3617">
        <v>0</v>
      </c>
      <c r="M3617">
        <v>0</v>
      </c>
      <c r="N3617">
        <v>1</v>
      </c>
      <c r="O3617">
        <v>1</v>
      </c>
      <c r="P3617">
        <v>348</v>
      </c>
      <c r="Q3617">
        <v>27</v>
      </c>
      <c r="R3617">
        <v>3</v>
      </c>
      <c r="S3617" t="s">
        <v>1478</v>
      </c>
      <c r="T3617">
        <v>1</v>
      </c>
      <c r="U3617">
        <v>8.9099999999999999E-2</v>
      </c>
      <c r="V3617">
        <v>642</v>
      </c>
    </row>
    <row r="3618" spans="1:22">
      <c r="A3618">
        <v>177705</v>
      </c>
      <c r="B3618" t="s">
        <v>3728</v>
      </c>
      <c r="C3618">
        <v>0.80279999999999996</v>
      </c>
      <c r="D3618">
        <v>0.8538</v>
      </c>
      <c r="E3618">
        <v>7352</v>
      </c>
      <c r="F3618">
        <v>2</v>
      </c>
      <c r="G3618">
        <v>6</v>
      </c>
      <c r="H3618">
        <v>5</v>
      </c>
      <c r="I3618">
        <v>97291</v>
      </c>
      <c r="J3618">
        <v>1</v>
      </c>
      <c r="K3618">
        <v>0</v>
      </c>
      <c r="L3618">
        <v>0</v>
      </c>
      <c r="M3618">
        <v>0</v>
      </c>
      <c r="N3618">
        <v>1</v>
      </c>
      <c r="O3618">
        <v>1</v>
      </c>
      <c r="P3618">
        <v>348</v>
      </c>
      <c r="Q3618">
        <v>27</v>
      </c>
      <c r="R3618">
        <v>3</v>
      </c>
      <c r="S3618" t="s">
        <v>1478</v>
      </c>
      <c r="T3618">
        <v>1</v>
      </c>
      <c r="U3618">
        <v>5.0999999999999997E-2</v>
      </c>
      <c r="V3618">
        <v>375</v>
      </c>
    </row>
    <row r="3619" spans="1:22">
      <c r="A3619">
        <v>177706</v>
      </c>
      <c r="B3619" t="s">
        <v>3728</v>
      </c>
      <c r="C3619">
        <v>0.8538</v>
      </c>
      <c r="D3619">
        <v>0.9194</v>
      </c>
      <c r="E3619">
        <v>7478</v>
      </c>
      <c r="F3619">
        <v>2</v>
      </c>
      <c r="G3619">
        <v>6</v>
      </c>
      <c r="H3619">
        <v>5</v>
      </c>
      <c r="I3619">
        <v>97291</v>
      </c>
      <c r="J3619">
        <v>1</v>
      </c>
      <c r="K3619">
        <v>0</v>
      </c>
      <c r="L3619">
        <v>0</v>
      </c>
      <c r="M3619">
        <v>0</v>
      </c>
      <c r="N3619">
        <v>1</v>
      </c>
      <c r="O3619">
        <v>1</v>
      </c>
      <c r="P3619">
        <v>348</v>
      </c>
      <c r="Q3619">
        <v>27</v>
      </c>
      <c r="R3619">
        <v>3</v>
      </c>
      <c r="S3619" t="s">
        <v>1478</v>
      </c>
      <c r="T3619">
        <v>1</v>
      </c>
      <c r="U3619">
        <v>6.5600000000000006E-2</v>
      </c>
      <c r="V3619">
        <v>491</v>
      </c>
    </row>
    <row r="3620" spans="1:22">
      <c r="A3620">
        <v>177707</v>
      </c>
      <c r="B3620" t="s">
        <v>3728</v>
      </c>
      <c r="C3620">
        <v>0.9194</v>
      </c>
      <c r="D3620">
        <v>0.95</v>
      </c>
      <c r="E3620">
        <v>7581</v>
      </c>
      <c r="F3620">
        <v>2</v>
      </c>
      <c r="G3620">
        <v>6</v>
      </c>
      <c r="H3620">
        <v>5</v>
      </c>
      <c r="I3620">
        <v>97291</v>
      </c>
      <c r="J3620">
        <v>1</v>
      </c>
      <c r="K3620">
        <v>0</v>
      </c>
      <c r="L3620">
        <v>0</v>
      </c>
      <c r="M3620">
        <v>0</v>
      </c>
      <c r="N3620">
        <v>1</v>
      </c>
      <c r="O3620">
        <v>1</v>
      </c>
      <c r="P3620">
        <v>348</v>
      </c>
      <c r="Q3620">
        <v>27</v>
      </c>
      <c r="R3620">
        <v>3</v>
      </c>
      <c r="S3620" t="s">
        <v>1478</v>
      </c>
      <c r="T3620">
        <v>1</v>
      </c>
      <c r="U3620">
        <v>3.0599999999999999E-2</v>
      </c>
      <c r="V3620">
        <v>232</v>
      </c>
    </row>
    <row r="3621" spans="1:22">
      <c r="A3621">
        <v>177708</v>
      </c>
      <c r="B3621" t="s">
        <v>3728</v>
      </c>
      <c r="C3621">
        <v>0.95</v>
      </c>
      <c r="D3621">
        <v>1.006</v>
      </c>
      <c r="E3621">
        <v>7675</v>
      </c>
      <c r="F3621">
        <v>2</v>
      </c>
      <c r="G3621">
        <v>6</v>
      </c>
      <c r="H3621">
        <v>5</v>
      </c>
      <c r="I3621">
        <v>97291</v>
      </c>
      <c r="J3621">
        <v>1</v>
      </c>
      <c r="K3621">
        <v>0</v>
      </c>
      <c r="L3621">
        <v>0</v>
      </c>
      <c r="M3621">
        <v>0</v>
      </c>
      <c r="N3621">
        <v>1</v>
      </c>
      <c r="O3621">
        <v>1</v>
      </c>
      <c r="P3621">
        <v>348</v>
      </c>
      <c r="Q3621">
        <v>27</v>
      </c>
      <c r="R3621">
        <v>3</v>
      </c>
      <c r="S3621" t="s">
        <v>1478</v>
      </c>
      <c r="T3621">
        <v>1</v>
      </c>
      <c r="U3621">
        <v>5.6000000000000001E-2</v>
      </c>
      <c r="V3621">
        <v>430</v>
      </c>
    </row>
    <row r="3622" spans="1:22">
      <c r="A3622">
        <v>177709</v>
      </c>
      <c r="B3622" t="s">
        <v>3728</v>
      </c>
      <c r="C3622">
        <v>1.006</v>
      </c>
      <c r="D3622">
        <v>1.0718000000000001</v>
      </c>
      <c r="E3622">
        <v>8469</v>
      </c>
      <c r="F3622">
        <v>2</v>
      </c>
      <c r="G3622">
        <v>6</v>
      </c>
      <c r="H3622">
        <v>5</v>
      </c>
      <c r="I3622">
        <v>97291</v>
      </c>
      <c r="J3622">
        <v>1</v>
      </c>
      <c r="K3622">
        <v>0</v>
      </c>
      <c r="L3622">
        <v>0</v>
      </c>
      <c r="M3622">
        <v>0</v>
      </c>
      <c r="N3622">
        <v>1</v>
      </c>
      <c r="O3622">
        <v>1</v>
      </c>
      <c r="P3622">
        <v>348</v>
      </c>
      <c r="Q3622">
        <v>27</v>
      </c>
      <c r="R3622">
        <v>3</v>
      </c>
      <c r="S3622" t="s">
        <v>1478</v>
      </c>
      <c r="T3622">
        <v>1</v>
      </c>
      <c r="U3622">
        <v>6.5799999999999997E-2</v>
      </c>
      <c r="V3622">
        <v>557</v>
      </c>
    </row>
    <row r="3623" spans="1:22">
      <c r="A3623">
        <v>177710</v>
      </c>
      <c r="B3623" t="s">
        <v>3728</v>
      </c>
      <c r="C3623">
        <v>1.0718000000000001</v>
      </c>
      <c r="D3623">
        <v>1.1585000000000001</v>
      </c>
      <c r="E3623">
        <v>8711</v>
      </c>
      <c r="F3623">
        <v>2</v>
      </c>
      <c r="G3623">
        <v>6</v>
      </c>
      <c r="H3623">
        <v>5</v>
      </c>
      <c r="I3623">
        <v>97291</v>
      </c>
      <c r="J3623">
        <v>1</v>
      </c>
      <c r="K3623">
        <v>0</v>
      </c>
      <c r="L3623">
        <v>0</v>
      </c>
      <c r="M3623">
        <v>0</v>
      </c>
      <c r="N3623">
        <v>1</v>
      </c>
      <c r="O3623">
        <v>1</v>
      </c>
      <c r="P3623">
        <v>348</v>
      </c>
      <c r="Q3623">
        <v>27</v>
      </c>
      <c r="R3623">
        <v>3</v>
      </c>
      <c r="S3623" t="s">
        <v>1478</v>
      </c>
      <c r="T3623">
        <v>1</v>
      </c>
      <c r="U3623">
        <v>8.6699999999999999E-2</v>
      </c>
      <c r="V3623">
        <v>755</v>
      </c>
    </row>
    <row r="3624" spans="1:22">
      <c r="A3624">
        <v>177711</v>
      </c>
      <c r="B3624" t="s">
        <v>3728</v>
      </c>
      <c r="C3624">
        <v>1.1585000000000001</v>
      </c>
      <c r="D3624">
        <v>1.2313000000000001</v>
      </c>
      <c r="E3624">
        <v>8964</v>
      </c>
      <c r="F3624">
        <v>2</v>
      </c>
      <c r="G3624">
        <v>6</v>
      </c>
      <c r="H3624">
        <v>5</v>
      </c>
      <c r="I3624">
        <v>97291</v>
      </c>
      <c r="J3624">
        <v>1</v>
      </c>
      <c r="K3624">
        <v>0</v>
      </c>
      <c r="L3624">
        <v>0</v>
      </c>
      <c r="M3624">
        <v>0</v>
      </c>
      <c r="N3624">
        <v>1</v>
      </c>
      <c r="O3624">
        <v>1</v>
      </c>
      <c r="P3624">
        <v>348</v>
      </c>
      <c r="Q3624">
        <v>27</v>
      </c>
      <c r="R3624">
        <v>3</v>
      </c>
      <c r="S3624" t="s">
        <v>1478</v>
      </c>
      <c r="T3624">
        <v>1</v>
      </c>
      <c r="U3624">
        <v>7.2800000000000004E-2</v>
      </c>
      <c r="V3624">
        <v>653</v>
      </c>
    </row>
    <row r="3625" spans="1:22">
      <c r="A3625">
        <v>177712</v>
      </c>
      <c r="B3625" t="s">
        <v>3728</v>
      </c>
      <c r="C3625">
        <v>1.2313000000000001</v>
      </c>
      <c r="D3625">
        <v>1.3217000000000001</v>
      </c>
      <c r="E3625">
        <v>9222</v>
      </c>
      <c r="F3625">
        <v>2</v>
      </c>
      <c r="G3625">
        <v>6</v>
      </c>
      <c r="H3625">
        <v>5</v>
      </c>
      <c r="I3625">
        <v>97291</v>
      </c>
      <c r="J3625">
        <v>1</v>
      </c>
      <c r="K3625">
        <v>0</v>
      </c>
      <c r="L3625">
        <v>0</v>
      </c>
      <c r="M3625">
        <v>0</v>
      </c>
      <c r="N3625">
        <v>1</v>
      </c>
      <c r="O3625">
        <v>1</v>
      </c>
      <c r="P3625">
        <v>348</v>
      </c>
      <c r="Q3625">
        <v>27</v>
      </c>
      <c r="R3625">
        <v>3</v>
      </c>
      <c r="S3625" t="s">
        <v>1478</v>
      </c>
      <c r="T3625">
        <v>1</v>
      </c>
      <c r="U3625">
        <v>9.0399999999999994E-2</v>
      </c>
      <c r="V3625">
        <v>834</v>
      </c>
    </row>
    <row r="3626" spans="1:22">
      <c r="A3626">
        <v>177713</v>
      </c>
      <c r="B3626" t="s">
        <v>3728</v>
      </c>
      <c r="C3626">
        <v>1.3217000000000001</v>
      </c>
      <c r="D3626">
        <v>1.3567</v>
      </c>
      <c r="E3626">
        <v>9421</v>
      </c>
      <c r="F3626">
        <v>2</v>
      </c>
      <c r="G3626">
        <v>6</v>
      </c>
      <c r="H3626">
        <v>5</v>
      </c>
      <c r="I3626">
        <v>97291</v>
      </c>
      <c r="J3626">
        <v>1</v>
      </c>
      <c r="K3626">
        <v>0</v>
      </c>
      <c r="L3626">
        <v>0</v>
      </c>
      <c r="M3626">
        <v>0</v>
      </c>
      <c r="N3626">
        <v>1</v>
      </c>
      <c r="O3626">
        <v>1</v>
      </c>
      <c r="P3626">
        <v>348</v>
      </c>
      <c r="Q3626">
        <v>27</v>
      </c>
      <c r="R3626">
        <v>3</v>
      </c>
      <c r="S3626" t="s">
        <v>1478</v>
      </c>
      <c r="T3626">
        <v>1</v>
      </c>
      <c r="U3626">
        <v>3.5000000000000003E-2</v>
      </c>
      <c r="V3626">
        <v>330</v>
      </c>
    </row>
    <row r="3627" spans="1:22">
      <c r="A3627">
        <v>177714</v>
      </c>
      <c r="B3627" t="s">
        <v>3728</v>
      </c>
      <c r="C3627">
        <v>1.3567</v>
      </c>
      <c r="D3627">
        <v>1.4217</v>
      </c>
      <c r="E3627">
        <v>9580</v>
      </c>
      <c r="F3627">
        <v>2</v>
      </c>
      <c r="G3627">
        <v>6</v>
      </c>
      <c r="H3627">
        <v>5</v>
      </c>
      <c r="I3627">
        <v>97291</v>
      </c>
      <c r="J3627">
        <v>1</v>
      </c>
      <c r="K3627">
        <v>0</v>
      </c>
      <c r="L3627">
        <v>0</v>
      </c>
      <c r="M3627">
        <v>0</v>
      </c>
      <c r="N3627">
        <v>1</v>
      </c>
      <c r="O3627">
        <v>1</v>
      </c>
      <c r="P3627">
        <v>348</v>
      </c>
      <c r="Q3627">
        <v>27</v>
      </c>
      <c r="R3627">
        <v>3</v>
      </c>
      <c r="S3627" t="s">
        <v>1478</v>
      </c>
      <c r="T3627">
        <v>1</v>
      </c>
      <c r="U3627">
        <v>6.5000000000000002E-2</v>
      </c>
      <c r="V3627">
        <v>623</v>
      </c>
    </row>
    <row r="3628" spans="1:22">
      <c r="A3628">
        <v>177715</v>
      </c>
      <c r="B3628" t="s">
        <v>3728</v>
      </c>
      <c r="C3628">
        <v>1.4217</v>
      </c>
      <c r="D3628">
        <v>1.4882</v>
      </c>
      <c r="E3628">
        <v>9788</v>
      </c>
      <c r="F3628">
        <v>2</v>
      </c>
      <c r="G3628">
        <v>6</v>
      </c>
      <c r="H3628">
        <v>5</v>
      </c>
      <c r="I3628">
        <v>97291</v>
      </c>
      <c r="J3628">
        <v>1</v>
      </c>
      <c r="K3628">
        <v>0</v>
      </c>
      <c r="L3628">
        <v>0</v>
      </c>
      <c r="M3628">
        <v>0</v>
      </c>
      <c r="N3628">
        <v>1</v>
      </c>
      <c r="O3628">
        <v>1</v>
      </c>
      <c r="P3628">
        <v>348</v>
      </c>
      <c r="Q3628">
        <v>27</v>
      </c>
      <c r="R3628">
        <v>3</v>
      </c>
      <c r="S3628" t="s">
        <v>1478</v>
      </c>
      <c r="T3628">
        <v>1</v>
      </c>
      <c r="U3628">
        <v>6.6500000000000004E-2</v>
      </c>
      <c r="V3628">
        <v>651</v>
      </c>
    </row>
    <row r="3629" spans="1:22">
      <c r="A3629">
        <v>177716</v>
      </c>
      <c r="B3629" t="s">
        <v>3728</v>
      </c>
      <c r="C3629">
        <v>1.4882</v>
      </c>
      <c r="D3629">
        <v>1.57980001</v>
      </c>
      <c r="E3629">
        <v>10039</v>
      </c>
      <c r="F3629">
        <v>2</v>
      </c>
      <c r="G3629">
        <v>6</v>
      </c>
      <c r="H3629">
        <v>5</v>
      </c>
      <c r="I3629">
        <v>97291</v>
      </c>
      <c r="J3629">
        <v>1</v>
      </c>
      <c r="K3629">
        <v>0</v>
      </c>
      <c r="L3629">
        <v>0</v>
      </c>
      <c r="M3629">
        <v>0</v>
      </c>
      <c r="N3629">
        <v>1</v>
      </c>
      <c r="O3629">
        <v>1</v>
      </c>
      <c r="P3629">
        <v>348</v>
      </c>
      <c r="Q3629">
        <v>27</v>
      </c>
      <c r="R3629">
        <v>3</v>
      </c>
      <c r="S3629" t="s">
        <v>1478</v>
      </c>
      <c r="T3629">
        <v>1</v>
      </c>
      <c r="U3629">
        <v>9.1600009999999996E-2</v>
      </c>
      <c r="V3629">
        <v>920</v>
      </c>
    </row>
    <row r="3630" spans="1:22">
      <c r="A3630">
        <v>177717</v>
      </c>
      <c r="B3630" t="s">
        <v>3729</v>
      </c>
      <c r="C3630">
        <v>-2.9999999999999997E-8</v>
      </c>
      <c r="D3630">
        <v>5.1700000000000003E-2</v>
      </c>
      <c r="E3630">
        <v>2585</v>
      </c>
      <c r="F3630">
        <v>2</v>
      </c>
      <c r="G3630">
        <v>6</v>
      </c>
      <c r="H3630">
        <v>5</v>
      </c>
      <c r="I3630">
        <v>97291</v>
      </c>
      <c r="J3630">
        <v>1</v>
      </c>
      <c r="K3630">
        <v>0</v>
      </c>
      <c r="L3630">
        <v>0</v>
      </c>
      <c r="M3630">
        <v>0</v>
      </c>
      <c r="N3630">
        <v>1</v>
      </c>
      <c r="O3630">
        <v>1</v>
      </c>
      <c r="P3630">
        <v>348</v>
      </c>
      <c r="Q3630">
        <v>27</v>
      </c>
      <c r="R3630">
        <v>3</v>
      </c>
      <c r="S3630" t="s">
        <v>1478</v>
      </c>
      <c r="T3630">
        <v>1</v>
      </c>
      <c r="U3630">
        <v>5.1700030000000001E-2</v>
      </c>
      <c r="V3630">
        <v>134</v>
      </c>
    </row>
    <row r="3631" spans="1:22">
      <c r="A3631">
        <v>177718</v>
      </c>
      <c r="B3631" t="s">
        <v>3729</v>
      </c>
      <c r="C3631">
        <v>5.1700000000000003E-2</v>
      </c>
      <c r="D3631">
        <v>0.1077</v>
      </c>
      <c r="E3631">
        <v>2585</v>
      </c>
      <c r="F3631">
        <v>2</v>
      </c>
      <c r="G3631">
        <v>6</v>
      </c>
      <c r="H3631">
        <v>5</v>
      </c>
      <c r="I3631">
        <v>97291</v>
      </c>
      <c r="J3631">
        <v>1</v>
      </c>
      <c r="K3631">
        <v>0</v>
      </c>
      <c r="L3631">
        <v>0</v>
      </c>
      <c r="M3631">
        <v>0</v>
      </c>
      <c r="N3631">
        <v>1</v>
      </c>
      <c r="O3631">
        <v>1</v>
      </c>
      <c r="P3631">
        <v>348</v>
      </c>
      <c r="Q3631">
        <v>27</v>
      </c>
      <c r="R3631">
        <v>3</v>
      </c>
      <c r="S3631" t="s">
        <v>1478</v>
      </c>
      <c r="T3631">
        <v>1</v>
      </c>
      <c r="U3631">
        <v>5.6000000000000001E-2</v>
      </c>
      <c r="V3631">
        <v>145</v>
      </c>
    </row>
    <row r="3632" spans="1:22">
      <c r="A3632">
        <v>177719</v>
      </c>
      <c r="B3632" t="s">
        <v>3729</v>
      </c>
      <c r="C3632">
        <v>0.1077</v>
      </c>
      <c r="D3632">
        <v>0.18090000000000001</v>
      </c>
      <c r="E3632">
        <v>2585</v>
      </c>
      <c r="F3632">
        <v>2</v>
      </c>
      <c r="G3632">
        <v>6</v>
      </c>
      <c r="H3632">
        <v>5</v>
      </c>
      <c r="I3632">
        <v>97291</v>
      </c>
      <c r="J3632">
        <v>1</v>
      </c>
      <c r="K3632">
        <v>0</v>
      </c>
      <c r="L3632">
        <v>0</v>
      </c>
      <c r="M3632">
        <v>0</v>
      </c>
      <c r="N3632">
        <v>1</v>
      </c>
      <c r="O3632">
        <v>1</v>
      </c>
      <c r="P3632">
        <v>348</v>
      </c>
      <c r="Q3632">
        <v>27</v>
      </c>
      <c r="R3632">
        <v>3</v>
      </c>
      <c r="S3632" t="s">
        <v>1478</v>
      </c>
      <c r="T3632">
        <v>1</v>
      </c>
      <c r="U3632">
        <v>7.3200000000000001E-2</v>
      </c>
      <c r="V3632">
        <v>189</v>
      </c>
    </row>
    <row r="3633" spans="1:22">
      <c r="A3633">
        <v>177720</v>
      </c>
      <c r="B3633" t="s">
        <v>3729</v>
      </c>
      <c r="C3633">
        <v>0.18090000000000001</v>
      </c>
      <c r="D3633">
        <v>0.2455</v>
      </c>
      <c r="E3633">
        <v>2585</v>
      </c>
      <c r="F3633">
        <v>2</v>
      </c>
      <c r="G3633">
        <v>6</v>
      </c>
      <c r="H3633">
        <v>5</v>
      </c>
      <c r="I3633">
        <v>97291</v>
      </c>
      <c r="J3633">
        <v>1</v>
      </c>
      <c r="K3633">
        <v>0</v>
      </c>
      <c r="L3633">
        <v>0</v>
      </c>
      <c r="M3633">
        <v>0</v>
      </c>
      <c r="N3633">
        <v>1</v>
      </c>
      <c r="O3633">
        <v>1</v>
      </c>
      <c r="P3633">
        <v>348</v>
      </c>
      <c r="Q3633">
        <v>27</v>
      </c>
      <c r="R3633">
        <v>3</v>
      </c>
      <c r="S3633" t="s">
        <v>1478</v>
      </c>
      <c r="T3633">
        <v>1</v>
      </c>
      <c r="U3633">
        <v>6.4600000000000005E-2</v>
      </c>
      <c r="V3633">
        <v>167</v>
      </c>
    </row>
    <row r="3634" spans="1:22">
      <c r="A3634">
        <v>177721</v>
      </c>
      <c r="B3634" t="s">
        <v>3729</v>
      </c>
      <c r="C3634">
        <v>0.2455</v>
      </c>
      <c r="D3634">
        <v>0.27979999999999999</v>
      </c>
      <c r="E3634">
        <v>2585</v>
      </c>
      <c r="F3634">
        <v>2</v>
      </c>
      <c r="G3634">
        <v>6</v>
      </c>
      <c r="H3634">
        <v>5</v>
      </c>
      <c r="I3634">
        <v>97291</v>
      </c>
      <c r="J3634">
        <v>1</v>
      </c>
      <c r="K3634">
        <v>0</v>
      </c>
      <c r="L3634">
        <v>0</v>
      </c>
      <c r="M3634">
        <v>0</v>
      </c>
      <c r="N3634">
        <v>1</v>
      </c>
      <c r="O3634">
        <v>1</v>
      </c>
      <c r="P3634">
        <v>348</v>
      </c>
      <c r="Q3634">
        <v>27</v>
      </c>
      <c r="R3634">
        <v>3</v>
      </c>
      <c r="S3634" t="s">
        <v>1478</v>
      </c>
      <c r="T3634">
        <v>1</v>
      </c>
      <c r="U3634">
        <v>3.4299999999999997E-2</v>
      </c>
      <c r="V3634">
        <v>89</v>
      </c>
    </row>
    <row r="3635" spans="1:22">
      <c r="A3635">
        <v>177722</v>
      </c>
      <c r="B3635" t="s">
        <v>3729</v>
      </c>
      <c r="C3635">
        <v>0.27979999999999999</v>
      </c>
      <c r="D3635">
        <v>0.32400000000000001</v>
      </c>
      <c r="E3635">
        <v>2585</v>
      </c>
      <c r="F3635">
        <v>2</v>
      </c>
      <c r="G3635">
        <v>6</v>
      </c>
      <c r="H3635">
        <v>5</v>
      </c>
      <c r="I3635">
        <v>97291</v>
      </c>
      <c r="J3635">
        <v>1</v>
      </c>
      <c r="K3635">
        <v>0</v>
      </c>
      <c r="L3635">
        <v>0</v>
      </c>
      <c r="M3635">
        <v>0</v>
      </c>
      <c r="N3635">
        <v>1</v>
      </c>
      <c r="O3635">
        <v>1</v>
      </c>
      <c r="P3635">
        <v>348</v>
      </c>
      <c r="Q3635">
        <v>27</v>
      </c>
      <c r="R3635">
        <v>3</v>
      </c>
      <c r="S3635" t="s">
        <v>1478</v>
      </c>
      <c r="T3635">
        <v>1</v>
      </c>
      <c r="U3635">
        <v>4.4200000000000003E-2</v>
      </c>
      <c r="V3635">
        <v>114</v>
      </c>
    </row>
    <row r="3636" spans="1:22">
      <c r="A3636">
        <v>177723</v>
      </c>
      <c r="B3636" t="s">
        <v>3729</v>
      </c>
      <c r="C3636">
        <v>0.32400000000000001</v>
      </c>
      <c r="D3636">
        <v>0.376</v>
      </c>
      <c r="E3636">
        <v>2585</v>
      </c>
      <c r="F3636">
        <v>2</v>
      </c>
      <c r="G3636">
        <v>6</v>
      </c>
      <c r="H3636">
        <v>5</v>
      </c>
      <c r="I3636">
        <v>97291</v>
      </c>
      <c r="J3636">
        <v>1</v>
      </c>
      <c r="K3636">
        <v>0</v>
      </c>
      <c r="L3636">
        <v>0</v>
      </c>
      <c r="M3636">
        <v>0</v>
      </c>
      <c r="N3636">
        <v>1</v>
      </c>
      <c r="O3636">
        <v>1</v>
      </c>
      <c r="P3636">
        <v>348</v>
      </c>
      <c r="Q3636">
        <v>27</v>
      </c>
      <c r="R3636">
        <v>3</v>
      </c>
      <c r="S3636" t="s">
        <v>1478</v>
      </c>
      <c r="T3636">
        <v>1</v>
      </c>
      <c r="U3636">
        <v>5.1999999999999998E-2</v>
      </c>
      <c r="V3636">
        <v>134</v>
      </c>
    </row>
    <row r="3637" spans="1:22">
      <c r="A3637">
        <v>177724</v>
      </c>
      <c r="B3637" t="s">
        <v>3729</v>
      </c>
      <c r="C3637">
        <v>0.376</v>
      </c>
      <c r="D3637">
        <v>0.4864</v>
      </c>
      <c r="E3637">
        <v>2585</v>
      </c>
      <c r="F3637">
        <v>2</v>
      </c>
      <c r="G3637">
        <v>6</v>
      </c>
      <c r="H3637">
        <v>5</v>
      </c>
      <c r="I3637">
        <v>97291</v>
      </c>
      <c r="J3637">
        <v>1</v>
      </c>
      <c r="K3637">
        <v>0</v>
      </c>
      <c r="L3637">
        <v>0</v>
      </c>
      <c r="M3637">
        <v>0</v>
      </c>
      <c r="N3637">
        <v>1</v>
      </c>
      <c r="O3637">
        <v>1</v>
      </c>
      <c r="P3637">
        <v>348</v>
      </c>
      <c r="Q3637">
        <v>27</v>
      </c>
      <c r="R3637">
        <v>3</v>
      </c>
      <c r="S3637" t="s">
        <v>1478</v>
      </c>
      <c r="T3637">
        <v>1</v>
      </c>
      <c r="U3637">
        <v>0.1104</v>
      </c>
      <c r="V3637">
        <v>285</v>
      </c>
    </row>
    <row r="3638" spans="1:22">
      <c r="A3638">
        <v>177725</v>
      </c>
      <c r="B3638" t="s">
        <v>3729</v>
      </c>
      <c r="C3638">
        <v>0.4864</v>
      </c>
      <c r="D3638">
        <v>0.53190000000000004</v>
      </c>
      <c r="E3638">
        <v>2489</v>
      </c>
      <c r="F3638">
        <v>2</v>
      </c>
      <c r="G3638">
        <v>6</v>
      </c>
      <c r="H3638">
        <v>5</v>
      </c>
      <c r="I3638">
        <v>97291</v>
      </c>
      <c r="J3638">
        <v>1</v>
      </c>
      <c r="K3638">
        <v>0</v>
      </c>
      <c r="L3638">
        <v>0</v>
      </c>
      <c r="M3638">
        <v>0</v>
      </c>
      <c r="N3638">
        <v>1</v>
      </c>
      <c r="O3638">
        <v>1</v>
      </c>
      <c r="P3638">
        <v>348</v>
      </c>
      <c r="Q3638">
        <v>27</v>
      </c>
      <c r="R3638">
        <v>3</v>
      </c>
      <c r="S3638" t="s">
        <v>1478</v>
      </c>
      <c r="T3638">
        <v>1</v>
      </c>
      <c r="U3638">
        <v>4.5499999999999999E-2</v>
      </c>
      <c r="V3638">
        <v>113</v>
      </c>
    </row>
    <row r="3639" spans="1:22">
      <c r="A3639">
        <v>177726</v>
      </c>
      <c r="B3639" t="s">
        <v>3729</v>
      </c>
      <c r="C3639">
        <v>0.53190000000000004</v>
      </c>
      <c r="D3639">
        <v>0.60999996999999995</v>
      </c>
      <c r="E3639">
        <v>2412</v>
      </c>
      <c r="F3639">
        <v>2</v>
      </c>
      <c r="G3639">
        <v>6</v>
      </c>
      <c r="H3639">
        <v>5</v>
      </c>
      <c r="I3639">
        <v>97291</v>
      </c>
      <c r="J3639">
        <v>1</v>
      </c>
      <c r="K3639">
        <v>0</v>
      </c>
      <c r="L3639">
        <v>0</v>
      </c>
      <c r="M3639">
        <v>0</v>
      </c>
      <c r="N3639">
        <v>1</v>
      </c>
      <c r="O3639">
        <v>1</v>
      </c>
      <c r="P3639">
        <v>348</v>
      </c>
      <c r="Q3639">
        <v>27</v>
      </c>
      <c r="R3639">
        <v>3</v>
      </c>
      <c r="S3639" t="s">
        <v>1478</v>
      </c>
      <c r="T3639">
        <v>1</v>
      </c>
      <c r="U3639">
        <v>7.8099970000000005E-2</v>
      </c>
      <c r="V3639">
        <v>188</v>
      </c>
    </row>
    <row r="3640" spans="1:22">
      <c r="A3640">
        <v>177727</v>
      </c>
      <c r="B3640" t="s">
        <v>3730</v>
      </c>
      <c r="C3640">
        <v>-2.9999999999999997E-8</v>
      </c>
      <c r="D3640">
        <v>1.54E-2</v>
      </c>
      <c r="E3640">
        <v>3947</v>
      </c>
      <c r="F3640">
        <v>2</v>
      </c>
      <c r="G3640">
        <v>6</v>
      </c>
      <c r="H3640">
        <v>5</v>
      </c>
      <c r="I3640">
        <v>97291</v>
      </c>
      <c r="J3640">
        <v>1</v>
      </c>
      <c r="K3640">
        <v>0</v>
      </c>
      <c r="L3640">
        <v>0</v>
      </c>
      <c r="M3640">
        <v>0</v>
      </c>
      <c r="N3640">
        <v>1</v>
      </c>
      <c r="O3640">
        <v>1</v>
      </c>
      <c r="P3640">
        <v>348</v>
      </c>
      <c r="Q3640">
        <v>27</v>
      </c>
      <c r="R3640">
        <v>3</v>
      </c>
      <c r="S3640" t="s">
        <v>1478</v>
      </c>
      <c r="T3640">
        <v>1</v>
      </c>
      <c r="U3640">
        <v>1.540003E-2</v>
      </c>
      <c r="V3640">
        <v>61</v>
      </c>
    </row>
    <row r="3641" spans="1:22">
      <c r="A3641">
        <v>177728</v>
      </c>
      <c r="B3641" t="s">
        <v>3730</v>
      </c>
      <c r="C3641">
        <v>1.54E-2</v>
      </c>
      <c r="D3641">
        <v>2.98E-2</v>
      </c>
      <c r="E3641">
        <v>3947</v>
      </c>
      <c r="F3641">
        <v>2</v>
      </c>
      <c r="G3641">
        <v>6</v>
      </c>
      <c r="H3641">
        <v>5</v>
      </c>
      <c r="I3641">
        <v>97291</v>
      </c>
      <c r="J3641">
        <v>1</v>
      </c>
      <c r="K3641">
        <v>0</v>
      </c>
      <c r="L3641">
        <v>0</v>
      </c>
      <c r="M3641">
        <v>0</v>
      </c>
      <c r="N3641">
        <v>1</v>
      </c>
      <c r="O3641">
        <v>1</v>
      </c>
      <c r="P3641">
        <v>348</v>
      </c>
      <c r="Q3641">
        <v>27</v>
      </c>
      <c r="R3641">
        <v>3</v>
      </c>
      <c r="S3641" t="s">
        <v>1478</v>
      </c>
      <c r="T3641">
        <v>1</v>
      </c>
      <c r="U3641">
        <v>1.44E-2</v>
      </c>
      <c r="V3641">
        <v>57</v>
      </c>
    </row>
    <row r="3642" spans="1:22">
      <c r="A3642">
        <v>177729</v>
      </c>
      <c r="B3642" t="s">
        <v>3730</v>
      </c>
      <c r="C3642">
        <v>2.98E-2</v>
      </c>
      <c r="D3642">
        <v>6.7799999999999999E-2</v>
      </c>
      <c r="E3642">
        <v>3947</v>
      </c>
      <c r="F3642">
        <v>2</v>
      </c>
      <c r="G3642">
        <v>6</v>
      </c>
      <c r="H3642">
        <v>5</v>
      </c>
      <c r="I3642">
        <v>97291</v>
      </c>
      <c r="J3642">
        <v>1</v>
      </c>
      <c r="K3642">
        <v>0</v>
      </c>
      <c r="L3642">
        <v>0</v>
      </c>
      <c r="M3642">
        <v>0</v>
      </c>
      <c r="N3642">
        <v>1</v>
      </c>
      <c r="O3642">
        <v>1</v>
      </c>
      <c r="P3642">
        <v>348</v>
      </c>
      <c r="Q3642">
        <v>27</v>
      </c>
      <c r="R3642">
        <v>3</v>
      </c>
      <c r="S3642" t="s">
        <v>1478</v>
      </c>
      <c r="T3642">
        <v>1</v>
      </c>
      <c r="U3642">
        <v>3.7999999999999999E-2</v>
      </c>
      <c r="V3642">
        <v>150</v>
      </c>
    </row>
    <row r="3643" spans="1:22">
      <c r="A3643">
        <v>177730</v>
      </c>
      <c r="B3643" t="s">
        <v>3730</v>
      </c>
      <c r="C3643">
        <v>6.7799999999999999E-2</v>
      </c>
      <c r="D3643">
        <v>0.1239</v>
      </c>
      <c r="E3643">
        <v>3947</v>
      </c>
      <c r="F3643">
        <v>2</v>
      </c>
      <c r="G3643">
        <v>6</v>
      </c>
      <c r="H3643">
        <v>5</v>
      </c>
      <c r="I3643">
        <v>97291</v>
      </c>
      <c r="J3643">
        <v>1</v>
      </c>
      <c r="K3643">
        <v>0</v>
      </c>
      <c r="L3643">
        <v>0</v>
      </c>
      <c r="M3643">
        <v>0</v>
      </c>
      <c r="N3643">
        <v>1</v>
      </c>
      <c r="O3643">
        <v>1</v>
      </c>
      <c r="P3643">
        <v>348</v>
      </c>
      <c r="Q3643">
        <v>27</v>
      </c>
      <c r="R3643">
        <v>3</v>
      </c>
      <c r="S3643" t="s">
        <v>1478</v>
      </c>
      <c r="T3643">
        <v>1</v>
      </c>
      <c r="U3643">
        <v>5.6099999999999997E-2</v>
      </c>
      <c r="V3643">
        <v>221</v>
      </c>
    </row>
    <row r="3644" spans="1:22">
      <c r="A3644">
        <v>177731</v>
      </c>
      <c r="B3644" t="s">
        <v>3730</v>
      </c>
      <c r="C3644">
        <v>0.1239</v>
      </c>
      <c r="D3644">
        <v>0.18190000000000001</v>
      </c>
      <c r="E3644">
        <v>3947</v>
      </c>
      <c r="F3644">
        <v>2</v>
      </c>
      <c r="G3644">
        <v>6</v>
      </c>
      <c r="H3644">
        <v>5</v>
      </c>
      <c r="I3644">
        <v>97291</v>
      </c>
      <c r="J3644">
        <v>1</v>
      </c>
      <c r="K3644">
        <v>0</v>
      </c>
      <c r="L3644">
        <v>0</v>
      </c>
      <c r="M3644">
        <v>0</v>
      </c>
      <c r="N3644">
        <v>1</v>
      </c>
      <c r="O3644">
        <v>1</v>
      </c>
      <c r="P3644">
        <v>348</v>
      </c>
      <c r="Q3644">
        <v>27</v>
      </c>
      <c r="R3644">
        <v>3</v>
      </c>
      <c r="S3644" t="s">
        <v>1478</v>
      </c>
      <c r="T3644">
        <v>1</v>
      </c>
      <c r="U3644">
        <v>5.8000000000000003E-2</v>
      </c>
      <c r="V3644">
        <v>229</v>
      </c>
    </row>
    <row r="3645" spans="1:22">
      <c r="A3645">
        <v>177732</v>
      </c>
      <c r="B3645" t="s">
        <v>3730</v>
      </c>
      <c r="C3645">
        <v>0.18190000000000001</v>
      </c>
      <c r="D3645">
        <v>0.23860000000000001</v>
      </c>
      <c r="E3645">
        <v>3947</v>
      </c>
      <c r="F3645">
        <v>2</v>
      </c>
      <c r="G3645">
        <v>6</v>
      </c>
      <c r="H3645">
        <v>5</v>
      </c>
      <c r="I3645">
        <v>97291</v>
      </c>
      <c r="J3645">
        <v>1</v>
      </c>
      <c r="K3645">
        <v>0</v>
      </c>
      <c r="L3645">
        <v>0</v>
      </c>
      <c r="M3645">
        <v>0</v>
      </c>
      <c r="N3645">
        <v>1</v>
      </c>
      <c r="O3645">
        <v>1</v>
      </c>
      <c r="P3645">
        <v>348</v>
      </c>
      <c r="Q3645">
        <v>27</v>
      </c>
      <c r="R3645">
        <v>3</v>
      </c>
      <c r="S3645" t="s">
        <v>1478</v>
      </c>
      <c r="T3645">
        <v>1</v>
      </c>
      <c r="U3645">
        <v>5.67E-2</v>
      </c>
      <c r="V3645">
        <v>224</v>
      </c>
    </row>
    <row r="3646" spans="1:22">
      <c r="A3646">
        <v>177733</v>
      </c>
      <c r="B3646" t="s">
        <v>3730</v>
      </c>
      <c r="C3646">
        <v>0.23860000000000001</v>
      </c>
      <c r="D3646">
        <v>0.28789999999999999</v>
      </c>
      <c r="E3646">
        <v>3947</v>
      </c>
      <c r="F3646">
        <v>2</v>
      </c>
      <c r="G3646">
        <v>6</v>
      </c>
      <c r="H3646">
        <v>5</v>
      </c>
      <c r="I3646">
        <v>97291</v>
      </c>
      <c r="J3646">
        <v>1</v>
      </c>
      <c r="K3646">
        <v>0</v>
      </c>
      <c r="L3646">
        <v>0</v>
      </c>
      <c r="M3646">
        <v>0</v>
      </c>
      <c r="N3646">
        <v>1</v>
      </c>
      <c r="O3646">
        <v>1</v>
      </c>
      <c r="P3646">
        <v>348</v>
      </c>
      <c r="Q3646">
        <v>27</v>
      </c>
      <c r="R3646">
        <v>3</v>
      </c>
      <c r="S3646" t="s">
        <v>1478</v>
      </c>
      <c r="T3646">
        <v>1</v>
      </c>
      <c r="U3646">
        <v>4.9299999999999997E-2</v>
      </c>
      <c r="V3646">
        <v>195</v>
      </c>
    </row>
    <row r="3647" spans="1:22">
      <c r="A3647">
        <v>177734</v>
      </c>
      <c r="B3647" t="s">
        <v>3730</v>
      </c>
      <c r="C3647">
        <v>0.28789999999999999</v>
      </c>
      <c r="D3647">
        <v>0.30149999999999999</v>
      </c>
      <c r="E3647">
        <v>3947</v>
      </c>
      <c r="F3647">
        <v>2</v>
      </c>
      <c r="G3647">
        <v>6</v>
      </c>
      <c r="H3647">
        <v>5</v>
      </c>
      <c r="I3647">
        <v>97291</v>
      </c>
      <c r="J3647">
        <v>1</v>
      </c>
      <c r="K3647">
        <v>0</v>
      </c>
      <c r="L3647">
        <v>0</v>
      </c>
      <c r="M3647">
        <v>0</v>
      </c>
      <c r="N3647">
        <v>1</v>
      </c>
      <c r="O3647">
        <v>1</v>
      </c>
      <c r="P3647">
        <v>348</v>
      </c>
      <c r="Q3647">
        <v>27</v>
      </c>
      <c r="R3647">
        <v>3</v>
      </c>
      <c r="S3647" t="s">
        <v>1478</v>
      </c>
      <c r="T3647">
        <v>1</v>
      </c>
      <c r="U3647">
        <v>1.3599999999999999E-2</v>
      </c>
      <c r="V3647">
        <v>54</v>
      </c>
    </row>
    <row r="3648" spans="1:22">
      <c r="A3648">
        <v>177735</v>
      </c>
      <c r="B3648" t="s">
        <v>3730</v>
      </c>
      <c r="C3648">
        <v>0.30149999999999999</v>
      </c>
      <c r="D3648">
        <v>0.40339999999999998</v>
      </c>
      <c r="E3648">
        <v>3947</v>
      </c>
      <c r="F3648">
        <v>2</v>
      </c>
      <c r="G3648">
        <v>6</v>
      </c>
      <c r="H3648">
        <v>5</v>
      </c>
      <c r="I3648">
        <v>97291</v>
      </c>
      <c r="J3648">
        <v>1</v>
      </c>
      <c r="K3648">
        <v>0</v>
      </c>
      <c r="L3648">
        <v>0</v>
      </c>
      <c r="M3648">
        <v>0</v>
      </c>
      <c r="N3648">
        <v>1</v>
      </c>
      <c r="O3648">
        <v>1</v>
      </c>
      <c r="P3648">
        <v>348</v>
      </c>
      <c r="Q3648">
        <v>27</v>
      </c>
      <c r="R3648">
        <v>3</v>
      </c>
      <c r="S3648" t="s">
        <v>1478</v>
      </c>
      <c r="T3648">
        <v>1</v>
      </c>
      <c r="U3648">
        <v>0.1019</v>
      </c>
      <c r="V3648">
        <v>402</v>
      </c>
    </row>
    <row r="3649" spans="1:22">
      <c r="A3649">
        <v>177736</v>
      </c>
      <c r="B3649" t="s">
        <v>3730</v>
      </c>
      <c r="C3649">
        <v>0.40339999999999998</v>
      </c>
      <c r="D3649">
        <v>0.41599999999999998</v>
      </c>
      <c r="E3649">
        <v>3947</v>
      </c>
      <c r="F3649">
        <v>2</v>
      </c>
      <c r="G3649">
        <v>6</v>
      </c>
      <c r="H3649">
        <v>5</v>
      </c>
      <c r="I3649">
        <v>97291</v>
      </c>
      <c r="J3649">
        <v>1</v>
      </c>
      <c r="K3649">
        <v>0</v>
      </c>
      <c r="L3649">
        <v>0</v>
      </c>
      <c r="M3649">
        <v>0</v>
      </c>
      <c r="N3649">
        <v>1</v>
      </c>
      <c r="O3649">
        <v>1</v>
      </c>
      <c r="P3649">
        <v>348</v>
      </c>
      <c r="Q3649">
        <v>27</v>
      </c>
      <c r="R3649">
        <v>3</v>
      </c>
      <c r="S3649" t="s">
        <v>1478</v>
      </c>
      <c r="T3649">
        <v>1</v>
      </c>
      <c r="U3649">
        <v>1.26E-2</v>
      </c>
      <c r="V3649">
        <v>50</v>
      </c>
    </row>
    <row r="3650" spans="1:22">
      <c r="A3650">
        <v>177737</v>
      </c>
      <c r="B3650" t="s">
        <v>3730</v>
      </c>
      <c r="C3650">
        <v>0.41599999999999998</v>
      </c>
      <c r="D3650">
        <v>0.4819</v>
      </c>
      <c r="E3650">
        <v>3947</v>
      </c>
      <c r="F3650">
        <v>2</v>
      </c>
      <c r="G3650">
        <v>6</v>
      </c>
      <c r="H3650">
        <v>5</v>
      </c>
      <c r="I3650">
        <v>97291</v>
      </c>
      <c r="J3650">
        <v>1</v>
      </c>
      <c r="K3650">
        <v>0</v>
      </c>
      <c r="L3650">
        <v>0</v>
      </c>
      <c r="M3650">
        <v>0</v>
      </c>
      <c r="N3650">
        <v>1</v>
      </c>
      <c r="O3650">
        <v>1</v>
      </c>
      <c r="P3650">
        <v>348</v>
      </c>
      <c r="Q3650">
        <v>27</v>
      </c>
      <c r="R3650">
        <v>3</v>
      </c>
      <c r="S3650" t="s">
        <v>1478</v>
      </c>
      <c r="T3650">
        <v>1</v>
      </c>
      <c r="U3650">
        <v>6.59E-2</v>
      </c>
      <c r="V3650">
        <v>260</v>
      </c>
    </row>
    <row r="3651" spans="1:22">
      <c r="A3651">
        <v>177738</v>
      </c>
      <c r="B3651" t="s">
        <v>3730</v>
      </c>
      <c r="C3651">
        <v>0.4819</v>
      </c>
      <c r="D3651">
        <v>0.52849999999999997</v>
      </c>
      <c r="E3651">
        <v>3947</v>
      </c>
      <c r="F3651">
        <v>2</v>
      </c>
      <c r="G3651">
        <v>6</v>
      </c>
      <c r="H3651">
        <v>5</v>
      </c>
      <c r="I3651">
        <v>97291</v>
      </c>
      <c r="J3651">
        <v>1</v>
      </c>
      <c r="K3651">
        <v>0</v>
      </c>
      <c r="L3651">
        <v>0</v>
      </c>
      <c r="M3651">
        <v>0</v>
      </c>
      <c r="N3651">
        <v>1</v>
      </c>
      <c r="O3651">
        <v>1</v>
      </c>
      <c r="P3651">
        <v>348</v>
      </c>
      <c r="Q3651">
        <v>27</v>
      </c>
      <c r="R3651">
        <v>3</v>
      </c>
      <c r="S3651" t="s">
        <v>1478</v>
      </c>
      <c r="T3651">
        <v>1</v>
      </c>
      <c r="U3651">
        <v>4.6600000000000003E-2</v>
      </c>
      <c r="V3651">
        <v>184</v>
      </c>
    </row>
    <row r="3652" spans="1:22">
      <c r="A3652">
        <v>177739</v>
      </c>
      <c r="B3652" t="s">
        <v>3730</v>
      </c>
      <c r="C3652">
        <v>0.52849999999999997</v>
      </c>
      <c r="D3652">
        <v>0.57450000000000001</v>
      </c>
      <c r="E3652">
        <v>3947</v>
      </c>
      <c r="F3652">
        <v>2</v>
      </c>
      <c r="G3652">
        <v>6</v>
      </c>
      <c r="H3652">
        <v>5</v>
      </c>
      <c r="I3652">
        <v>97291</v>
      </c>
      <c r="J3652">
        <v>1</v>
      </c>
      <c r="K3652">
        <v>0</v>
      </c>
      <c r="L3652">
        <v>0</v>
      </c>
      <c r="M3652">
        <v>0</v>
      </c>
      <c r="N3652">
        <v>1</v>
      </c>
      <c r="O3652">
        <v>1</v>
      </c>
      <c r="P3652">
        <v>348</v>
      </c>
      <c r="Q3652">
        <v>27</v>
      </c>
      <c r="R3652">
        <v>3</v>
      </c>
      <c r="S3652" t="s">
        <v>1478</v>
      </c>
      <c r="T3652">
        <v>1</v>
      </c>
      <c r="U3652">
        <v>4.5999999999999999E-2</v>
      </c>
      <c r="V3652">
        <v>182</v>
      </c>
    </row>
    <row r="3653" spans="1:22">
      <c r="A3653">
        <v>177740</v>
      </c>
      <c r="B3653" t="s">
        <v>3730</v>
      </c>
      <c r="C3653">
        <v>0.57450000000000001</v>
      </c>
      <c r="D3653">
        <v>0.63639999999999997</v>
      </c>
      <c r="E3653">
        <v>3947</v>
      </c>
      <c r="F3653">
        <v>2</v>
      </c>
      <c r="G3653">
        <v>6</v>
      </c>
      <c r="H3653">
        <v>5</v>
      </c>
      <c r="I3653">
        <v>97291</v>
      </c>
      <c r="J3653">
        <v>1</v>
      </c>
      <c r="K3653">
        <v>0</v>
      </c>
      <c r="L3653">
        <v>0</v>
      </c>
      <c r="M3653">
        <v>0</v>
      </c>
      <c r="N3653">
        <v>1</v>
      </c>
      <c r="O3653">
        <v>1</v>
      </c>
      <c r="P3653">
        <v>348</v>
      </c>
      <c r="Q3653">
        <v>27</v>
      </c>
      <c r="R3653">
        <v>3</v>
      </c>
      <c r="S3653" t="s">
        <v>1478</v>
      </c>
      <c r="T3653">
        <v>1</v>
      </c>
      <c r="U3653">
        <v>6.1899999999999997E-2</v>
      </c>
      <c r="V3653">
        <v>244</v>
      </c>
    </row>
    <row r="3654" spans="1:22">
      <c r="A3654">
        <v>177741</v>
      </c>
      <c r="B3654" t="s">
        <v>3730</v>
      </c>
      <c r="C3654">
        <v>0.63639999999999997</v>
      </c>
      <c r="D3654">
        <v>0.71999997000000004</v>
      </c>
      <c r="E3654">
        <v>3947</v>
      </c>
      <c r="F3654">
        <v>2</v>
      </c>
      <c r="G3654">
        <v>6</v>
      </c>
      <c r="H3654">
        <v>5</v>
      </c>
      <c r="I3654">
        <v>97291</v>
      </c>
      <c r="J3654">
        <v>1</v>
      </c>
      <c r="K3654">
        <v>0</v>
      </c>
      <c r="L3654">
        <v>0</v>
      </c>
      <c r="M3654">
        <v>0</v>
      </c>
      <c r="N3654">
        <v>1</v>
      </c>
      <c r="O3654">
        <v>1</v>
      </c>
      <c r="P3654">
        <v>348</v>
      </c>
      <c r="Q3654">
        <v>27</v>
      </c>
      <c r="R3654">
        <v>3</v>
      </c>
      <c r="S3654" t="s">
        <v>1478</v>
      </c>
      <c r="T3654">
        <v>1</v>
      </c>
      <c r="U3654">
        <v>8.3599969999999996E-2</v>
      </c>
      <c r="V3654">
        <v>330</v>
      </c>
    </row>
    <row r="3655" spans="1:22">
      <c r="A3655">
        <v>177742</v>
      </c>
      <c r="B3655" t="s">
        <v>3731</v>
      </c>
      <c r="C3655">
        <v>-2.9999999999999997E-8</v>
      </c>
      <c r="D3655">
        <v>0.10999998</v>
      </c>
      <c r="E3655">
        <v>3542</v>
      </c>
      <c r="F3655">
        <v>2</v>
      </c>
      <c r="G3655">
        <v>6</v>
      </c>
      <c r="H3655">
        <v>5</v>
      </c>
      <c r="I3655">
        <v>97291</v>
      </c>
      <c r="J3655">
        <v>1</v>
      </c>
      <c r="K3655">
        <v>0</v>
      </c>
      <c r="L3655">
        <v>0</v>
      </c>
      <c r="M3655">
        <v>0</v>
      </c>
      <c r="N3655">
        <v>1</v>
      </c>
      <c r="O3655">
        <v>1</v>
      </c>
      <c r="P3655">
        <v>348</v>
      </c>
      <c r="Q3655">
        <v>27</v>
      </c>
      <c r="R3655">
        <v>3</v>
      </c>
      <c r="S3655" t="s">
        <v>1478</v>
      </c>
      <c r="T3655">
        <v>1</v>
      </c>
      <c r="U3655">
        <v>0.11000001</v>
      </c>
      <c r="V3655">
        <v>390</v>
      </c>
    </row>
    <row r="3656" spans="1:22">
      <c r="A3656">
        <v>177743</v>
      </c>
      <c r="B3656" t="s">
        <v>3732</v>
      </c>
      <c r="C3656">
        <v>-2.9999999999999997E-8</v>
      </c>
      <c r="D3656">
        <v>4.4100029999999998E-2</v>
      </c>
      <c r="E3656">
        <v>1123</v>
      </c>
      <c r="F3656">
        <v>2</v>
      </c>
      <c r="G3656">
        <v>6</v>
      </c>
      <c r="H3656">
        <v>5</v>
      </c>
      <c r="I3656">
        <v>97291</v>
      </c>
      <c r="J3656">
        <v>1</v>
      </c>
      <c r="K3656">
        <v>0</v>
      </c>
      <c r="L3656">
        <v>0</v>
      </c>
      <c r="M3656">
        <v>0</v>
      </c>
      <c r="N3656">
        <v>1</v>
      </c>
      <c r="O3656">
        <v>1</v>
      </c>
      <c r="P3656">
        <v>348</v>
      </c>
      <c r="Q3656">
        <v>27</v>
      </c>
      <c r="R3656">
        <v>3</v>
      </c>
      <c r="S3656" t="s">
        <v>1478</v>
      </c>
      <c r="T3656">
        <v>1</v>
      </c>
      <c r="U3656">
        <v>4.4100060000000003E-2</v>
      </c>
      <c r="V3656">
        <v>50</v>
      </c>
    </row>
    <row r="3657" spans="1:22">
      <c r="A3657">
        <v>177744</v>
      </c>
      <c r="B3657" t="s">
        <v>3733</v>
      </c>
      <c r="C3657">
        <v>-2.9999999999999997E-8</v>
      </c>
      <c r="D3657">
        <v>0.24859999999999999</v>
      </c>
      <c r="E3657">
        <v>3852</v>
      </c>
      <c r="F3657">
        <v>2</v>
      </c>
      <c r="G3657">
        <v>6</v>
      </c>
      <c r="H3657">
        <v>5</v>
      </c>
      <c r="I3657">
        <v>97291</v>
      </c>
      <c r="J3657">
        <v>1</v>
      </c>
      <c r="K3657">
        <v>0</v>
      </c>
      <c r="L3657">
        <v>0</v>
      </c>
      <c r="M3657">
        <v>0</v>
      </c>
      <c r="N3657">
        <v>1</v>
      </c>
      <c r="O3657">
        <v>1</v>
      </c>
      <c r="P3657">
        <v>348</v>
      </c>
      <c r="Q3657">
        <v>27</v>
      </c>
      <c r="R3657">
        <v>3</v>
      </c>
      <c r="S3657" t="s">
        <v>1478</v>
      </c>
      <c r="T3657">
        <v>1</v>
      </c>
      <c r="U3657">
        <v>0.24860003</v>
      </c>
      <c r="V3657">
        <v>958</v>
      </c>
    </row>
    <row r="3658" spans="1:22">
      <c r="A3658">
        <v>177745</v>
      </c>
      <c r="B3658" t="s">
        <v>3733</v>
      </c>
      <c r="C3658">
        <v>0.24859999999999999</v>
      </c>
      <c r="D3658">
        <v>0.29680000000000001</v>
      </c>
      <c r="E3658">
        <v>3852</v>
      </c>
      <c r="F3658">
        <v>2</v>
      </c>
      <c r="G3658">
        <v>6</v>
      </c>
      <c r="H3658">
        <v>5</v>
      </c>
      <c r="I3658">
        <v>97291</v>
      </c>
      <c r="J3658">
        <v>1</v>
      </c>
      <c r="K3658">
        <v>0</v>
      </c>
      <c r="L3658">
        <v>0</v>
      </c>
      <c r="M3658">
        <v>0</v>
      </c>
      <c r="N3658">
        <v>1</v>
      </c>
      <c r="O3658">
        <v>1</v>
      </c>
      <c r="P3658">
        <v>348</v>
      </c>
      <c r="Q3658">
        <v>27</v>
      </c>
      <c r="R3658">
        <v>3</v>
      </c>
      <c r="S3658" t="s">
        <v>1478</v>
      </c>
      <c r="T3658">
        <v>1</v>
      </c>
      <c r="U3658">
        <v>4.82E-2</v>
      </c>
      <c r="V3658">
        <v>186</v>
      </c>
    </row>
    <row r="3659" spans="1:22">
      <c r="A3659">
        <v>177746</v>
      </c>
      <c r="B3659" t="s">
        <v>3733</v>
      </c>
      <c r="C3659">
        <v>0.29680000000000001</v>
      </c>
      <c r="D3659">
        <v>0.54990000999999999</v>
      </c>
      <c r="E3659">
        <v>3852</v>
      </c>
      <c r="F3659">
        <v>2</v>
      </c>
      <c r="G3659">
        <v>6</v>
      </c>
      <c r="H3659">
        <v>5</v>
      </c>
      <c r="I3659">
        <v>97291</v>
      </c>
      <c r="J3659">
        <v>1</v>
      </c>
      <c r="K3659">
        <v>0</v>
      </c>
      <c r="L3659">
        <v>0</v>
      </c>
      <c r="M3659">
        <v>0</v>
      </c>
      <c r="N3659">
        <v>1</v>
      </c>
      <c r="O3659">
        <v>1</v>
      </c>
      <c r="P3659">
        <v>348</v>
      </c>
      <c r="Q3659">
        <v>27</v>
      </c>
      <c r="R3659">
        <v>3</v>
      </c>
      <c r="S3659" t="s">
        <v>1478</v>
      </c>
      <c r="T3659">
        <v>1</v>
      </c>
      <c r="U3659">
        <v>0.25310000999999999</v>
      </c>
      <c r="V3659">
        <v>975</v>
      </c>
    </row>
    <row r="3660" spans="1:22">
      <c r="A3660">
        <v>177747</v>
      </c>
      <c r="B3660" t="s">
        <v>3734</v>
      </c>
      <c r="C3660">
        <v>-2.9999999999999997E-8</v>
      </c>
      <c r="D3660">
        <v>0.12870000000000001</v>
      </c>
      <c r="E3660">
        <v>2590</v>
      </c>
      <c r="F3660">
        <v>2</v>
      </c>
      <c r="G3660">
        <v>6</v>
      </c>
      <c r="H3660">
        <v>5</v>
      </c>
      <c r="I3660">
        <v>97291</v>
      </c>
      <c r="J3660">
        <v>1</v>
      </c>
      <c r="K3660">
        <v>0</v>
      </c>
      <c r="L3660">
        <v>0</v>
      </c>
      <c r="M3660">
        <v>0</v>
      </c>
      <c r="N3660">
        <v>1</v>
      </c>
      <c r="O3660">
        <v>1</v>
      </c>
      <c r="P3660">
        <v>348</v>
      </c>
      <c r="Q3660">
        <v>27</v>
      </c>
      <c r="R3660">
        <v>3</v>
      </c>
      <c r="S3660" t="s">
        <v>1478</v>
      </c>
      <c r="T3660">
        <v>1</v>
      </c>
      <c r="U3660">
        <v>0.12870002999999999</v>
      </c>
      <c r="V3660">
        <v>333</v>
      </c>
    </row>
    <row r="3661" spans="1:22">
      <c r="A3661">
        <v>177748</v>
      </c>
      <c r="B3661" t="s">
        <v>3734</v>
      </c>
      <c r="C3661">
        <v>0.12870000000000001</v>
      </c>
      <c r="D3661">
        <v>0.2412</v>
      </c>
      <c r="E3661">
        <v>3597</v>
      </c>
      <c r="F3661">
        <v>2</v>
      </c>
      <c r="G3661">
        <v>6</v>
      </c>
      <c r="H3661">
        <v>5</v>
      </c>
      <c r="I3661">
        <v>97291</v>
      </c>
      <c r="J3661">
        <v>1</v>
      </c>
      <c r="K3661">
        <v>0</v>
      </c>
      <c r="L3661">
        <v>0</v>
      </c>
      <c r="M3661">
        <v>0</v>
      </c>
      <c r="N3661">
        <v>1</v>
      </c>
      <c r="O3661">
        <v>1</v>
      </c>
      <c r="P3661">
        <v>348</v>
      </c>
      <c r="Q3661">
        <v>27</v>
      </c>
      <c r="R3661">
        <v>3</v>
      </c>
      <c r="S3661" t="s">
        <v>1478</v>
      </c>
      <c r="T3661">
        <v>1</v>
      </c>
      <c r="U3661">
        <v>0.1125</v>
      </c>
      <c r="V3661">
        <v>405</v>
      </c>
    </row>
    <row r="3662" spans="1:22">
      <c r="A3662">
        <v>177749</v>
      </c>
      <c r="B3662" t="s">
        <v>3734</v>
      </c>
      <c r="C3662">
        <v>0.2412</v>
      </c>
      <c r="D3662">
        <v>0.33129999999999998</v>
      </c>
      <c r="E3662">
        <v>4443</v>
      </c>
      <c r="F3662">
        <v>2</v>
      </c>
      <c r="G3662">
        <v>6</v>
      </c>
      <c r="H3662">
        <v>5</v>
      </c>
      <c r="I3662">
        <v>97291</v>
      </c>
      <c r="J3662">
        <v>1</v>
      </c>
      <c r="K3662">
        <v>0</v>
      </c>
      <c r="L3662">
        <v>0</v>
      </c>
      <c r="M3662">
        <v>0</v>
      </c>
      <c r="N3662">
        <v>1</v>
      </c>
      <c r="O3662">
        <v>1</v>
      </c>
      <c r="P3662">
        <v>348</v>
      </c>
      <c r="Q3662">
        <v>27</v>
      </c>
      <c r="R3662">
        <v>3</v>
      </c>
      <c r="S3662" t="s">
        <v>1478</v>
      </c>
      <c r="T3662">
        <v>1</v>
      </c>
      <c r="U3662">
        <v>9.01E-2</v>
      </c>
      <c r="V3662">
        <v>400</v>
      </c>
    </row>
    <row r="3663" spans="1:22">
      <c r="A3663">
        <v>177750</v>
      </c>
      <c r="B3663" t="s">
        <v>3734</v>
      </c>
      <c r="C3663">
        <v>0.33129999999999998</v>
      </c>
      <c r="D3663">
        <v>0.4788</v>
      </c>
      <c r="E3663">
        <v>5435</v>
      </c>
      <c r="F3663">
        <v>2</v>
      </c>
      <c r="G3663">
        <v>6</v>
      </c>
      <c r="H3663">
        <v>5</v>
      </c>
      <c r="I3663">
        <v>97291</v>
      </c>
      <c r="J3663">
        <v>1</v>
      </c>
      <c r="K3663">
        <v>0</v>
      </c>
      <c r="L3663">
        <v>0</v>
      </c>
      <c r="M3663">
        <v>0</v>
      </c>
      <c r="N3663">
        <v>1</v>
      </c>
      <c r="O3663">
        <v>1</v>
      </c>
      <c r="P3663">
        <v>348</v>
      </c>
      <c r="Q3663">
        <v>27</v>
      </c>
      <c r="R3663">
        <v>3</v>
      </c>
      <c r="S3663" t="s">
        <v>1478</v>
      </c>
      <c r="T3663">
        <v>1</v>
      </c>
      <c r="U3663">
        <v>0.14749999999999999</v>
      </c>
      <c r="V3663">
        <v>802</v>
      </c>
    </row>
    <row r="3664" spans="1:22">
      <c r="A3664">
        <v>177751</v>
      </c>
      <c r="B3664" t="s">
        <v>3734</v>
      </c>
      <c r="C3664">
        <v>0.4788</v>
      </c>
      <c r="D3664">
        <v>0.502</v>
      </c>
      <c r="E3664">
        <v>6147</v>
      </c>
      <c r="F3664">
        <v>2</v>
      </c>
      <c r="G3664">
        <v>6</v>
      </c>
      <c r="H3664">
        <v>5</v>
      </c>
      <c r="I3664">
        <v>97291</v>
      </c>
      <c r="J3664">
        <v>1</v>
      </c>
      <c r="K3664">
        <v>0</v>
      </c>
      <c r="L3664">
        <v>0</v>
      </c>
      <c r="M3664">
        <v>0</v>
      </c>
      <c r="N3664">
        <v>1</v>
      </c>
      <c r="O3664">
        <v>1</v>
      </c>
      <c r="P3664">
        <v>348</v>
      </c>
      <c r="Q3664">
        <v>27</v>
      </c>
      <c r="R3664">
        <v>3</v>
      </c>
      <c r="S3664" t="s">
        <v>1478</v>
      </c>
      <c r="T3664">
        <v>1</v>
      </c>
      <c r="U3664">
        <v>2.3199999999999998E-2</v>
      </c>
      <c r="V3664">
        <v>143</v>
      </c>
    </row>
    <row r="3665" spans="1:22">
      <c r="A3665">
        <v>177752</v>
      </c>
      <c r="B3665" t="s">
        <v>3734</v>
      </c>
      <c r="C3665">
        <v>0.502</v>
      </c>
      <c r="D3665">
        <v>0.58899999999999997</v>
      </c>
      <c r="E3665">
        <v>6608</v>
      </c>
      <c r="F3665">
        <v>2</v>
      </c>
      <c r="G3665">
        <v>6</v>
      </c>
      <c r="H3665">
        <v>5</v>
      </c>
      <c r="I3665">
        <v>97291</v>
      </c>
      <c r="J3665">
        <v>1</v>
      </c>
      <c r="K3665">
        <v>0</v>
      </c>
      <c r="L3665">
        <v>0</v>
      </c>
      <c r="M3665">
        <v>0</v>
      </c>
      <c r="N3665">
        <v>1</v>
      </c>
      <c r="O3665">
        <v>1</v>
      </c>
      <c r="P3665">
        <v>348</v>
      </c>
      <c r="Q3665">
        <v>27</v>
      </c>
      <c r="R3665">
        <v>3</v>
      </c>
      <c r="S3665" t="s">
        <v>1478</v>
      </c>
      <c r="T3665">
        <v>1</v>
      </c>
      <c r="U3665">
        <v>8.6999999999999994E-2</v>
      </c>
      <c r="V3665">
        <v>575</v>
      </c>
    </row>
    <row r="3666" spans="1:22">
      <c r="A3666">
        <v>177753</v>
      </c>
      <c r="B3666" t="s">
        <v>3734</v>
      </c>
      <c r="C3666">
        <v>0.58899999999999997</v>
      </c>
      <c r="D3666">
        <v>0.75949999999999995</v>
      </c>
      <c r="E3666">
        <v>7683</v>
      </c>
      <c r="F3666">
        <v>2</v>
      </c>
      <c r="G3666">
        <v>6</v>
      </c>
      <c r="H3666">
        <v>5</v>
      </c>
      <c r="I3666">
        <v>97291</v>
      </c>
      <c r="J3666">
        <v>1</v>
      </c>
      <c r="K3666">
        <v>0</v>
      </c>
      <c r="L3666">
        <v>0</v>
      </c>
      <c r="M3666">
        <v>0</v>
      </c>
      <c r="N3666">
        <v>1</v>
      </c>
      <c r="O3666">
        <v>1</v>
      </c>
      <c r="P3666">
        <v>348</v>
      </c>
      <c r="Q3666">
        <v>27</v>
      </c>
      <c r="R3666">
        <v>3</v>
      </c>
      <c r="S3666" t="s">
        <v>1478</v>
      </c>
      <c r="T3666">
        <v>1</v>
      </c>
      <c r="U3666">
        <v>0.17050000000000001</v>
      </c>
      <c r="V3666">
        <v>1310</v>
      </c>
    </row>
    <row r="3667" spans="1:22">
      <c r="A3667">
        <v>177754</v>
      </c>
      <c r="B3667" t="s">
        <v>3734</v>
      </c>
      <c r="C3667">
        <v>0.75949999999999995</v>
      </c>
      <c r="D3667">
        <v>0.77170000000000005</v>
      </c>
      <c r="E3667">
        <v>8445</v>
      </c>
      <c r="F3667">
        <v>2</v>
      </c>
      <c r="G3667">
        <v>6</v>
      </c>
      <c r="H3667">
        <v>5</v>
      </c>
      <c r="I3667">
        <v>97291</v>
      </c>
      <c r="J3667">
        <v>1</v>
      </c>
      <c r="K3667">
        <v>0</v>
      </c>
      <c r="L3667">
        <v>0</v>
      </c>
      <c r="M3667">
        <v>0</v>
      </c>
      <c r="N3667">
        <v>1</v>
      </c>
      <c r="O3667">
        <v>1</v>
      </c>
      <c r="P3667">
        <v>348</v>
      </c>
      <c r="Q3667">
        <v>27</v>
      </c>
      <c r="R3667">
        <v>3</v>
      </c>
      <c r="S3667" t="s">
        <v>1478</v>
      </c>
      <c r="T3667">
        <v>1</v>
      </c>
      <c r="U3667">
        <v>1.2200000000000001E-2</v>
      </c>
      <c r="V3667">
        <v>103</v>
      </c>
    </row>
    <row r="3668" spans="1:22">
      <c r="A3668">
        <v>177755</v>
      </c>
      <c r="B3668" t="s">
        <v>3734</v>
      </c>
      <c r="C3668">
        <v>0.77170000000000005</v>
      </c>
      <c r="D3668">
        <v>0.91769999999999996</v>
      </c>
      <c r="E3668">
        <v>9106</v>
      </c>
      <c r="F3668">
        <v>2</v>
      </c>
      <c r="G3668">
        <v>6</v>
      </c>
      <c r="H3668">
        <v>5</v>
      </c>
      <c r="I3668">
        <v>97291</v>
      </c>
      <c r="J3668">
        <v>1</v>
      </c>
      <c r="K3668">
        <v>0</v>
      </c>
      <c r="L3668">
        <v>0</v>
      </c>
      <c r="M3668">
        <v>0</v>
      </c>
      <c r="N3668">
        <v>1</v>
      </c>
      <c r="O3668">
        <v>1</v>
      </c>
      <c r="P3668">
        <v>348</v>
      </c>
      <c r="Q3668">
        <v>27</v>
      </c>
      <c r="R3668">
        <v>3</v>
      </c>
      <c r="S3668" t="s">
        <v>1478</v>
      </c>
      <c r="T3668">
        <v>1</v>
      </c>
      <c r="U3668">
        <v>0.14599999999999999</v>
      </c>
      <c r="V3668">
        <v>1329</v>
      </c>
    </row>
    <row r="3669" spans="1:22">
      <c r="A3669">
        <v>177756</v>
      </c>
      <c r="B3669" t="s">
        <v>3734</v>
      </c>
      <c r="C3669">
        <v>0.91769999999999996</v>
      </c>
      <c r="D3669">
        <v>0.97189999999999999</v>
      </c>
      <c r="E3669">
        <v>9942</v>
      </c>
      <c r="F3669">
        <v>2</v>
      </c>
      <c r="G3669">
        <v>6</v>
      </c>
      <c r="H3669">
        <v>5</v>
      </c>
      <c r="I3669">
        <v>97291</v>
      </c>
      <c r="J3669">
        <v>1</v>
      </c>
      <c r="K3669">
        <v>0</v>
      </c>
      <c r="L3669">
        <v>0</v>
      </c>
      <c r="M3669">
        <v>0</v>
      </c>
      <c r="N3669">
        <v>1</v>
      </c>
      <c r="O3669">
        <v>1</v>
      </c>
      <c r="P3669">
        <v>348</v>
      </c>
      <c r="Q3669">
        <v>27</v>
      </c>
      <c r="R3669">
        <v>3</v>
      </c>
      <c r="S3669" t="s">
        <v>1478</v>
      </c>
      <c r="T3669">
        <v>1</v>
      </c>
      <c r="U3669">
        <v>5.4199999999999998E-2</v>
      </c>
      <c r="V3669">
        <v>539</v>
      </c>
    </row>
    <row r="3670" spans="1:22">
      <c r="A3670">
        <v>177757</v>
      </c>
      <c r="B3670" t="s">
        <v>3734</v>
      </c>
      <c r="C3670">
        <v>0.97189999999999999</v>
      </c>
      <c r="D3670">
        <v>1.0676000000000001</v>
      </c>
      <c r="E3670">
        <v>10567</v>
      </c>
      <c r="F3670">
        <v>2</v>
      </c>
      <c r="G3670">
        <v>6</v>
      </c>
      <c r="H3670">
        <v>5</v>
      </c>
      <c r="I3670">
        <v>97291</v>
      </c>
      <c r="J3670">
        <v>1</v>
      </c>
      <c r="K3670">
        <v>0</v>
      </c>
      <c r="L3670">
        <v>0</v>
      </c>
      <c r="M3670">
        <v>0</v>
      </c>
      <c r="N3670">
        <v>1</v>
      </c>
      <c r="O3670">
        <v>1</v>
      </c>
      <c r="P3670">
        <v>348</v>
      </c>
      <c r="Q3670">
        <v>27</v>
      </c>
      <c r="R3670">
        <v>3</v>
      </c>
      <c r="S3670" t="s">
        <v>1478</v>
      </c>
      <c r="T3670">
        <v>1</v>
      </c>
      <c r="U3670">
        <v>9.5699999999999993E-2</v>
      </c>
      <c r="V3670">
        <v>1011</v>
      </c>
    </row>
    <row r="3671" spans="1:22">
      <c r="A3671">
        <v>177758</v>
      </c>
      <c r="B3671" t="s">
        <v>3734</v>
      </c>
      <c r="C3671">
        <v>1.0676000000000001</v>
      </c>
      <c r="D3671">
        <v>1.1045</v>
      </c>
      <c r="E3671">
        <v>11121</v>
      </c>
      <c r="F3671">
        <v>2</v>
      </c>
      <c r="G3671">
        <v>6</v>
      </c>
      <c r="H3671">
        <v>5</v>
      </c>
      <c r="I3671">
        <v>97291</v>
      </c>
      <c r="J3671">
        <v>1</v>
      </c>
      <c r="K3671">
        <v>0</v>
      </c>
      <c r="L3671">
        <v>0</v>
      </c>
      <c r="M3671">
        <v>0</v>
      </c>
      <c r="N3671">
        <v>1</v>
      </c>
      <c r="O3671">
        <v>1</v>
      </c>
      <c r="P3671">
        <v>348</v>
      </c>
      <c r="Q3671">
        <v>27</v>
      </c>
      <c r="R3671">
        <v>3</v>
      </c>
      <c r="S3671" t="s">
        <v>1478</v>
      </c>
      <c r="T3671">
        <v>1</v>
      </c>
      <c r="U3671">
        <v>3.6900000000000002E-2</v>
      </c>
      <c r="V3671">
        <v>410</v>
      </c>
    </row>
    <row r="3672" spans="1:22">
      <c r="A3672">
        <v>177759</v>
      </c>
      <c r="B3672" t="s">
        <v>3734</v>
      </c>
      <c r="C3672">
        <v>1.1045</v>
      </c>
      <c r="D3672">
        <v>1.1469000199999999</v>
      </c>
      <c r="E3672">
        <v>11121</v>
      </c>
      <c r="F3672">
        <v>2</v>
      </c>
      <c r="G3672">
        <v>6</v>
      </c>
      <c r="H3672">
        <v>5</v>
      </c>
      <c r="I3672">
        <v>97291</v>
      </c>
      <c r="J3672">
        <v>1</v>
      </c>
      <c r="K3672">
        <v>0</v>
      </c>
      <c r="L3672">
        <v>0</v>
      </c>
      <c r="M3672">
        <v>0</v>
      </c>
      <c r="N3672">
        <v>1</v>
      </c>
      <c r="O3672">
        <v>1</v>
      </c>
      <c r="P3672">
        <v>348</v>
      </c>
      <c r="Q3672">
        <v>27</v>
      </c>
      <c r="R3672">
        <v>3</v>
      </c>
      <c r="S3672" t="s">
        <v>1478</v>
      </c>
      <c r="T3672">
        <v>1</v>
      </c>
      <c r="U3672">
        <v>4.2400019999999997E-2</v>
      </c>
      <c r="V3672">
        <v>472</v>
      </c>
    </row>
    <row r="3673" spans="1:22">
      <c r="A3673">
        <v>177760</v>
      </c>
      <c r="B3673" t="s">
        <v>3735</v>
      </c>
      <c r="C3673">
        <v>-2.9999999999999997E-8</v>
      </c>
      <c r="D3673">
        <v>6.2600000000000003E-2</v>
      </c>
      <c r="E3673">
        <v>7548</v>
      </c>
      <c r="F3673">
        <v>2</v>
      </c>
      <c r="G3673">
        <v>6</v>
      </c>
      <c r="H3673">
        <v>5</v>
      </c>
      <c r="I3673">
        <v>97291</v>
      </c>
      <c r="J3673">
        <v>1</v>
      </c>
      <c r="K3673">
        <v>0</v>
      </c>
      <c r="L3673">
        <v>0</v>
      </c>
      <c r="M3673">
        <v>0</v>
      </c>
      <c r="N3673">
        <v>1</v>
      </c>
      <c r="O3673">
        <v>1</v>
      </c>
      <c r="P3673">
        <v>348</v>
      </c>
      <c r="Q3673">
        <v>27</v>
      </c>
      <c r="R3673">
        <v>3</v>
      </c>
      <c r="S3673" t="s">
        <v>1478</v>
      </c>
      <c r="T3673">
        <v>1</v>
      </c>
      <c r="U3673">
        <v>6.2600030000000001E-2</v>
      </c>
      <c r="V3673">
        <v>473</v>
      </c>
    </row>
    <row r="3674" spans="1:22">
      <c r="A3674">
        <v>177761</v>
      </c>
      <c r="B3674" t="s">
        <v>3735</v>
      </c>
      <c r="C3674">
        <v>6.2600000000000003E-2</v>
      </c>
      <c r="D3674">
        <v>9.5799999999999996E-2</v>
      </c>
      <c r="E3674">
        <v>7548</v>
      </c>
      <c r="F3674">
        <v>2</v>
      </c>
      <c r="G3674">
        <v>6</v>
      </c>
      <c r="H3674">
        <v>5</v>
      </c>
      <c r="I3674">
        <v>97291</v>
      </c>
      <c r="J3674">
        <v>1</v>
      </c>
      <c r="K3674">
        <v>0</v>
      </c>
      <c r="L3674">
        <v>0</v>
      </c>
      <c r="M3674">
        <v>0</v>
      </c>
      <c r="N3674">
        <v>1</v>
      </c>
      <c r="O3674">
        <v>1</v>
      </c>
      <c r="P3674">
        <v>348</v>
      </c>
      <c r="Q3674">
        <v>27</v>
      </c>
      <c r="R3674">
        <v>3</v>
      </c>
      <c r="S3674" t="s">
        <v>1478</v>
      </c>
      <c r="T3674">
        <v>1</v>
      </c>
      <c r="U3674">
        <v>3.32E-2</v>
      </c>
      <c r="V3674">
        <v>251</v>
      </c>
    </row>
    <row r="3675" spans="1:22">
      <c r="A3675">
        <v>177762</v>
      </c>
      <c r="B3675" t="s">
        <v>3735</v>
      </c>
      <c r="C3675">
        <v>9.5799999999999996E-2</v>
      </c>
      <c r="D3675">
        <v>0.11020000000000001</v>
      </c>
      <c r="E3675">
        <v>7548</v>
      </c>
      <c r="F3675">
        <v>2</v>
      </c>
      <c r="G3675">
        <v>6</v>
      </c>
      <c r="H3675">
        <v>5</v>
      </c>
      <c r="I3675">
        <v>97291</v>
      </c>
      <c r="J3675">
        <v>1</v>
      </c>
      <c r="K3675">
        <v>0</v>
      </c>
      <c r="L3675">
        <v>0</v>
      </c>
      <c r="M3675">
        <v>0</v>
      </c>
      <c r="N3675">
        <v>1</v>
      </c>
      <c r="O3675">
        <v>1</v>
      </c>
      <c r="P3675">
        <v>348</v>
      </c>
      <c r="Q3675">
        <v>27</v>
      </c>
      <c r="R3675">
        <v>3</v>
      </c>
      <c r="S3675" t="s">
        <v>1478</v>
      </c>
      <c r="T3675">
        <v>1</v>
      </c>
      <c r="U3675">
        <v>1.44E-2</v>
      </c>
      <c r="V3675">
        <v>109</v>
      </c>
    </row>
    <row r="3676" spans="1:22">
      <c r="A3676">
        <v>177763</v>
      </c>
      <c r="B3676" t="s">
        <v>3735</v>
      </c>
      <c r="C3676">
        <v>0.11020000000000001</v>
      </c>
      <c r="D3676">
        <v>0.1411</v>
      </c>
      <c r="E3676">
        <v>7548</v>
      </c>
      <c r="F3676">
        <v>2</v>
      </c>
      <c r="G3676">
        <v>6</v>
      </c>
      <c r="H3676">
        <v>5</v>
      </c>
      <c r="I3676">
        <v>97291</v>
      </c>
      <c r="J3676">
        <v>1</v>
      </c>
      <c r="K3676">
        <v>0</v>
      </c>
      <c r="L3676">
        <v>0</v>
      </c>
      <c r="M3676">
        <v>0</v>
      </c>
      <c r="N3676">
        <v>1</v>
      </c>
      <c r="O3676">
        <v>1</v>
      </c>
      <c r="P3676">
        <v>348</v>
      </c>
      <c r="Q3676">
        <v>27</v>
      </c>
      <c r="R3676">
        <v>3</v>
      </c>
      <c r="S3676" t="s">
        <v>1478</v>
      </c>
      <c r="T3676">
        <v>1</v>
      </c>
      <c r="U3676">
        <v>3.09E-2</v>
      </c>
      <c r="V3676">
        <v>233</v>
      </c>
    </row>
    <row r="3677" spans="1:22">
      <c r="A3677">
        <v>177764</v>
      </c>
      <c r="B3677" t="s">
        <v>3735</v>
      </c>
      <c r="C3677">
        <v>0.1411</v>
      </c>
      <c r="D3677">
        <v>0.15989999999999999</v>
      </c>
      <c r="E3677">
        <v>7548</v>
      </c>
      <c r="F3677">
        <v>2</v>
      </c>
      <c r="G3677">
        <v>6</v>
      </c>
      <c r="H3677">
        <v>5</v>
      </c>
      <c r="I3677">
        <v>97291</v>
      </c>
      <c r="J3677">
        <v>1</v>
      </c>
      <c r="K3677">
        <v>0</v>
      </c>
      <c r="L3677">
        <v>0</v>
      </c>
      <c r="M3677">
        <v>0</v>
      </c>
      <c r="N3677">
        <v>1</v>
      </c>
      <c r="O3677">
        <v>1</v>
      </c>
      <c r="P3677">
        <v>348</v>
      </c>
      <c r="Q3677">
        <v>27</v>
      </c>
      <c r="R3677">
        <v>3</v>
      </c>
      <c r="S3677" t="s">
        <v>1478</v>
      </c>
      <c r="T3677">
        <v>1</v>
      </c>
      <c r="U3677">
        <v>1.8800000000000001E-2</v>
      </c>
      <c r="V3677">
        <v>142</v>
      </c>
    </row>
    <row r="3678" spans="1:22">
      <c r="A3678">
        <v>177765</v>
      </c>
      <c r="B3678" t="s">
        <v>3735</v>
      </c>
      <c r="C3678">
        <v>0.15989999999999999</v>
      </c>
      <c r="D3678">
        <v>0.21460000000000001</v>
      </c>
      <c r="E3678">
        <v>7548</v>
      </c>
      <c r="F3678">
        <v>2</v>
      </c>
      <c r="G3678">
        <v>6</v>
      </c>
      <c r="H3678">
        <v>5</v>
      </c>
      <c r="I3678">
        <v>97291</v>
      </c>
      <c r="J3678">
        <v>1</v>
      </c>
      <c r="K3678">
        <v>0</v>
      </c>
      <c r="L3678">
        <v>0</v>
      </c>
      <c r="M3678">
        <v>0</v>
      </c>
      <c r="N3678">
        <v>1</v>
      </c>
      <c r="O3678">
        <v>1</v>
      </c>
      <c r="P3678">
        <v>348</v>
      </c>
      <c r="Q3678">
        <v>27</v>
      </c>
      <c r="R3678">
        <v>3</v>
      </c>
      <c r="S3678" t="s">
        <v>1478</v>
      </c>
      <c r="T3678">
        <v>1</v>
      </c>
      <c r="U3678">
        <v>5.4699999999999999E-2</v>
      </c>
      <c r="V3678">
        <v>413</v>
      </c>
    </row>
    <row r="3679" spans="1:22">
      <c r="A3679">
        <v>177766</v>
      </c>
      <c r="B3679" t="s">
        <v>3735</v>
      </c>
      <c r="C3679">
        <v>0.21460000000000001</v>
      </c>
      <c r="D3679">
        <v>0.26769999999999999</v>
      </c>
      <c r="E3679">
        <v>7548</v>
      </c>
      <c r="F3679">
        <v>2</v>
      </c>
      <c r="G3679">
        <v>6</v>
      </c>
      <c r="H3679">
        <v>5</v>
      </c>
      <c r="I3679">
        <v>97291</v>
      </c>
      <c r="J3679">
        <v>1</v>
      </c>
      <c r="K3679">
        <v>0</v>
      </c>
      <c r="L3679">
        <v>0</v>
      </c>
      <c r="M3679">
        <v>0</v>
      </c>
      <c r="N3679">
        <v>1</v>
      </c>
      <c r="O3679">
        <v>1</v>
      </c>
      <c r="P3679">
        <v>348</v>
      </c>
      <c r="Q3679">
        <v>27</v>
      </c>
      <c r="R3679">
        <v>3</v>
      </c>
      <c r="S3679" t="s">
        <v>1478</v>
      </c>
      <c r="T3679">
        <v>1</v>
      </c>
      <c r="U3679">
        <v>5.3100000000000001E-2</v>
      </c>
      <c r="V3679">
        <v>401</v>
      </c>
    </row>
    <row r="3680" spans="1:22">
      <c r="A3680">
        <v>177767</v>
      </c>
      <c r="B3680" t="s">
        <v>3735</v>
      </c>
      <c r="C3680">
        <v>0.26769999999999999</v>
      </c>
      <c r="D3680">
        <v>0.31790000000000002</v>
      </c>
      <c r="E3680">
        <v>7548</v>
      </c>
      <c r="F3680">
        <v>2</v>
      </c>
      <c r="G3680">
        <v>6</v>
      </c>
      <c r="H3680">
        <v>5</v>
      </c>
      <c r="I3680">
        <v>97291</v>
      </c>
      <c r="J3680">
        <v>1</v>
      </c>
      <c r="K3680">
        <v>0</v>
      </c>
      <c r="L3680">
        <v>0</v>
      </c>
      <c r="M3680">
        <v>0</v>
      </c>
      <c r="N3680">
        <v>1</v>
      </c>
      <c r="O3680">
        <v>1</v>
      </c>
      <c r="P3680">
        <v>348</v>
      </c>
      <c r="Q3680">
        <v>27</v>
      </c>
      <c r="R3680">
        <v>3</v>
      </c>
      <c r="S3680" t="s">
        <v>1478</v>
      </c>
      <c r="T3680">
        <v>1</v>
      </c>
      <c r="U3680">
        <v>5.0200000000000002E-2</v>
      </c>
      <c r="V3680">
        <v>379</v>
      </c>
    </row>
    <row r="3681" spans="1:22">
      <c r="A3681">
        <v>177768</v>
      </c>
      <c r="B3681" t="s">
        <v>3735</v>
      </c>
      <c r="C3681">
        <v>0.31790000000000002</v>
      </c>
      <c r="D3681">
        <v>0.43719999999999998</v>
      </c>
      <c r="E3681">
        <v>7548</v>
      </c>
      <c r="F3681">
        <v>2</v>
      </c>
      <c r="G3681">
        <v>6</v>
      </c>
      <c r="H3681">
        <v>5</v>
      </c>
      <c r="I3681">
        <v>97291</v>
      </c>
      <c r="J3681">
        <v>1</v>
      </c>
      <c r="K3681">
        <v>0</v>
      </c>
      <c r="L3681">
        <v>0</v>
      </c>
      <c r="M3681">
        <v>0</v>
      </c>
      <c r="N3681">
        <v>1</v>
      </c>
      <c r="O3681">
        <v>1</v>
      </c>
      <c r="P3681">
        <v>348</v>
      </c>
      <c r="Q3681">
        <v>27</v>
      </c>
      <c r="R3681">
        <v>3</v>
      </c>
      <c r="S3681" t="s">
        <v>1478</v>
      </c>
      <c r="T3681">
        <v>1</v>
      </c>
      <c r="U3681">
        <v>0.1193</v>
      </c>
      <c r="V3681">
        <v>900</v>
      </c>
    </row>
    <row r="3682" spans="1:22">
      <c r="A3682">
        <v>177769</v>
      </c>
      <c r="B3682" t="s">
        <v>3735</v>
      </c>
      <c r="C3682">
        <v>0.43719999999999998</v>
      </c>
      <c r="D3682">
        <v>0.53279997000000001</v>
      </c>
      <c r="E3682">
        <v>7548</v>
      </c>
      <c r="F3682">
        <v>2</v>
      </c>
      <c r="G3682">
        <v>6</v>
      </c>
      <c r="H3682">
        <v>5</v>
      </c>
      <c r="I3682">
        <v>97291</v>
      </c>
      <c r="J3682">
        <v>1</v>
      </c>
      <c r="K3682">
        <v>0</v>
      </c>
      <c r="L3682">
        <v>0</v>
      </c>
      <c r="M3682">
        <v>0</v>
      </c>
      <c r="N3682">
        <v>1</v>
      </c>
      <c r="O3682">
        <v>1</v>
      </c>
      <c r="P3682">
        <v>348</v>
      </c>
      <c r="Q3682">
        <v>27</v>
      </c>
      <c r="R3682">
        <v>3</v>
      </c>
      <c r="S3682" t="s">
        <v>1478</v>
      </c>
      <c r="T3682">
        <v>1</v>
      </c>
      <c r="U3682">
        <v>9.5599970000000006E-2</v>
      </c>
      <c r="V3682">
        <v>722</v>
      </c>
    </row>
    <row r="3683" spans="1:22">
      <c r="A3683">
        <v>177770</v>
      </c>
      <c r="B3683" t="s">
        <v>3736</v>
      </c>
      <c r="C3683">
        <v>-2.9999999999999997E-8</v>
      </c>
      <c r="D3683">
        <v>3.44E-2</v>
      </c>
      <c r="E3683">
        <v>4625</v>
      </c>
      <c r="F3683">
        <v>2</v>
      </c>
      <c r="G3683">
        <v>6</v>
      </c>
      <c r="H3683">
        <v>5</v>
      </c>
      <c r="I3683">
        <v>97291</v>
      </c>
      <c r="J3683">
        <v>1</v>
      </c>
      <c r="K3683">
        <v>0</v>
      </c>
      <c r="L3683">
        <v>0</v>
      </c>
      <c r="M3683">
        <v>0</v>
      </c>
      <c r="N3683">
        <v>1</v>
      </c>
      <c r="O3683">
        <v>1</v>
      </c>
      <c r="P3683">
        <v>348</v>
      </c>
      <c r="Q3683">
        <v>27</v>
      </c>
      <c r="R3683">
        <v>3</v>
      </c>
      <c r="S3683" t="s">
        <v>1478</v>
      </c>
      <c r="T3683">
        <v>1</v>
      </c>
      <c r="U3683">
        <v>3.4400029999999998E-2</v>
      </c>
      <c r="V3683">
        <v>159</v>
      </c>
    </row>
    <row r="3684" spans="1:22">
      <c r="A3684">
        <v>177771</v>
      </c>
      <c r="B3684" t="s">
        <v>3736</v>
      </c>
      <c r="C3684">
        <v>3.44E-2</v>
      </c>
      <c r="D3684">
        <v>8.9599999999999999E-2</v>
      </c>
      <c r="E3684">
        <v>4625</v>
      </c>
      <c r="F3684">
        <v>2</v>
      </c>
      <c r="G3684">
        <v>6</v>
      </c>
      <c r="H3684">
        <v>5</v>
      </c>
      <c r="I3684">
        <v>97291</v>
      </c>
      <c r="J3684">
        <v>1</v>
      </c>
      <c r="K3684">
        <v>0</v>
      </c>
      <c r="L3684">
        <v>0</v>
      </c>
      <c r="M3684">
        <v>0</v>
      </c>
      <c r="N3684">
        <v>1</v>
      </c>
      <c r="O3684">
        <v>1</v>
      </c>
      <c r="P3684">
        <v>348</v>
      </c>
      <c r="Q3684">
        <v>27</v>
      </c>
      <c r="R3684">
        <v>3</v>
      </c>
      <c r="S3684" t="s">
        <v>1478</v>
      </c>
      <c r="T3684">
        <v>1</v>
      </c>
      <c r="U3684">
        <v>5.5199999999999999E-2</v>
      </c>
      <c r="V3684">
        <v>255</v>
      </c>
    </row>
    <row r="3685" spans="1:22">
      <c r="A3685">
        <v>177772</v>
      </c>
      <c r="B3685" t="s">
        <v>3736</v>
      </c>
      <c r="C3685">
        <v>8.9599999999999999E-2</v>
      </c>
      <c r="D3685">
        <v>0.13059999999999999</v>
      </c>
      <c r="E3685">
        <v>4625</v>
      </c>
      <c r="F3685">
        <v>2</v>
      </c>
      <c r="G3685">
        <v>6</v>
      </c>
      <c r="H3685">
        <v>5</v>
      </c>
      <c r="I3685">
        <v>97291</v>
      </c>
      <c r="J3685">
        <v>1</v>
      </c>
      <c r="K3685">
        <v>0</v>
      </c>
      <c r="L3685">
        <v>0</v>
      </c>
      <c r="M3685">
        <v>0</v>
      </c>
      <c r="N3685">
        <v>1</v>
      </c>
      <c r="O3685">
        <v>1</v>
      </c>
      <c r="P3685">
        <v>348</v>
      </c>
      <c r="Q3685">
        <v>27</v>
      </c>
      <c r="R3685">
        <v>3</v>
      </c>
      <c r="S3685" t="s">
        <v>1478</v>
      </c>
      <c r="T3685">
        <v>1</v>
      </c>
      <c r="U3685">
        <v>4.1000000000000002E-2</v>
      </c>
      <c r="V3685">
        <v>190</v>
      </c>
    </row>
    <row r="3686" spans="1:22">
      <c r="A3686">
        <v>177773</v>
      </c>
      <c r="B3686" t="s">
        <v>3736</v>
      </c>
      <c r="C3686">
        <v>0.13059999999999999</v>
      </c>
      <c r="D3686">
        <v>0.248</v>
      </c>
      <c r="E3686">
        <v>4625</v>
      </c>
      <c r="F3686">
        <v>2</v>
      </c>
      <c r="G3686">
        <v>6</v>
      </c>
      <c r="H3686">
        <v>5</v>
      </c>
      <c r="I3686">
        <v>97291</v>
      </c>
      <c r="J3686">
        <v>1</v>
      </c>
      <c r="K3686">
        <v>0</v>
      </c>
      <c r="L3686">
        <v>0</v>
      </c>
      <c r="M3686">
        <v>0</v>
      </c>
      <c r="N3686">
        <v>1</v>
      </c>
      <c r="O3686">
        <v>1</v>
      </c>
      <c r="P3686">
        <v>348</v>
      </c>
      <c r="Q3686">
        <v>27</v>
      </c>
      <c r="R3686">
        <v>3</v>
      </c>
      <c r="S3686" t="s">
        <v>1478</v>
      </c>
      <c r="T3686">
        <v>1</v>
      </c>
      <c r="U3686">
        <v>0.1174</v>
      </c>
      <c r="V3686">
        <v>543</v>
      </c>
    </row>
    <row r="3687" spans="1:22">
      <c r="A3687">
        <v>177774</v>
      </c>
      <c r="B3687" t="s">
        <v>3736</v>
      </c>
      <c r="C3687">
        <v>0.248</v>
      </c>
      <c r="D3687">
        <v>0.29480000000000001</v>
      </c>
      <c r="E3687">
        <v>4625</v>
      </c>
      <c r="F3687">
        <v>2</v>
      </c>
      <c r="G3687">
        <v>6</v>
      </c>
      <c r="H3687">
        <v>5</v>
      </c>
      <c r="I3687">
        <v>97291</v>
      </c>
      <c r="J3687">
        <v>1</v>
      </c>
      <c r="K3687">
        <v>0</v>
      </c>
      <c r="L3687">
        <v>0</v>
      </c>
      <c r="M3687">
        <v>0</v>
      </c>
      <c r="N3687">
        <v>1</v>
      </c>
      <c r="O3687">
        <v>1</v>
      </c>
      <c r="P3687">
        <v>348</v>
      </c>
      <c r="Q3687">
        <v>27</v>
      </c>
      <c r="R3687">
        <v>3</v>
      </c>
      <c r="S3687" t="s">
        <v>1478</v>
      </c>
      <c r="T3687">
        <v>1</v>
      </c>
      <c r="U3687">
        <v>4.6800000000000001E-2</v>
      </c>
      <c r="V3687">
        <v>216</v>
      </c>
    </row>
    <row r="3688" spans="1:22">
      <c r="A3688">
        <v>177775</v>
      </c>
      <c r="B3688" t="s">
        <v>3736</v>
      </c>
      <c r="C3688">
        <v>0.29480000000000001</v>
      </c>
      <c r="D3688">
        <v>0.40229999999999999</v>
      </c>
      <c r="E3688">
        <v>4625</v>
      </c>
      <c r="F3688">
        <v>2</v>
      </c>
      <c r="G3688">
        <v>6</v>
      </c>
      <c r="H3688">
        <v>5</v>
      </c>
      <c r="I3688">
        <v>97291</v>
      </c>
      <c r="J3688">
        <v>1</v>
      </c>
      <c r="K3688">
        <v>0</v>
      </c>
      <c r="L3688">
        <v>0</v>
      </c>
      <c r="M3688">
        <v>0</v>
      </c>
      <c r="N3688">
        <v>1</v>
      </c>
      <c r="O3688">
        <v>1</v>
      </c>
      <c r="P3688">
        <v>348</v>
      </c>
      <c r="Q3688">
        <v>27</v>
      </c>
      <c r="R3688">
        <v>3</v>
      </c>
      <c r="S3688" t="s">
        <v>1478</v>
      </c>
      <c r="T3688">
        <v>1</v>
      </c>
      <c r="U3688">
        <v>0.1075</v>
      </c>
      <c r="V3688">
        <v>497</v>
      </c>
    </row>
    <row r="3689" spans="1:22">
      <c r="A3689">
        <v>177776</v>
      </c>
      <c r="B3689" t="s">
        <v>3736</v>
      </c>
      <c r="C3689">
        <v>0.40229999999999999</v>
      </c>
      <c r="D3689">
        <v>0.44950000000000001</v>
      </c>
      <c r="E3689">
        <v>4625</v>
      </c>
      <c r="F3689">
        <v>2</v>
      </c>
      <c r="G3689">
        <v>6</v>
      </c>
      <c r="H3689">
        <v>5</v>
      </c>
      <c r="I3689">
        <v>97291</v>
      </c>
      <c r="J3689">
        <v>1</v>
      </c>
      <c r="K3689">
        <v>0</v>
      </c>
      <c r="L3689">
        <v>0</v>
      </c>
      <c r="M3689">
        <v>0</v>
      </c>
      <c r="N3689">
        <v>1</v>
      </c>
      <c r="O3689">
        <v>1</v>
      </c>
      <c r="P3689">
        <v>348</v>
      </c>
      <c r="Q3689">
        <v>27</v>
      </c>
      <c r="R3689">
        <v>3</v>
      </c>
      <c r="S3689" t="s">
        <v>1478</v>
      </c>
      <c r="T3689">
        <v>1</v>
      </c>
      <c r="U3689">
        <v>4.7199999999999999E-2</v>
      </c>
      <c r="V3689">
        <v>218</v>
      </c>
    </row>
    <row r="3690" spans="1:22">
      <c r="A3690">
        <v>177777</v>
      </c>
      <c r="B3690" t="s">
        <v>3736</v>
      </c>
      <c r="C3690">
        <v>0.44950000000000001</v>
      </c>
      <c r="D3690">
        <v>0.52500000000000002</v>
      </c>
      <c r="E3690">
        <v>4625</v>
      </c>
      <c r="F3690">
        <v>2</v>
      </c>
      <c r="G3690">
        <v>6</v>
      </c>
      <c r="H3690">
        <v>5</v>
      </c>
      <c r="I3690">
        <v>97291</v>
      </c>
      <c r="J3690">
        <v>1</v>
      </c>
      <c r="K3690">
        <v>0</v>
      </c>
      <c r="L3690">
        <v>0</v>
      </c>
      <c r="M3690">
        <v>0</v>
      </c>
      <c r="N3690">
        <v>1</v>
      </c>
      <c r="O3690">
        <v>1</v>
      </c>
      <c r="P3690">
        <v>348</v>
      </c>
      <c r="Q3690">
        <v>27</v>
      </c>
      <c r="R3690">
        <v>3</v>
      </c>
      <c r="S3690" t="s">
        <v>1478</v>
      </c>
      <c r="T3690">
        <v>1</v>
      </c>
      <c r="U3690">
        <v>7.5499999999999998E-2</v>
      </c>
      <c r="V3690">
        <v>349</v>
      </c>
    </row>
    <row r="3691" spans="1:22">
      <c r="A3691">
        <v>177778</v>
      </c>
      <c r="B3691" t="s">
        <v>3736</v>
      </c>
      <c r="C3691">
        <v>0.52500000000000002</v>
      </c>
      <c r="D3691">
        <v>0.53100000000000003</v>
      </c>
      <c r="E3691">
        <v>4625</v>
      </c>
      <c r="F3691">
        <v>2</v>
      </c>
      <c r="G3691">
        <v>6</v>
      </c>
      <c r="H3691">
        <v>5</v>
      </c>
      <c r="I3691">
        <v>97291</v>
      </c>
      <c r="J3691">
        <v>1</v>
      </c>
      <c r="K3691">
        <v>0</v>
      </c>
      <c r="L3691">
        <v>0</v>
      </c>
      <c r="M3691">
        <v>0</v>
      </c>
      <c r="N3691">
        <v>1</v>
      </c>
      <c r="O3691">
        <v>1</v>
      </c>
      <c r="P3691">
        <v>348</v>
      </c>
      <c r="Q3691">
        <v>27</v>
      </c>
      <c r="R3691">
        <v>3</v>
      </c>
      <c r="S3691" t="s">
        <v>1478</v>
      </c>
      <c r="T3691">
        <v>1</v>
      </c>
      <c r="U3691">
        <v>6.0000000000000001E-3</v>
      </c>
      <c r="V3691">
        <v>28</v>
      </c>
    </row>
    <row r="3692" spans="1:22">
      <c r="A3692">
        <v>177779</v>
      </c>
      <c r="B3692" t="s">
        <v>3736</v>
      </c>
      <c r="C3692">
        <v>0.53100000000000003</v>
      </c>
      <c r="D3692">
        <v>0.60870000000000002</v>
      </c>
      <c r="E3692">
        <v>4625</v>
      </c>
      <c r="F3692">
        <v>2</v>
      </c>
      <c r="G3692">
        <v>6</v>
      </c>
      <c r="H3692">
        <v>5</v>
      </c>
      <c r="I3692">
        <v>97291</v>
      </c>
      <c r="J3692">
        <v>1</v>
      </c>
      <c r="K3692">
        <v>0</v>
      </c>
      <c r="L3692">
        <v>0</v>
      </c>
      <c r="M3692">
        <v>0</v>
      </c>
      <c r="N3692">
        <v>1</v>
      </c>
      <c r="O3692">
        <v>1</v>
      </c>
      <c r="P3692">
        <v>348</v>
      </c>
      <c r="Q3692">
        <v>27</v>
      </c>
      <c r="R3692">
        <v>3</v>
      </c>
      <c r="S3692" t="s">
        <v>1478</v>
      </c>
      <c r="T3692">
        <v>1</v>
      </c>
      <c r="U3692">
        <v>7.7700000000000005E-2</v>
      </c>
      <c r="V3692">
        <v>359</v>
      </c>
    </row>
    <row r="3693" spans="1:22">
      <c r="A3693">
        <v>177780</v>
      </c>
      <c r="B3693" t="s">
        <v>3736</v>
      </c>
      <c r="C3693">
        <v>0.60870000000000002</v>
      </c>
      <c r="D3693">
        <v>0.66239999999999999</v>
      </c>
      <c r="E3693">
        <v>4625</v>
      </c>
      <c r="F3693">
        <v>2</v>
      </c>
      <c r="G3693">
        <v>6</v>
      </c>
      <c r="H3693">
        <v>5</v>
      </c>
      <c r="I3693">
        <v>97291</v>
      </c>
      <c r="J3693">
        <v>1</v>
      </c>
      <c r="K3693">
        <v>0</v>
      </c>
      <c r="L3693">
        <v>0</v>
      </c>
      <c r="M3693">
        <v>0</v>
      </c>
      <c r="N3693">
        <v>1</v>
      </c>
      <c r="O3693">
        <v>1</v>
      </c>
      <c r="P3693">
        <v>348</v>
      </c>
      <c r="Q3693">
        <v>27</v>
      </c>
      <c r="R3693">
        <v>3</v>
      </c>
      <c r="S3693" t="s">
        <v>1478</v>
      </c>
      <c r="T3693">
        <v>1</v>
      </c>
      <c r="U3693">
        <v>5.3699999999999998E-2</v>
      </c>
      <c r="V3693">
        <v>248</v>
      </c>
    </row>
    <row r="3694" spans="1:22">
      <c r="A3694">
        <v>177781</v>
      </c>
      <c r="B3694" t="s">
        <v>3736</v>
      </c>
      <c r="C3694">
        <v>0.66239999999999999</v>
      </c>
      <c r="D3694">
        <v>0.67390000000000005</v>
      </c>
      <c r="E3694">
        <v>4625</v>
      </c>
      <c r="F3694">
        <v>2</v>
      </c>
      <c r="G3694">
        <v>6</v>
      </c>
      <c r="H3694">
        <v>5</v>
      </c>
      <c r="I3694">
        <v>97291</v>
      </c>
      <c r="J3694">
        <v>1</v>
      </c>
      <c r="K3694">
        <v>0</v>
      </c>
      <c r="L3694">
        <v>0</v>
      </c>
      <c r="M3694">
        <v>0</v>
      </c>
      <c r="N3694">
        <v>1</v>
      </c>
      <c r="O3694">
        <v>1</v>
      </c>
      <c r="P3694">
        <v>348</v>
      </c>
      <c r="Q3694">
        <v>27</v>
      </c>
      <c r="R3694">
        <v>3</v>
      </c>
      <c r="S3694" t="s">
        <v>1478</v>
      </c>
      <c r="T3694">
        <v>1</v>
      </c>
      <c r="U3694">
        <v>1.15E-2</v>
      </c>
      <c r="V3694">
        <v>53</v>
      </c>
    </row>
    <row r="3695" spans="1:22">
      <c r="A3695">
        <v>177782</v>
      </c>
      <c r="B3695" t="s">
        <v>3736</v>
      </c>
      <c r="C3695">
        <v>0.67390000000000005</v>
      </c>
      <c r="D3695">
        <v>0.82989999999999997</v>
      </c>
      <c r="E3695">
        <v>4625</v>
      </c>
      <c r="F3695">
        <v>2</v>
      </c>
      <c r="G3695">
        <v>6</v>
      </c>
      <c r="H3695">
        <v>5</v>
      </c>
      <c r="I3695">
        <v>97291</v>
      </c>
      <c r="J3695">
        <v>1</v>
      </c>
      <c r="K3695">
        <v>0</v>
      </c>
      <c r="L3695">
        <v>0</v>
      </c>
      <c r="M3695">
        <v>0</v>
      </c>
      <c r="N3695">
        <v>1</v>
      </c>
      <c r="O3695">
        <v>1</v>
      </c>
      <c r="P3695">
        <v>348</v>
      </c>
      <c r="Q3695">
        <v>27</v>
      </c>
      <c r="R3695">
        <v>3</v>
      </c>
      <c r="S3695" t="s">
        <v>1478</v>
      </c>
      <c r="T3695">
        <v>1</v>
      </c>
      <c r="U3695">
        <v>0.156</v>
      </c>
      <c r="V3695">
        <v>722</v>
      </c>
    </row>
    <row r="3696" spans="1:22">
      <c r="A3696">
        <v>177783</v>
      </c>
      <c r="B3696" t="s">
        <v>3736</v>
      </c>
      <c r="C3696">
        <v>0.82989999999999997</v>
      </c>
      <c r="D3696">
        <v>0.84609999999999996</v>
      </c>
      <c r="E3696">
        <v>4625</v>
      </c>
      <c r="F3696">
        <v>2</v>
      </c>
      <c r="G3696">
        <v>6</v>
      </c>
      <c r="H3696">
        <v>5</v>
      </c>
      <c r="I3696">
        <v>97291</v>
      </c>
      <c r="J3696">
        <v>1</v>
      </c>
      <c r="K3696">
        <v>0</v>
      </c>
      <c r="L3696">
        <v>0</v>
      </c>
      <c r="M3696">
        <v>0</v>
      </c>
      <c r="N3696">
        <v>1</v>
      </c>
      <c r="O3696">
        <v>1</v>
      </c>
      <c r="P3696">
        <v>348</v>
      </c>
      <c r="Q3696">
        <v>27</v>
      </c>
      <c r="R3696">
        <v>3</v>
      </c>
      <c r="S3696" t="s">
        <v>1478</v>
      </c>
      <c r="T3696">
        <v>1</v>
      </c>
      <c r="U3696">
        <v>1.6199999999999999E-2</v>
      </c>
      <c r="V3696">
        <v>75</v>
      </c>
    </row>
    <row r="3697" spans="1:22">
      <c r="A3697">
        <v>177784</v>
      </c>
      <c r="B3697" t="s">
        <v>3736</v>
      </c>
      <c r="C3697">
        <v>0.84609999999999996</v>
      </c>
      <c r="D3697">
        <v>0.98060000000000003</v>
      </c>
      <c r="E3697">
        <v>4625</v>
      </c>
      <c r="F3697">
        <v>2</v>
      </c>
      <c r="G3697">
        <v>6</v>
      </c>
      <c r="H3697">
        <v>5</v>
      </c>
      <c r="I3697">
        <v>97291</v>
      </c>
      <c r="J3697">
        <v>1</v>
      </c>
      <c r="K3697">
        <v>0</v>
      </c>
      <c r="L3697">
        <v>0</v>
      </c>
      <c r="M3697">
        <v>0</v>
      </c>
      <c r="N3697">
        <v>1</v>
      </c>
      <c r="O3697">
        <v>1</v>
      </c>
      <c r="P3697">
        <v>348</v>
      </c>
      <c r="Q3697">
        <v>27</v>
      </c>
      <c r="R3697">
        <v>3</v>
      </c>
      <c r="S3697" t="s">
        <v>1478</v>
      </c>
      <c r="T3697">
        <v>1</v>
      </c>
      <c r="U3697">
        <v>0.13450000000000001</v>
      </c>
      <c r="V3697">
        <v>622</v>
      </c>
    </row>
    <row r="3698" spans="1:22">
      <c r="A3698">
        <v>177785</v>
      </c>
      <c r="B3698" t="s">
        <v>3736</v>
      </c>
      <c r="C3698">
        <v>0.98060000000000003</v>
      </c>
      <c r="D3698">
        <v>1.2270000000000001</v>
      </c>
      <c r="E3698">
        <v>4625</v>
      </c>
      <c r="F3698">
        <v>2</v>
      </c>
      <c r="G3698">
        <v>6</v>
      </c>
      <c r="H3698">
        <v>5</v>
      </c>
      <c r="I3698">
        <v>97291</v>
      </c>
      <c r="J3698">
        <v>1</v>
      </c>
      <c r="K3698">
        <v>0</v>
      </c>
      <c r="L3698">
        <v>0</v>
      </c>
      <c r="M3698">
        <v>0</v>
      </c>
      <c r="N3698">
        <v>1</v>
      </c>
      <c r="O3698">
        <v>1</v>
      </c>
      <c r="P3698">
        <v>348</v>
      </c>
      <c r="Q3698">
        <v>27</v>
      </c>
      <c r="R3698">
        <v>3</v>
      </c>
      <c r="S3698" t="s">
        <v>1478</v>
      </c>
      <c r="T3698">
        <v>1</v>
      </c>
      <c r="U3698">
        <v>0.24640000000000001</v>
      </c>
      <c r="V3698">
        <v>1140</v>
      </c>
    </row>
    <row r="3699" spans="1:22">
      <c r="A3699">
        <v>177786</v>
      </c>
      <c r="B3699" t="s">
        <v>3736</v>
      </c>
      <c r="C3699">
        <v>1.2270000000000001</v>
      </c>
      <c r="D3699">
        <v>1.2592000000000001</v>
      </c>
      <c r="E3699">
        <v>4625</v>
      </c>
      <c r="F3699">
        <v>2</v>
      </c>
      <c r="G3699">
        <v>6</v>
      </c>
      <c r="H3699">
        <v>5</v>
      </c>
      <c r="I3699">
        <v>97291</v>
      </c>
      <c r="J3699">
        <v>1</v>
      </c>
      <c r="K3699">
        <v>0</v>
      </c>
      <c r="L3699">
        <v>0</v>
      </c>
      <c r="M3699">
        <v>0</v>
      </c>
      <c r="N3699">
        <v>1</v>
      </c>
      <c r="O3699">
        <v>1</v>
      </c>
      <c r="P3699">
        <v>348</v>
      </c>
      <c r="Q3699">
        <v>27</v>
      </c>
      <c r="R3699">
        <v>3</v>
      </c>
      <c r="S3699" t="s">
        <v>1478</v>
      </c>
      <c r="T3699">
        <v>1</v>
      </c>
      <c r="U3699">
        <v>3.2199999999999999E-2</v>
      </c>
      <c r="V3699">
        <v>149</v>
      </c>
    </row>
    <row r="3700" spans="1:22">
      <c r="A3700">
        <v>177787</v>
      </c>
      <c r="B3700" t="s">
        <v>3736</v>
      </c>
      <c r="C3700">
        <v>1.2592000000000001</v>
      </c>
      <c r="D3700">
        <v>1.3052999999999999</v>
      </c>
      <c r="E3700">
        <v>4625</v>
      </c>
      <c r="F3700">
        <v>2</v>
      </c>
      <c r="G3700">
        <v>6</v>
      </c>
      <c r="H3700">
        <v>5</v>
      </c>
      <c r="I3700">
        <v>97291</v>
      </c>
      <c r="J3700">
        <v>1</v>
      </c>
      <c r="K3700">
        <v>0</v>
      </c>
      <c r="L3700">
        <v>0</v>
      </c>
      <c r="M3700">
        <v>0</v>
      </c>
      <c r="N3700">
        <v>1</v>
      </c>
      <c r="O3700">
        <v>1</v>
      </c>
      <c r="P3700">
        <v>348</v>
      </c>
      <c r="Q3700">
        <v>27</v>
      </c>
      <c r="R3700">
        <v>3</v>
      </c>
      <c r="S3700" t="s">
        <v>1478</v>
      </c>
      <c r="T3700">
        <v>1</v>
      </c>
      <c r="U3700">
        <v>4.6100000000000002E-2</v>
      </c>
      <c r="V3700">
        <v>213</v>
      </c>
    </row>
    <row r="3701" spans="1:22">
      <c r="A3701">
        <v>177788</v>
      </c>
      <c r="B3701" t="s">
        <v>3736</v>
      </c>
      <c r="C3701">
        <v>1.3052999999999999</v>
      </c>
      <c r="D3701">
        <v>1.3900000100000001</v>
      </c>
      <c r="E3701">
        <v>4625</v>
      </c>
      <c r="F3701">
        <v>2</v>
      </c>
      <c r="G3701">
        <v>6</v>
      </c>
      <c r="H3701">
        <v>5</v>
      </c>
      <c r="I3701">
        <v>97291</v>
      </c>
      <c r="J3701">
        <v>1</v>
      </c>
      <c r="K3701">
        <v>0</v>
      </c>
      <c r="L3701">
        <v>0</v>
      </c>
      <c r="M3701">
        <v>0</v>
      </c>
      <c r="N3701">
        <v>1</v>
      </c>
      <c r="O3701">
        <v>1</v>
      </c>
      <c r="P3701">
        <v>348</v>
      </c>
      <c r="Q3701">
        <v>27</v>
      </c>
      <c r="R3701">
        <v>3</v>
      </c>
      <c r="S3701" t="s">
        <v>1478</v>
      </c>
      <c r="T3701">
        <v>1</v>
      </c>
      <c r="U3701">
        <v>8.4700010000000006E-2</v>
      </c>
      <c r="V3701">
        <v>392</v>
      </c>
    </row>
    <row r="3702" spans="1:22">
      <c r="A3702">
        <v>177789</v>
      </c>
      <c r="B3702" t="s">
        <v>3737</v>
      </c>
      <c r="C3702">
        <v>-2.9999999999999997E-8</v>
      </c>
      <c r="D3702">
        <v>3.9199999999999999E-2</v>
      </c>
      <c r="E3702">
        <v>4644</v>
      </c>
      <c r="F3702">
        <v>2</v>
      </c>
      <c r="G3702">
        <v>6</v>
      </c>
      <c r="H3702">
        <v>5</v>
      </c>
      <c r="I3702">
        <v>97291</v>
      </c>
      <c r="J3702">
        <v>1</v>
      </c>
      <c r="K3702">
        <v>0</v>
      </c>
      <c r="L3702">
        <v>0</v>
      </c>
      <c r="M3702">
        <v>0</v>
      </c>
      <c r="N3702">
        <v>1</v>
      </c>
      <c r="O3702">
        <v>1</v>
      </c>
      <c r="P3702">
        <v>348</v>
      </c>
      <c r="Q3702">
        <v>27</v>
      </c>
      <c r="R3702">
        <v>3</v>
      </c>
      <c r="S3702" t="s">
        <v>1478</v>
      </c>
      <c r="T3702">
        <v>1</v>
      </c>
      <c r="U3702">
        <v>3.9200029999999997E-2</v>
      </c>
      <c r="V3702">
        <v>182</v>
      </c>
    </row>
    <row r="3703" spans="1:22">
      <c r="A3703">
        <v>177790</v>
      </c>
      <c r="B3703" t="s">
        <v>3737</v>
      </c>
      <c r="C3703">
        <v>3.9199999999999999E-2</v>
      </c>
      <c r="D3703">
        <v>8.4599999999999995E-2</v>
      </c>
      <c r="E3703">
        <v>4644</v>
      </c>
      <c r="F3703">
        <v>2</v>
      </c>
      <c r="G3703">
        <v>6</v>
      </c>
      <c r="H3703">
        <v>5</v>
      </c>
      <c r="I3703">
        <v>97291</v>
      </c>
      <c r="J3703">
        <v>1</v>
      </c>
      <c r="K3703">
        <v>0</v>
      </c>
      <c r="L3703">
        <v>0</v>
      </c>
      <c r="M3703">
        <v>0</v>
      </c>
      <c r="N3703">
        <v>1</v>
      </c>
      <c r="O3703">
        <v>1</v>
      </c>
      <c r="P3703">
        <v>348</v>
      </c>
      <c r="Q3703">
        <v>27</v>
      </c>
      <c r="R3703">
        <v>3</v>
      </c>
      <c r="S3703" t="s">
        <v>1478</v>
      </c>
      <c r="T3703">
        <v>1</v>
      </c>
      <c r="U3703">
        <v>4.5400000000000003E-2</v>
      </c>
      <c r="V3703">
        <v>211</v>
      </c>
    </row>
    <row r="3704" spans="1:22">
      <c r="A3704">
        <v>177791</v>
      </c>
      <c r="B3704" t="s">
        <v>3737</v>
      </c>
      <c r="C3704">
        <v>8.4599999999999995E-2</v>
      </c>
      <c r="D3704">
        <v>0.17</v>
      </c>
      <c r="E3704">
        <v>4644</v>
      </c>
      <c r="F3704">
        <v>2</v>
      </c>
      <c r="G3704">
        <v>6</v>
      </c>
      <c r="H3704">
        <v>5</v>
      </c>
      <c r="I3704">
        <v>97291</v>
      </c>
      <c r="J3704">
        <v>1</v>
      </c>
      <c r="K3704">
        <v>0</v>
      </c>
      <c r="L3704">
        <v>0</v>
      </c>
      <c r="M3704">
        <v>0</v>
      </c>
      <c r="N3704">
        <v>1</v>
      </c>
      <c r="O3704">
        <v>1</v>
      </c>
      <c r="P3704">
        <v>348</v>
      </c>
      <c r="Q3704">
        <v>27</v>
      </c>
      <c r="R3704">
        <v>3</v>
      </c>
      <c r="S3704" t="s">
        <v>1478</v>
      </c>
      <c r="T3704">
        <v>1</v>
      </c>
      <c r="U3704">
        <v>8.5400000000000004E-2</v>
      </c>
      <c r="V3704">
        <v>397</v>
      </c>
    </row>
    <row r="3705" spans="1:22">
      <c r="A3705">
        <v>177792</v>
      </c>
      <c r="B3705" t="s">
        <v>3737</v>
      </c>
      <c r="C3705">
        <v>0.17</v>
      </c>
      <c r="D3705">
        <v>0.1832</v>
      </c>
      <c r="E3705">
        <v>4103</v>
      </c>
      <c r="F3705">
        <v>2</v>
      </c>
      <c r="G3705">
        <v>6</v>
      </c>
      <c r="H3705">
        <v>5</v>
      </c>
      <c r="I3705">
        <v>97291</v>
      </c>
      <c r="J3705">
        <v>1</v>
      </c>
      <c r="K3705">
        <v>0</v>
      </c>
      <c r="L3705">
        <v>0</v>
      </c>
      <c r="M3705">
        <v>0</v>
      </c>
      <c r="N3705">
        <v>1</v>
      </c>
      <c r="O3705">
        <v>1</v>
      </c>
      <c r="P3705">
        <v>348</v>
      </c>
      <c r="Q3705">
        <v>27</v>
      </c>
      <c r="R3705">
        <v>3</v>
      </c>
      <c r="S3705" t="s">
        <v>1478</v>
      </c>
      <c r="T3705">
        <v>1</v>
      </c>
      <c r="U3705">
        <v>1.32E-2</v>
      </c>
      <c r="V3705">
        <v>54</v>
      </c>
    </row>
    <row r="3706" spans="1:22">
      <c r="A3706">
        <v>177793</v>
      </c>
      <c r="B3706" t="s">
        <v>3737</v>
      </c>
      <c r="C3706">
        <v>0.1832</v>
      </c>
      <c r="D3706">
        <v>0.32490000000000002</v>
      </c>
      <c r="E3706">
        <v>3253</v>
      </c>
      <c r="F3706">
        <v>2</v>
      </c>
      <c r="G3706">
        <v>6</v>
      </c>
      <c r="H3706">
        <v>5</v>
      </c>
      <c r="I3706">
        <v>97291</v>
      </c>
      <c r="J3706">
        <v>1</v>
      </c>
      <c r="K3706">
        <v>0</v>
      </c>
      <c r="L3706">
        <v>0</v>
      </c>
      <c r="M3706">
        <v>0</v>
      </c>
      <c r="N3706">
        <v>1</v>
      </c>
      <c r="O3706">
        <v>1</v>
      </c>
      <c r="P3706">
        <v>348</v>
      </c>
      <c r="Q3706">
        <v>27</v>
      </c>
      <c r="R3706">
        <v>3</v>
      </c>
      <c r="S3706" t="s">
        <v>1478</v>
      </c>
      <c r="T3706">
        <v>1</v>
      </c>
      <c r="U3706">
        <v>0.14169999999999999</v>
      </c>
      <c r="V3706">
        <v>461</v>
      </c>
    </row>
    <row r="3707" spans="1:22">
      <c r="A3707">
        <v>177794</v>
      </c>
      <c r="B3707" t="s">
        <v>3737</v>
      </c>
      <c r="C3707">
        <v>0.32490000000000002</v>
      </c>
      <c r="D3707">
        <v>0.34799999999999998</v>
      </c>
      <c r="E3707">
        <v>3152</v>
      </c>
      <c r="F3707">
        <v>2</v>
      </c>
      <c r="G3707">
        <v>6</v>
      </c>
      <c r="H3707">
        <v>5</v>
      </c>
      <c r="I3707">
        <v>97291</v>
      </c>
      <c r="J3707">
        <v>1</v>
      </c>
      <c r="K3707">
        <v>0</v>
      </c>
      <c r="L3707">
        <v>0</v>
      </c>
      <c r="M3707">
        <v>0</v>
      </c>
      <c r="N3707">
        <v>1</v>
      </c>
      <c r="O3707">
        <v>1</v>
      </c>
      <c r="P3707">
        <v>348</v>
      </c>
      <c r="Q3707">
        <v>27</v>
      </c>
      <c r="R3707">
        <v>3</v>
      </c>
      <c r="S3707" t="s">
        <v>1478</v>
      </c>
      <c r="T3707">
        <v>1</v>
      </c>
      <c r="U3707">
        <v>2.3099999999999999E-2</v>
      </c>
      <c r="V3707">
        <v>73</v>
      </c>
    </row>
    <row r="3708" spans="1:22">
      <c r="A3708">
        <v>177795</v>
      </c>
      <c r="B3708" t="s">
        <v>3737</v>
      </c>
      <c r="C3708">
        <v>0.34799999999999998</v>
      </c>
      <c r="D3708">
        <v>0.37930000000000003</v>
      </c>
      <c r="E3708">
        <v>3118</v>
      </c>
      <c r="F3708">
        <v>2</v>
      </c>
      <c r="G3708">
        <v>6</v>
      </c>
      <c r="H3708">
        <v>5</v>
      </c>
      <c r="I3708">
        <v>97291</v>
      </c>
      <c r="J3708">
        <v>1</v>
      </c>
      <c r="K3708">
        <v>0</v>
      </c>
      <c r="L3708">
        <v>0</v>
      </c>
      <c r="M3708">
        <v>0</v>
      </c>
      <c r="N3708">
        <v>1</v>
      </c>
      <c r="O3708">
        <v>1</v>
      </c>
      <c r="P3708">
        <v>348</v>
      </c>
      <c r="Q3708">
        <v>27</v>
      </c>
      <c r="R3708">
        <v>3</v>
      </c>
      <c r="S3708" t="s">
        <v>1478</v>
      </c>
      <c r="T3708">
        <v>1</v>
      </c>
      <c r="U3708">
        <v>3.1300000000000001E-2</v>
      </c>
      <c r="V3708">
        <v>98</v>
      </c>
    </row>
    <row r="3709" spans="1:22">
      <c r="A3709">
        <v>177796</v>
      </c>
      <c r="B3709" t="s">
        <v>3737</v>
      </c>
      <c r="C3709">
        <v>0.37930000000000003</v>
      </c>
      <c r="D3709">
        <v>0.4325</v>
      </c>
      <c r="E3709">
        <v>3067</v>
      </c>
      <c r="F3709">
        <v>2</v>
      </c>
      <c r="G3709">
        <v>6</v>
      </c>
      <c r="H3709">
        <v>5</v>
      </c>
      <c r="I3709">
        <v>97291</v>
      </c>
      <c r="J3709">
        <v>1</v>
      </c>
      <c r="K3709">
        <v>0</v>
      </c>
      <c r="L3709">
        <v>0</v>
      </c>
      <c r="M3709">
        <v>0</v>
      </c>
      <c r="N3709">
        <v>1</v>
      </c>
      <c r="O3709">
        <v>1</v>
      </c>
      <c r="P3709">
        <v>348</v>
      </c>
      <c r="Q3709">
        <v>27</v>
      </c>
      <c r="R3709">
        <v>3</v>
      </c>
      <c r="S3709" t="s">
        <v>1478</v>
      </c>
      <c r="T3709">
        <v>1</v>
      </c>
      <c r="U3709">
        <v>5.3199999999999997E-2</v>
      </c>
      <c r="V3709">
        <v>163</v>
      </c>
    </row>
    <row r="3710" spans="1:22">
      <c r="A3710">
        <v>177797</v>
      </c>
      <c r="B3710" t="s">
        <v>3737</v>
      </c>
      <c r="C3710">
        <v>0.4325</v>
      </c>
      <c r="D3710">
        <v>0.52480000000000004</v>
      </c>
      <c r="E3710">
        <v>2977</v>
      </c>
      <c r="F3710">
        <v>2</v>
      </c>
      <c r="G3710">
        <v>6</v>
      </c>
      <c r="H3710">
        <v>5</v>
      </c>
      <c r="I3710">
        <v>97291</v>
      </c>
      <c r="J3710">
        <v>1</v>
      </c>
      <c r="K3710">
        <v>0</v>
      </c>
      <c r="L3710">
        <v>0</v>
      </c>
      <c r="M3710">
        <v>0</v>
      </c>
      <c r="N3710">
        <v>1</v>
      </c>
      <c r="O3710">
        <v>1</v>
      </c>
      <c r="P3710">
        <v>348</v>
      </c>
      <c r="Q3710">
        <v>27</v>
      </c>
      <c r="R3710">
        <v>3</v>
      </c>
      <c r="S3710" t="s">
        <v>1478</v>
      </c>
      <c r="T3710">
        <v>1</v>
      </c>
      <c r="U3710">
        <v>9.2299999999999993E-2</v>
      </c>
      <c r="V3710">
        <v>275</v>
      </c>
    </row>
    <row r="3711" spans="1:22">
      <c r="A3711">
        <v>177798</v>
      </c>
      <c r="B3711" t="s">
        <v>3737</v>
      </c>
      <c r="C3711">
        <v>0.52480000000000004</v>
      </c>
      <c r="D3711">
        <v>0.61080000000000001</v>
      </c>
      <c r="E3711">
        <v>2868</v>
      </c>
      <c r="F3711">
        <v>2</v>
      </c>
      <c r="G3711">
        <v>6</v>
      </c>
      <c r="H3711">
        <v>5</v>
      </c>
      <c r="I3711">
        <v>97291</v>
      </c>
      <c r="J3711">
        <v>1</v>
      </c>
      <c r="K3711">
        <v>0</v>
      </c>
      <c r="L3711">
        <v>0</v>
      </c>
      <c r="M3711">
        <v>0</v>
      </c>
      <c r="N3711">
        <v>1</v>
      </c>
      <c r="O3711">
        <v>1</v>
      </c>
      <c r="P3711">
        <v>348</v>
      </c>
      <c r="Q3711">
        <v>27</v>
      </c>
      <c r="R3711">
        <v>3</v>
      </c>
      <c r="S3711" t="s">
        <v>1478</v>
      </c>
      <c r="T3711">
        <v>1</v>
      </c>
      <c r="U3711">
        <v>8.5999999999999993E-2</v>
      </c>
      <c r="V3711">
        <v>247</v>
      </c>
    </row>
    <row r="3712" spans="1:22">
      <c r="A3712">
        <v>177799</v>
      </c>
      <c r="B3712" t="s">
        <v>3737</v>
      </c>
      <c r="C3712">
        <v>0.61080000000000001</v>
      </c>
      <c r="D3712">
        <v>0.88560000000000005</v>
      </c>
      <c r="E3712">
        <v>2646</v>
      </c>
      <c r="F3712">
        <v>2</v>
      </c>
      <c r="G3712">
        <v>6</v>
      </c>
      <c r="H3712">
        <v>5</v>
      </c>
      <c r="I3712">
        <v>97291</v>
      </c>
      <c r="J3712">
        <v>1</v>
      </c>
      <c r="K3712">
        <v>0</v>
      </c>
      <c r="L3712">
        <v>0</v>
      </c>
      <c r="M3712">
        <v>0</v>
      </c>
      <c r="N3712">
        <v>1</v>
      </c>
      <c r="O3712">
        <v>1</v>
      </c>
      <c r="P3712">
        <v>348</v>
      </c>
      <c r="Q3712">
        <v>27</v>
      </c>
      <c r="R3712">
        <v>3</v>
      </c>
      <c r="S3712" t="s">
        <v>1478</v>
      </c>
      <c r="T3712">
        <v>1</v>
      </c>
      <c r="U3712">
        <v>0.27479999999999999</v>
      </c>
      <c r="V3712">
        <v>727</v>
      </c>
    </row>
    <row r="3713" spans="1:22">
      <c r="A3713">
        <v>177800</v>
      </c>
      <c r="B3713" t="s">
        <v>3737</v>
      </c>
      <c r="C3713">
        <v>0.88560000000000005</v>
      </c>
      <c r="D3713">
        <v>1.1566000000000001</v>
      </c>
      <c r="E3713">
        <v>2312</v>
      </c>
      <c r="F3713">
        <v>2</v>
      </c>
      <c r="G3713">
        <v>6</v>
      </c>
      <c r="H3713">
        <v>5</v>
      </c>
      <c r="I3713">
        <v>97291</v>
      </c>
      <c r="J3713">
        <v>1</v>
      </c>
      <c r="K3713">
        <v>0</v>
      </c>
      <c r="L3713">
        <v>0</v>
      </c>
      <c r="M3713">
        <v>0</v>
      </c>
      <c r="N3713">
        <v>1</v>
      </c>
      <c r="O3713">
        <v>1</v>
      </c>
      <c r="P3713">
        <v>348</v>
      </c>
      <c r="Q3713">
        <v>27</v>
      </c>
      <c r="R3713">
        <v>3</v>
      </c>
      <c r="S3713" t="s">
        <v>1478</v>
      </c>
      <c r="T3713">
        <v>1</v>
      </c>
      <c r="U3713">
        <v>0.27100000000000002</v>
      </c>
      <c r="V3713">
        <v>627</v>
      </c>
    </row>
    <row r="3714" spans="1:22">
      <c r="A3714">
        <v>177801</v>
      </c>
      <c r="B3714" t="s">
        <v>3737</v>
      </c>
      <c r="C3714">
        <v>1.1566000000000001</v>
      </c>
      <c r="D3714">
        <v>1.1983999999999999</v>
      </c>
      <c r="E3714">
        <v>2082</v>
      </c>
      <c r="F3714">
        <v>2</v>
      </c>
      <c r="G3714">
        <v>6</v>
      </c>
      <c r="H3714">
        <v>5</v>
      </c>
      <c r="I3714">
        <v>97291</v>
      </c>
      <c r="J3714">
        <v>1</v>
      </c>
      <c r="K3714">
        <v>0</v>
      </c>
      <c r="L3714">
        <v>0</v>
      </c>
      <c r="M3714">
        <v>0</v>
      </c>
      <c r="N3714">
        <v>1</v>
      </c>
      <c r="O3714">
        <v>1</v>
      </c>
      <c r="P3714">
        <v>348</v>
      </c>
      <c r="Q3714">
        <v>27</v>
      </c>
      <c r="R3714">
        <v>3</v>
      </c>
      <c r="S3714" t="s">
        <v>1478</v>
      </c>
      <c r="T3714">
        <v>1</v>
      </c>
      <c r="U3714">
        <v>4.1799999999999997E-2</v>
      </c>
      <c r="V3714">
        <v>87</v>
      </c>
    </row>
    <row r="3715" spans="1:22">
      <c r="A3715">
        <v>177802</v>
      </c>
      <c r="B3715" t="s">
        <v>3737</v>
      </c>
      <c r="C3715">
        <v>1.1983999999999999</v>
      </c>
      <c r="D3715">
        <v>1.2029894999999999</v>
      </c>
      <c r="E3715">
        <v>2082</v>
      </c>
      <c r="F3715">
        <v>2</v>
      </c>
      <c r="G3715">
        <v>6</v>
      </c>
      <c r="H3715">
        <v>5</v>
      </c>
      <c r="I3715">
        <v>97291</v>
      </c>
      <c r="J3715">
        <v>1</v>
      </c>
      <c r="K3715">
        <v>0</v>
      </c>
      <c r="L3715">
        <v>0</v>
      </c>
      <c r="M3715">
        <v>0</v>
      </c>
      <c r="N3715">
        <v>1</v>
      </c>
      <c r="O3715">
        <v>1</v>
      </c>
      <c r="P3715">
        <v>348</v>
      </c>
      <c r="Q3715">
        <v>27</v>
      </c>
      <c r="R3715">
        <v>3</v>
      </c>
      <c r="S3715" t="s">
        <v>1478</v>
      </c>
      <c r="T3715">
        <v>1</v>
      </c>
      <c r="U3715">
        <v>4.5894999999999998E-3</v>
      </c>
      <c r="V3715">
        <v>10</v>
      </c>
    </row>
    <row r="3716" spans="1:22">
      <c r="A3716">
        <v>177803</v>
      </c>
      <c r="B3716" t="s">
        <v>3737</v>
      </c>
      <c r="C3716">
        <v>1.2029894999999999</v>
      </c>
      <c r="D3716">
        <v>1.2030000000000001</v>
      </c>
      <c r="E3716">
        <v>2082</v>
      </c>
      <c r="F3716">
        <v>2</v>
      </c>
      <c r="G3716">
        <v>6</v>
      </c>
      <c r="H3716">
        <v>5</v>
      </c>
      <c r="I3716">
        <v>97291</v>
      </c>
      <c r="J3716">
        <v>1</v>
      </c>
      <c r="K3716">
        <v>0</v>
      </c>
      <c r="L3716">
        <v>0</v>
      </c>
      <c r="M3716">
        <v>0</v>
      </c>
      <c r="N3716">
        <v>1</v>
      </c>
      <c r="O3716">
        <v>1</v>
      </c>
      <c r="P3716">
        <v>348</v>
      </c>
      <c r="Q3716">
        <v>27</v>
      </c>
      <c r="R3716">
        <v>3</v>
      </c>
      <c r="S3716" t="s">
        <v>1478</v>
      </c>
      <c r="T3716">
        <v>1</v>
      </c>
      <c r="U3716">
        <v>1.0499999999999999E-5</v>
      </c>
      <c r="V3716">
        <v>0</v>
      </c>
    </row>
    <row r="3717" spans="1:22">
      <c r="A3717">
        <v>177804</v>
      </c>
      <c r="B3717" t="s">
        <v>3737</v>
      </c>
      <c r="C3717">
        <v>1.2030000000000001</v>
      </c>
      <c r="D3717">
        <v>1.20420375</v>
      </c>
      <c r="E3717">
        <v>550</v>
      </c>
      <c r="F3717">
        <v>2</v>
      </c>
      <c r="G3717">
        <v>6</v>
      </c>
      <c r="H3717">
        <v>6</v>
      </c>
      <c r="I3717">
        <v>0</v>
      </c>
      <c r="J3717">
        <v>5</v>
      </c>
      <c r="K3717">
        <v>0</v>
      </c>
      <c r="L3717">
        <v>0</v>
      </c>
      <c r="M3717">
        <v>0</v>
      </c>
      <c r="N3717">
        <v>1</v>
      </c>
      <c r="O3717">
        <v>1</v>
      </c>
      <c r="P3717">
        <v>348</v>
      </c>
      <c r="Q3717">
        <v>27</v>
      </c>
      <c r="R3717">
        <v>3</v>
      </c>
      <c r="S3717" t="s">
        <v>1478</v>
      </c>
      <c r="T3717">
        <v>1</v>
      </c>
      <c r="U3717">
        <v>1.20375E-3</v>
      </c>
      <c r="V3717">
        <v>1</v>
      </c>
    </row>
    <row r="3718" spans="1:22">
      <c r="A3718">
        <v>178135</v>
      </c>
      <c r="B3718" t="s">
        <v>3738</v>
      </c>
      <c r="C3718">
        <v>2.94097594</v>
      </c>
      <c r="D3718">
        <v>2.9409999999999998</v>
      </c>
      <c r="E3718">
        <v>5977</v>
      </c>
      <c r="F3718">
        <v>2</v>
      </c>
      <c r="G3718">
        <v>6</v>
      </c>
      <c r="H3718">
        <v>5</v>
      </c>
      <c r="I3718">
        <v>97291</v>
      </c>
      <c r="J3718">
        <v>1</v>
      </c>
      <c r="K3718">
        <v>0</v>
      </c>
      <c r="L3718">
        <v>0</v>
      </c>
      <c r="M3718">
        <v>0</v>
      </c>
      <c r="N3718">
        <v>1</v>
      </c>
      <c r="O3718">
        <v>1</v>
      </c>
      <c r="P3718">
        <v>348</v>
      </c>
      <c r="Q3718">
        <v>27</v>
      </c>
      <c r="R3718">
        <v>3</v>
      </c>
      <c r="S3718" t="s">
        <v>1478</v>
      </c>
      <c r="T3718">
        <v>1</v>
      </c>
      <c r="U3718">
        <v>2.406E-5</v>
      </c>
      <c r="V3718">
        <v>0</v>
      </c>
    </row>
    <row r="3719" spans="1:22">
      <c r="A3719">
        <v>178136</v>
      </c>
      <c r="B3719" t="s">
        <v>3738</v>
      </c>
      <c r="C3719">
        <v>2.9409999999999998</v>
      </c>
      <c r="D3719">
        <v>2.9630999999999998</v>
      </c>
      <c r="E3719">
        <v>5977</v>
      </c>
      <c r="F3719">
        <v>2</v>
      </c>
      <c r="G3719">
        <v>6</v>
      </c>
      <c r="H3719">
        <v>5</v>
      </c>
      <c r="I3719">
        <v>97291</v>
      </c>
      <c r="J3719">
        <v>1</v>
      </c>
      <c r="K3719">
        <v>0</v>
      </c>
      <c r="L3719">
        <v>0</v>
      </c>
      <c r="M3719">
        <v>0</v>
      </c>
      <c r="N3719">
        <v>1</v>
      </c>
      <c r="O3719">
        <v>1</v>
      </c>
      <c r="P3719">
        <v>348</v>
      </c>
      <c r="Q3719">
        <v>27</v>
      </c>
      <c r="R3719">
        <v>3</v>
      </c>
      <c r="S3719" t="s">
        <v>1478</v>
      </c>
      <c r="T3719">
        <v>1</v>
      </c>
      <c r="U3719">
        <v>2.2100000000000002E-2</v>
      </c>
      <c r="V3719">
        <v>132</v>
      </c>
    </row>
    <row r="3720" spans="1:22">
      <c r="A3720">
        <v>178137</v>
      </c>
      <c r="B3720" t="s">
        <v>3738</v>
      </c>
      <c r="C3720">
        <v>2.9630999999999998</v>
      </c>
      <c r="D3720">
        <v>2.9899999799999999</v>
      </c>
      <c r="E3720">
        <v>5977</v>
      </c>
      <c r="F3720">
        <v>2</v>
      </c>
      <c r="G3720">
        <v>6</v>
      </c>
      <c r="H3720">
        <v>5</v>
      </c>
      <c r="I3720">
        <v>97291</v>
      </c>
      <c r="J3720">
        <v>1</v>
      </c>
      <c r="K3720">
        <v>0</v>
      </c>
      <c r="L3720">
        <v>0</v>
      </c>
      <c r="M3720">
        <v>0</v>
      </c>
      <c r="N3720">
        <v>1</v>
      </c>
      <c r="O3720">
        <v>1</v>
      </c>
      <c r="P3720">
        <v>348</v>
      </c>
      <c r="Q3720">
        <v>27</v>
      </c>
      <c r="R3720">
        <v>3</v>
      </c>
      <c r="S3720" t="s">
        <v>1478</v>
      </c>
      <c r="T3720">
        <v>1</v>
      </c>
      <c r="U3720">
        <v>2.689998E-2</v>
      </c>
      <c r="V3720">
        <v>161</v>
      </c>
    </row>
    <row r="3721" spans="1:22">
      <c r="A3721">
        <v>178184</v>
      </c>
      <c r="B3721" t="s">
        <v>3739</v>
      </c>
      <c r="C3721">
        <v>-2.9999999999999997E-8</v>
      </c>
      <c r="D3721">
        <v>1.5939000000000001E-3</v>
      </c>
      <c r="E3721">
        <v>3268</v>
      </c>
      <c r="F3721">
        <v>2</v>
      </c>
      <c r="G3721">
        <v>6</v>
      </c>
      <c r="H3721">
        <v>5</v>
      </c>
      <c r="I3721">
        <v>97291</v>
      </c>
      <c r="J3721">
        <v>1</v>
      </c>
      <c r="K3721">
        <v>0</v>
      </c>
      <c r="L3721">
        <v>0</v>
      </c>
      <c r="M3721">
        <v>0</v>
      </c>
      <c r="N3721">
        <v>1</v>
      </c>
      <c r="O3721">
        <v>1</v>
      </c>
      <c r="P3721">
        <v>348</v>
      </c>
      <c r="Q3721">
        <v>27</v>
      </c>
      <c r="R3721">
        <v>3</v>
      </c>
      <c r="S3721" t="s">
        <v>1478</v>
      </c>
      <c r="T3721">
        <v>1</v>
      </c>
      <c r="U3721">
        <v>1.5939299999999999E-3</v>
      </c>
      <c r="V3721">
        <v>5</v>
      </c>
    </row>
    <row r="3722" spans="1:22">
      <c r="A3722">
        <v>178185</v>
      </c>
      <c r="B3722" t="s">
        <v>3739</v>
      </c>
      <c r="C3722">
        <v>1.5939000000000001E-3</v>
      </c>
      <c r="D3722">
        <v>6.3100000000000003E-2</v>
      </c>
      <c r="E3722">
        <v>3268</v>
      </c>
      <c r="F3722">
        <v>2</v>
      </c>
      <c r="G3722">
        <v>6</v>
      </c>
      <c r="H3722">
        <v>5</v>
      </c>
      <c r="I3722">
        <v>97291</v>
      </c>
      <c r="J3722">
        <v>1</v>
      </c>
      <c r="K3722">
        <v>0</v>
      </c>
      <c r="L3722">
        <v>0</v>
      </c>
      <c r="M3722">
        <v>0</v>
      </c>
      <c r="N3722">
        <v>1</v>
      </c>
      <c r="O3722">
        <v>1</v>
      </c>
      <c r="P3722">
        <v>348</v>
      </c>
      <c r="Q3722">
        <v>27</v>
      </c>
      <c r="R3722">
        <v>3</v>
      </c>
      <c r="S3722" t="s">
        <v>1478</v>
      </c>
      <c r="T3722">
        <v>1</v>
      </c>
      <c r="U3722">
        <v>6.1506100000000001E-2</v>
      </c>
      <c r="V3722">
        <v>201</v>
      </c>
    </row>
    <row r="3723" spans="1:22">
      <c r="A3723">
        <v>178186</v>
      </c>
      <c r="B3723" t="s">
        <v>3739</v>
      </c>
      <c r="C3723">
        <v>6.3100000000000003E-2</v>
      </c>
      <c r="D3723">
        <v>9.2899999999999996E-2</v>
      </c>
      <c r="E3723">
        <v>3460</v>
      </c>
      <c r="F3723">
        <v>2</v>
      </c>
      <c r="G3723">
        <v>6</v>
      </c>
      <c r="H3723">
        <v>5</v>
      </c>
      <c r="I3723">
        <v>97291</v>
      </c>
      <c r="J3723">
        <v>1</v>
      </c>
      <c r="K3723">
        <v>0</v>
      </c>
      <c r="L3723">
        <v>0</v>
      </c>
      <c r="M3723">
        <v>0</v>
      </c>
      <c r="N3723">
        <v>1</v>
      </c>
      <c r="O3723">
        <v>1</v>
      </c>
      <c r="P3723">
        <v>348</v>
      </c>
      <c r="Q3723">
        <v>27</v>
      </c>
      <c r="R3723">
        <v>3</v>
      </c>
      <c r="S3723" t="s">
        <v>1478</v>
      </c>
      <c r="T3723">
        <v>1</v>
      </c>
      <c r="U3723">
        <v>2.98E-2</v>
      </c>
      <c r="V3723">
        <v>103</v>
      </c>
    </row>
    <row r="3724" spans="1:22">
      <c r="A3724">
        <v>178187</v>
      </c>
      <c r="B3724" t="s">
        <v>3739</v>
      </c>
      <c r="C3724">
        <v>9.2899999999999996E-2</v>
      </c>
      <c r="D3724">
        <v>0.10340000000000001</v>
      </c>
      <c r="E3724">
        <v>3545</v>
      </c>
      <c r="F3724">
        <v>2</v>
      </c>
      <c r="G3724">
        <v>6</v>
      </c>
      <c r="H3724">
        <v>5</v>
      </c>
      <c r="I3724">
        <v>97291</v>
      </c>
      <c r="J3724">
        <v>1</v>
      </c>
      <c r="K3724">
        <v>0</v>
      </c>
      <c r="L3724">
        <v>0</v>
      </c>
      <c r="M3724">
        <v>0</v>
      </c>
      <c r="N3724">
        <v>1</v>
      </c>
      <c r="O3724">
        <v>1</v>
      </c>
      <c r="P3724">
        <v>348</v>
      </c>
      <c r="Q3724">
        <v>27</v>
      </c>
      <c r="R3724">
        <v>3</v>
      </c>
      <c r="S3724" t="s">
        <v>1478</v>
      </c>
      <c r="T3724">
        <v>1</v>
      </c>
      <c r="U3724">
        <v>1.0500000000000001E-2</v>
      </c>
      <c r="V3724">
        <v>37</v>
      </c>
    </row>
    <row r="3725" spans="1:22">
      <c r="A3725">
        <v>178188</v>
      </c>
      <c r="B3725" t="s">
        <v>3739</v>
      </c>
      <c r="C3725">
        <v>0.10340000000000001</v>
      </c>
      <c r="D3725">
        <v>0.14460000000000001</v>
      </c>
      <c r="E3725">
        <v>3654</v>
      </c>
      <c r="F3725">
        <v>2</v>
      </c>
      <c r="G3725">
        <v>6</v>
      </c>
      <c r="H3725">
        <v>5</v>
      </c>
      <c r="I3725">
        <v>97291</v>
      </c>
      <c r="J3725">
        <v>1</v>
      </c>
      <c r="K3725">
        <v>0</v>
      </c>
      <c r="L3725">
        <v>0</v>
      </c>
      <c r="M3725">
        <v>0</v>
      </c>
      <c r="N3725">
        <v>1</v>
      </c>
      <c r="O3725">
        <v>1</v>
      </c>
      <c r="P3725">
        <v>348</v>
      </c>
      <c r="Q3725">
        <v>27</v>
      </c>
      <c r="R3725">
        <v>3</v>
      </c>
      <c r="S3725" t="s">
        <v>1478</v>
      </c>
      <c r="T3725">
        <v>1</v>
      </c>
      <c r="U3725">
        <v>4.1200000000000001E-2</v>
      </c>
      <c r="V3725">
        <v>151</v>
      </c>
    </row>
    <row r="3726" spans="1:22">
      <c r="A3726">
        <v>178189</v>
      </c>
      <c r="B3726" t="s">
        <v>3739</v>
      </c>
      <c r="C3726">
        <v>0.14460000000000001</v>
      </c>
      <c r="D3726">
        <v>0.1847</v>
      </c>
      <c r="E3726">
        <v>3826</v>
      </c>
      <c r="F3726">
        <v>2</v>
      </c>
      <c r="G3726">
        <v>6</v>
      </c>
      <c r="H3726">
        <v>5</v>
      </c>
      <c r="I3726">
        <v>97291</v>
      </c>
      <c r="J3726">
        <v>1</v>
      </c>
      <c r="K3726">
        <v>0</v>
      </c>
      <c r="L3726">
        <v>0</v>
      </c>
      <c r="M3726">
        <v>0</v>
      </c>
      <c r="N3726">
        <v>1</v>
      </c>
      <c r="O3726">
        <v>1</v>
      </c>
      <c r="P3726">
        <v>348</v>
      </c>
      <c r="Q3726">
        <v>27</v>
      </c>
      <c r="R3726">
        <v>3</v>
      </c>
      <c r="S3726" t="s">
        <v>1478</v>
      </c>
      <c r="T3726">
        <v>1</v>
      </c>
      <c r="U3726">
        <v>4.0099999999999997E-2</v>
      </c>
      <c r="V3726">
        <v>153</v>
      </c>
    </row>
    <row r="3727" spans="1:22">
      <c r="A3727">
        <v>178190</v>
      </c>
      <c r="B3727" t="s">
        <v>3739</v>
      </c>
      <c r="C3727">
        <v>0.1847</v>
      </c>
      <c r="D3727">
        <v>0.23730000000000001</v>
      </c>
      <c r="E3727">
        <v>4021</v>
      </c>
      <c r="F3727">
        <v>2</v>
      </c>
      <c r="G3727">
        <v>6</v>
      </c>
      <c r="H3727">
        <v>5</v>
      </c>
      <c r="I3727">
        <v>97291</v>
      </c>
      <c r="J3727">
        <v>1</v>
      </c>
      <c r="K3727">
        <v>0</v>
      </c>
      <c r="L3727">
        <v>0</v>
      </c>
      <c r="M3727">
        <v>0</v>
      </c>
      <c r="N3727">
        <v>1</v>
      </c>
      <c r="O3727">
        <v>1</v>
      </c>
      <c r="P3727">
        <v>348</v>
      </c>
      <c r="Q3727">
        <v>27</v>
      </c>
      <c r="R3727">
        <v>3</v>
      </c>
      <c r="S3727" t="s">
        <v>1478</v>
      </c>
      <c r="T3727">
        <v>1</v>
      </c>
      <c r="U3727">
        <v>5.2600000000000001E-2</v>
      </c>
      <c r="V3727">
        <v>212</v>
      </c>
    </row>
    <row r="3728" spans="1:22">
      <c r="A3728">
        <v>178191</v>
      </c>
      <c r="B3728" t="s">
        <v>3739</v>
      </c>
      <c r="C3728">
        <v>0.23730000000000001</v>
      </c>
      <c r="D3728">
        <v>0.25869999999999999</v>
      </c>
      <c r="E3728">
        <v>4177</v>
      </c>
      <c r="F3728">
        <v>2</v>
      </c>
      <c r="G3728">
        <v>6</v>
      </c>
      <c r="H3728">
        <v>5</v>
      </c>
      <c r="I3728">
        <v>97291</v>
      </c>
      <c r="J3728">
        <v>1</v>
      </c>
      <c r="K3728">
        <v>0</v>
      </c>
      <c r="L3728">
        <v>0</v>
      </c>
      <c r="M3728">
        <v>0</v>
      </c>
      <c r="N3728">
        <v>1</v>
      </c>
      <c r="O3728">
        <v>1</v>
      </c>
      <c r="P3728">
        <v>348</v>
      </c>
      <c r="Q3728">
        <v>27</v>
      </c>
      <c r="R3728">
        <v>3</v>
      </c>
      <c r="S3728" t="s">
        <v>1478</v>
      </c>
      <c r="T3728">
        <v>1</v>
      </c>
      <c r="U3728">
        <v>2.1399999999999999E-2</v>
      </c>
      <c r="V3728">
        <v>89</v>
      </c>
    </row>
    <row r="3729" spans="1:22">
      <c r="A3729">
        <v>178192</v>
      </c>
      <c r="B3729" t="s">
        <v>3739</v>
      </c>
      <c r="C3729">
        <v>0.25869999999999999</v>
      </c>
      <c r="D3729">
        <v>0.29770000000000002</v>
      </c>
      <c r="E3729">
        <v>4304</v>
      </c>
      <c r="F3729">
        <v>2</v>
      </c>
      <c r="G3729">
        <v>6</v>
      </c>
      <c r="H3729">
        <v>5</v>
      </c>
      <c r="I3729">
        <v>97291</v>
      </c>
      <c r="J3729">
        <v>1</v>
      </c>
      <c r="K3729">
        <v>0</v>
      </c>
      <c r="L3729">
        <v>0</v>
      </c>
      <c r="M3729">
        <v>0</v>
      </c>
      <c r="N3729">
        <v>1</v>
      </c>
      <c r="O3729">
        <v>1</v>
      </c>
      <c r="P3729">
        <v>348</v>
      </c>
      <c r="Q3729">
        <v>27</v>
      </c>
      <c r="R3729">
        <v>3</v>
      </c>
      <c r="S3729" t="s">
        <v>1478</v>
      </c>
      <c r="T3729">
        <v>1</v>
      </c>
      <c r="U3729">
        <v>3.9E-2</v>
      </c>
      <c r="V3729">
        <v>168</v>
      </c>
    </row>
    <row r="3730" spans="1:22">
      <c r="A3730">
        <v>178193</v>
      </c>
      <c r="B3730" t="s">
        <v>3739</v>
      </c>
      <c r="C3730">
        <v>0.29770000000000002</v>
      </c>
      <c r="D3730">
        <v>0.3301</v>
      </c>
      <c r="E3730">
        <v>4455</v>
      </c>
      <c r="F3730">
        <v>2</v>
      </c>
      <c r="G3730">
        <v>6</v>
      </c>
      <c r="H3730">
        <v>5</v>
      </c>
      <c r="I3730">
        <v>97291</v>
      </c>
      <c r="J3730">
        <v>1</v>
      </c>
      <c r="K3730">
        <v>0</v>
      </c>
      <c r="L3730">
        <v>0</v>
      </c>
      <c r="M3730">
        <v>0</v>
      </c>
      <c r="N3730">
        <v>1</v>
      </c>
      <c r="O3730">
        <v>1</v>
      </c>
      <c r="P3730">
        <v>348</v>
      </c>
      <c r="Q3730">
        <v>27</v>
      </c>
      <c r="R3730">
        <v>3</v>
      </c>
      <c r="S3730" t="s">
        <v>1478</v>
      </c>
      <c r="T3730">
        <v>1</v>
      </c>
      <c r="U3730">
        <v>3.2399999999999998E-2</v>
      </c>
      <c r="V3730">
        <v>144</v>
      </c>
    </row>
    <row r="3731" spans="1:22">
      <c r="A3731">
        <v>178194</v>
      </c>
      <c r="B3731" t="s">
        <v>3739</v>
      </c>
      <c r="C3731">
        <v>0.3301</v>
      </c>
      <c r="D3731">
        <v>0.35439999999999999</v>
      </c>
      <c r="E3731">
        <v>4574</v>
      </c>
      <c r="F3731">
        <v>2</v>
      </c>
      <c r="G3731">
        <v>6</v>
      </c>
      <c r="H3731">
        <v>5</v>
      </c>
      <c r="I3731">
        <v>97291</v>
      </c>
      <c r="J3731">
        <v>1</v>
      </c>
      <c r="K3731">
        <v>0</v>
      </c>
      <c r="L3731">
        <v>0</v>
      </c>
      <c r="M3731">
        <v>0</v>
      </c>
      <c r="N3731">
        <v>1</v>
      </c>
      <c r="O3731">
        <v>1</v>
      </c>
      <c r="P3731">
        <v>348</v>
      </c>
      <c r="Q3731">
        <v>27</v>
      </c>
      <c r="R3731">
        <v>3</v>
      </c>
      <c r="S3731" t="s">
        <v>1478</v>
      </c>
      <c r="T3731">
        <v>1</v>
      </c>
      <c r="U3731">
        <v>2.4299999999999999E-2</v>
      </c>
      <c r="V3731">
        <v>111</v>
      </c>
    </row>
    <row r="3732" spans="1:22">
      <c r="A3732">
        <v>178195</v>
      </c>
      <c r="B3732" t="s">
        <v>3739</v>
      </c>
      <c r="C3732">
        <v>0.35439999999999999</v>
      </c>
      <c r="D3732">
        <v>0.42580000000000001</v>
      </c>
      <c r="E3732">
        <v>4776</v>
      </c>
      <c r="F3732">
        <v>2</v>
      </c>
      <c r="G3732">
        <v>6</v>
      </c>
      <c r="H3732">
        <v>5</v>
      </c>
      <c r="I3732">
        <v>97291</v>
      </c>
      <c r="J3732">
        <v>1</v>
      </c>
      <c r="K3732">
        <v>0</v>
      </c>
      <c r="L3732">
        <v>0</v>
      </c>
      <c r="M3732">
        <v>0</v>
      </c>
      <c r="N3732">
        <v>1</v>
      </c>
      <c r="O3732">
        <v>1</v>
      </c>
      <c r="P3732">
        <v>348</v>
      </c>
      <c r="Q3732">
        <v>27</v>
      </c>
      <c r="R3732">
        <v>3</v>
      </c>
      <c r="S3732" t="s">
        <v>1478</v>
      </c>
      <c r="T3732">
        <v>1</v>
      </c>
      <c r="U3732">
        <v>7.1400000000000005E-2</v>
      </c>
      <c r="V3732">
        <v>341</v>
      </c>
    </row>
    <row r="3733" spans="1:22">
      <c r="A3733">
        <v>178196</v>
      </c>
      <c r="B3733" t="s">
        <v>3739</v>
      </c>
      <c r="C3733">
        <v>0.42580000000000001</v>
      </c>
      <c r="D3733">
        <v>0.47120000000000001</v>
      </c>
      <c r="E3733">
        <v>5022</v>
      </c>
      <c r="F3733">
        <v>2</v>
      </c>
      <c r="G3733">
        <v>6</v>
      </c>
      <c r="H3733">
        <v>5</v>
      </c>
      <c r="I3733">
        <v>97291</v>
      </c>
      <c r="J3733">
        <v>1</v>
      </c>
      <c r="K3733">
        <v>0</v>
      </c>
      <c r="L3733">
        <v>0</v>
      </c>
      <c r="M3733">
        <v>0</v>
      </c>
      <c r="N3733">
        <v>1</v>
      </c>
      <c r="O3733">
        <v>1</v>
      </c>
      <c r="P3733">
        <v>348</v>
      </c>
      <c r="Q3733">
        <v>27</v>
      </c>
      <c r="R3733">
        <v>3</v>
      </c>
      <c r="S3733" t="s">
        <v>1478</v>
      </c>
      <c r="T3733">
        <v>1</v>
      </c>
      <c r="U3733">
        <v>4.5400000000000003E-2</v>
      </c>
      <c r="V3733">
        <v>228</v>
      </c>
    </row>
    <row r="3734" spans="1:22">
      <c r="A3734">
        <v>178197</v>
      </c>
      <c r="B3734" t="s">
        <v>3739</v>
      </c>
      <c r="C3734">
        <v>0.47120000000000001</v>
      </c>
      <c r="D3734">
        <v>0.52149999999999996</v>
      </c>
      <c r="E3734">
        <v>5224</v>
      </c>
      <c r="F3734">
        <v>2</v>
      </c>
      <c r="G3734">
        <v>6</v>
      </c>
      <c r="H3734">
        <v>5</v>
      </c>
      <c r="I3734">
        <v>97291</v>
      </c>
      <c r="J3734">
        <v>1</v>
      </c>
      <c r="K3734">
        <v>0</v>
      </c>
      <c r="L3734">
        <v>0</v>
      </c>
      <c r="M3734">
        <v>0</v>
      </c>
      <c r="N3734">
        <v>1</v>
      </c>
      <c r="O3734">
        <v>1</v>
      </c>
      <c r="P3734">
        <v>348</v>
      </c>
      <c r="Q3734">
        <v>27</v>
      </c>
      <c r="R3734">
        <v>3</v>
      </c>
      <c r="S3734" t="s">
        <v>1478</v>
      </c>
      <c r="T3734">
        <v>1</v>
      </c>
      <c r="U3734">
        <v>5.0299999999999997E-2</v>
      </c>
      <c r="V3734">
        <v>263</v>
      </c>
    </row>
    <row r="3735" spans="1:22">
      <c r="A3735">
        <v>178198</v>
      </c>
      <c r="B3735" t="s">
        <v>3739</v>
      </c>
      <c r="C3735">
        <v>0.52149999999999996</v>
      </c>
      <c r="D3735">
        <v>0.54149999999999998</v>
      </c>
      <c r="E3735">
        <v>5372</v>
      </c>
      <c r="F3735">
        <v>2</v>
      </c>
      <c r="G3735">
        <v>6</v>
      </c>
      <c r="H3735">
        <v>5</v>
      </c>
      <c r="I3735">
        <v>97291</v>
      </c>
      <c r="J3735">
        <v>1</v>
      </c>
      <c r="K3735">
        <v>0</v>
      </c>
      <c r="L3735">
        <v>0</v>
      </c>
      <c r="M3735">
        <v>0</v>
      </c>
      <c r="N3735">
        <v>1</v>
      </c>
      <c r="O3735">
        <v>1</v>
      </c>
      <c r="P3735">
        <v>348</v>
      </c>
      <c r="Q3735">
        <v>27</v>
      </c>
      <c r="R3735">
        <v>3</v>
      </c>
      <c r="S3735" t="s">
        <v>1478</v>
      </c>
      <c r="T3735">
        <v>1</v>
      </c>
      <c r="U3735">
        <v>0.02</v>
      </c>
      <c r="V3735">
        <v>107</v>
      </c>
    </row>
    <row r="3736" spans="1:22">
      <c r="A3736">
        <v>178199</v>
      </c>
      <c r="B3736" t="s">
        <v>3739</v>
      </c>
      <c r="C3736">
        <v>0.54149999999999998</v>
      </c>
      <c r="D3736">
        <v>0.56740000000000002</v>
      </c>
      <c r="E3736">
        <v>5469</v>
      </c>
      <c r="F3736">
        <v>2</v>
      </c>
      <c r="G3736">
        <v>6</v>
      </c>
      <c r="H3736">
        <v>5</v>
      </c>
      <c r="I3736">
        <v>97291</v>
      </c>
      <c r="J3736">
        <v>1</v>
      </c>
      <c r="K3736">
        <v>0</v>
      </c>
      <c r="L3736">
        <v>0</v>
      </c>
      <c r="M3736">
        <v>0</v>
      </c>
      <c r="N3736">
        <v>1</v>
      </c>
      <c r="O3736">
        <v>1</v>
      </c>
      <c r="P3736">
        <v>348</v>
      </c>
      <c r="Q3736">
        <v>27</v>
      </c>
      <c r="R3736">
        <v>3</v>
      </c>
      <c r="S3736" t="s">
        <v>1478</v>
      </c>
      <c r="T3736">
        <v>1</v>
      </c>
      <c r="U3736">
        <v>2.5899999999999999E-2</v>
      </c>
      <c r="V3736">
        <v>142</v>
      </c>
    </row>
    <row r="3737" spans="1:22">
      <c r="A3737">
        <v>178200</v>
      </c>
      <c r="B3737" t="s">
        <v>3739</v>
      </c>
      <c r="C3737">
        <v>0.56740000000000002</v>
      </c>
      <c r="D3737">
        <v>0.57930000000000004</v>
      </c>
      <c r="E3737">
        <v>5549</v>
      </c>
      <c r="F3737">
        <v>2</v>
      </c>
      <c r="G3737">
        <v>6</v>
      </c>
      <c r="H3737">
        <v>5</v>
      </c>
      <c r="I3737">
        <v>97291</v>
      </c>
      <c r="J3737">
        <v>1</v>
      </c>
      <c r="K3737">
        <v>0</v>
      </c>
      <c r="L3737">
        <v>0</v>
      </c>
      <c r="M3737">
        <v>0</v>
      </c>
      <c r="N3737">
        <v>1</v>
      </c>
      <c r="O3737">
        <v>1</v>
      </c>
      <c r="P3737">
        <v>348</v>
      </c>
      <c r="Q3737">
        <v>27</v>
      </c>
      <c r="R3737">
        <v>3</v>
      </c>
      <c r="S3737" t="s">
        <v>1478</v>
      </c>
      <c r="T3737">
        <v>1</v>
      </c>
      <c r="U3737">
        <v>1.1900000000000001E-2</v>
      </c>
      <c r="V3737">
        <v>66</v>
      </c>
    </row>
    <row r="3738" spans="1:22">
      <c r="A3738">
        <v>178201</v>
      </c>
      <c r="B3738" t="s">
        <v>3739</v>
      </c>
      <c r="C3738">
        <v>0.57930000000000004</v>
      </c>
      <c r="D3738">
        <v>0.6179</v>
      </c>
      <c r="E3738">
        <v>5655</v>
      </c>
      <c r="F3738">
        <v>2</v>
      </c>
      <c r="G3738">
        <v>6</v>
      </c>
      <c r="H3738">
        <v>5</v>
      </c>
      <c r="I3738">
        <v>97291</v>
      </c>
      <c r="J3738">
        <v>1</v>
      </c>
      <c r="K3738">
        <v>0</v>
      </c>
      <c r="L3738">
        <v>0</v>
      </c>
      <c r="M3738">
        <v>0</v>
      </c>
      <c r="N3738">
        <v>1</v>
      </c>
      <c r="O3738">
        <v>1</v>
      </c>
      <c r="P3738">
        <v>348</v>
      </c>
      <c r="Q3738">
        <v>27</v>
      </c>
      <c r="R3738">
        <v>3</v>
      </c>
      <c r="S3738" t="s">
        <v>1478</v>
      </c>
      <c r="T3738">
        <v>1</v>
      </c>
      <c r="U3738">
        <v>3.8600000000000002E-2</v>
      </c>
      <c r="V3738">
        <v>218</v>
      </c>
    </row>
    <row r="3739" spans="1:22">
      <c r="A3739">
        <v>178202</v>
      </c>
      <c r="B3739" t="s">
        <v>3739</v>
      </c>
      <c r="C3739">
        <v>0.6179</v>
      </c>
      <c r="D3739">
        <v>0.62729999999999997</v>
      </c>
      <c r="E3739">
        <v>5756</v>
      </c>
      <c r="F3739">
        <v>2</v>
      </c>
      <c r="G3739">
        <v>6</v>
      </c>
      <c r="H3739">
        <v>5</v>
      </c>
      <c r="I3739">
        <v>97291</v>
      </c>
      <c r="J3739">
        <v>1</v>
      </c>
      <c r="K3739">
        <v>0</v>
      </c>
      <c r="L3739">
        <v>0</v>
      </c>
      <c r="M3739">
        <v>0</v>
      </c>
      <c r="N3739">
        <v>1</v>
      </c>
      <c r="O3739">
        <v>1</v>
      </c>
      <c r="P3739">
        <v>348</v>
      </c>
      <c r="Q3739">
        <v>27</v>
      </c>
      <c r="R3739">
        <v>3</v>
      </c>
      <c r="S3739" t="s">
        <v>1478</v>
      </c>
      <c r="T3739">
        <v>1</v>
      </c>
      <c r="U3739">
        <v>9.4000000000000004E-3</v>
      </c>
      <c r="V3739">
        <v>54</v>
      </c>
    </row>
    <row r="3740" spans="1:22">
      <c r="A3740">
        <v>178203</v>
      </c>
      <c r="B3740" t="s">
        <v>3739</v>
      </c>
      <c r="C3740">
        <v>0.62729999999999997</v>
      </c>
      <c r="D3740">
        <v>0.67979999999999996</v>
      </c>
      <c r="E3740">
        <v>5887</v>
      </c>
      <c r="F3740">
        <v>2</v>
      </c>
      <c r="G3740">
        <v>6</v>
      </c>
      <c r="H3740">
        <v>5</v>
      </c>
      <c r="I3740">
        <v>97291</v>
      </c>
      <c r="J3740">
        <v>1</v>
      </c>
      <c r="K3740">
        <v>0</v>
      </c>
      <c r="L3740">
        <v>0</v>
      </c>
      <c r="M3740">
        <v>0</v>
      </c>
      <c r="N3740">
        <v>1</v>
      </c>
      <c r="O3740">
        <v>1</v>
      </c>
      <c r="P3740">
        <v>348</v>
      </c>
      <c r="Q3740">
        <v>27</v>
      </c>
      <c r="R3740">
        <v>3</v>
      </c>
      <c r="S3740" t="s">
        <v>1478</v>
      </c>
      <c r="T3740">
        <v>1</v>
      </c>
      <c r="U3740">
        <v>5.2499999999999998E-2</v>
      </c>
      <c r="V3740">
        <v>309</v>
      </c>
    </row>
    <row r="3741" spans="1:22">
      <c r="A3741">
        <v>178204</v>
      </c>
      <c r="B3741" t="s">
        <v>3739</v>
      </c>
      <c r="C3741">
        <v>0.67979999999999996</v>
      </c>
      <c r="D3741">
        <v>0.71609999999999996</v>
      </c>
      <c r="E3741">
        <v>6074</v>
      </c>
      <c r="F3741">
        <v>2</v>
      </c>
      <c r="G3741">
        <v>6</v>
      </c>
      <c r="H3741">
        <v>5</v>
      </c>
      <c r="I3741">
        <v>97291</v>
      </c>
      <c r="J3741">
        <v>1</v>
      </c>
      <c r="K3741">
        <v>0</v>
      </c>
      <c r="L3741">
        <v>0</v>
      </c>
      <c r="M3741">
        <v>0</v>
      </c>
      <c r="N3741">
        <v>1</v>
      </c>
      <c r="O3741">
        <v>1</v>
      </c>
      <c r="P3741">
        <v>348</v>
      </c>
      <c r="Q3741">
        <v>27</v>
      </c>
      <c r="R3741">
        <v>3</v>
      </c>
      <c r="S3741" t="s">
        <v>1478</v>
      </c>
      <c r="T3741">
        <v>1</v>
      </c>
      <c r="U3741">
        <v>3.6299999999999999E-2</v>
      </c>
      <c r="V3741">
        <v>220</v>
      </c>
    </row>
    <row r="3742" spans="1:22">
      <c r="A3742">
        <v>178205</v>
      </c>
      <c r="B3742" t="s">
        <v>3739</v>
      </c>
      <c r="C3742">
        <v>0.71609999999999996</v>
      </c>
      <c r="D3742">
        <v>0.72929999999999995</v>
      </c>
      <c r="E3742">
        <v>6178</v>
      </c>
      <c r="F3742">
        <v>2</v>
      </c>
      <c r="G3742">
        <v>6</v>
      </c>
      <c r="H3742">
        <v>5</v>
      </c>
      <c r="I3742">
        <v>97291</v>
      </c>
      <c r="J3742">
        <v>1</v>
      </c>
      <c r="K3742">
        <v>0</v>
      </c>
      <c r="L3742">
        <v>0</v>
      </c>
      <c r="M3742">
        <v>0</v>
      </c>
      <c r="N3742">
        <v>1</v>
      </c>
      <c r="O3742">
        <v>1</v>
      </c>
      <c r="P3742">
        <v>348</v>
      </c>
      <c r="Q3742">
        <v>27</v>
      </c>
      <c r="R3742">
        <v>3</v>
      </c>
      <c r="S3742" t="s">
        <v>1478</v>
      </c>
      <c r="T3742">
        <v>1</v>
      </c>
      <c r="U3742">
        <v>1.32E-2</v>
      </c>
      <c r="V3742">
        <v>82</v>
      </c>
    </row>
    <row r="3743" spans="1:22">
      <c r="A3743">
        <v>178206</v>
      </c>
      <c r="B3743" t="s">
        <v>3739</v>
      </c>
      <c r="C3743">
        <v>0.72929999999999995</v>
      </c>
      <c r="D3743">
        <v>0.78059999999999996</v>
      </c>
      <c r="E3743">
        <v>6314</v>
      </c>
      <c r="F3743">
        <v>2</v>
      </c>
      <c r="G3743">
        <v>6</v>
      </c>
      <c r="H3743">
        <v>5</v>
      </c>
      <c r="I3743">
        <v>97291</v>
      </c>
      <c r="J3743">
        <v>1</v>
      </c>
      <c r="K3743">
        <v>0</v>
      </c>
      <c r="L3743">
        <v>0</v>
      </c>
      <c r="M3743">
        <v>0</v>
      </c>
      <c r="N3743">
        <v>1</v>
      </c>
      <c r="O3743">
        <v>1</v>
      </c>
      <c r="P3743">
        <v>348</v>
      </c>
      <c r="Q3743">
        <v>27</v>
      </c>
      <c r="R3743">
        <v>3</v>
      </c>
      <c r="S3743" t="s">
        <v>1478</v>
      </c>
      <c r="T3743">
        <v>1</v>
      </c>
      <c r="U3743">
        <v>5.1299999999999998E-2</v>
      </c>
      <c r="V3743">
        <v>324</v>
      </c>
    </row>
    <row r="3744" spans="1:22">
      <c r="A3744">
        <v>178207</v>
      </c>
      <c r="B3744" t="s">
        <v>3739</v>
      </c>
      <c r="C3744">
        <v>0.78059999999999996</v>
      </c>
      <c r="D3744">
        <v>0.81920000000000004</v>
      </c>
      <c r="E3744">
        <v>6504</v>
      </c>
      <c r="F3744">
        <v>2</v>
      </c>
      <c r="G3744">
        <v>6</v>
      </c>
      <c r="H3744">
        <v>5</v>
      </c>
      <c r="I3744">
        <v>97291</v>
      </c>
      <c r="J3744">
        <v>1</v>
      </c>
      <c r="K3744">
        <v>0</v>
      </c>
      <c r="L3744">
        <v>0</v>
      </c>
      <c r="M3744">
        <v>0</v>
      </c>
      <c r="N3744">
        <v>1</v>
      </c>
      <c r="O3744">
        <v>1</v>
      </c>
      <c r="P3744">
        <v>348</v>
      </c>
      <c r="Q3744">
        <v>27</v>
      </c>
      <c r="R3744">
        <v>3</v>
      </c>
      <c r="S3744" t="s">
        <v>1478</v>
      </c>
      <c r="T3744">
        <v>1</v>
      </c>
      <c r="U3744">
        <v>3.8600000000000002E-2</v>
      </c>
      <c r="V3744">
        <v>251</v>
      </c>
    </row>
    <row r="3745" spans="1:22">
      <c r="A3745">
        <v>178208</v>
      </c>
      <c r="B3745" t="s">
        <v>3739</v>
      </c>
      <c r="C3745">
        <v>0.81920000000000004</v>
      </c>
      <c r="D3745">
        <v>0.87229999999999996</v>
      </c>
      <c r="E3745">
        <v>6697</v>
      </c>
      <c r="F3745">
        <v>2</v>
      </c>
      <c r="G3745">
        <v>6</v>
      </c>
      <c r="H3745">
        <v>5</v>
      </c>
      <c r="I3745">
        <v>97291</v>
      </c>
      <c r="J3745">
        <v>1</v>
      </c>
      <c r="K3745">
        <v>0</v>
      </c>
      <c r="L3745">
        <v>0</v>
      </c>
      <c r="M3745">
        <v>0</v>
      </c>
      <c r="N3745">
        <v>1</v>
      </c>
      <c r="O3745">
        <v>1</v>
      </c>
      <c r="P3745">
        <v>348</v>
      </c>
      <c r="Q3745">
        <v>27</v>
      </c>
      <c r="R3745">
        <v>3</v>
      </c>
      <c r="S3745" t="s">
        <v>1478</v>
      </c>
      <c r="T3745">
        <v>1</v>
      </c>
      <c r="U3745">
        <v>5.3100000000000001E-2</v>
      </c>
      <c r="V3745">
        <v>356</v>
      </c>
    </row>
    <row r="3746" spans="1:22">
      <c r="A3746">
        <v>178209</v>
      </c>
      <c r="B3746" t="s">
        <v>3739</v>
      </c>
      <c r="C3746">
        <v>0.87229999999999996</v>
      </c>
      <c r="D3746">
        <v>0.90079998999999999</v>
      </c>
      <c r="E3746">
        <v>6869</v>
      </c>
      <c r="F3746">
        <v>2</v>
      </c>
      <c r="G3746">
        <v>6</v>
      </c>
      <c r="H3746">
        <v>5</v>
      </c>
      <c r="I3746">
        <v>97291</v>
      </c>
      <c r="J3746">
        <v>1</v>
      </c>
      <c r="K3746">
        <v>0</v>
      </c>
      <c r="L3746">
        <v>0</v>
      </c>
      <c r="M3746">
        <v>0</v>
      </c>
      <c r="N3746">
        <v>1</v>
      </c>
      <c r="O3746">
        <v>1</v>
      </c>
      <c r="P3746">
        <v>348</v>
      </c>
      <c r="Q3746">
        <v>27</v>
      </c>
      <c r="R3746">
        <v>3</v>
      </c>
      <c r="S3746" t="s">
        <v>1478</v>
      </c>
      <c r="T3746">
        <v>1</v>
      </c>
      <c r="U3746">
        <v>2.8499989999999999E-2</v>
      </c>
      <c r="V3746">
        <v>196</v>
      </c>
    </row>
    <row r="3747" spans="1:22">
      <c r="A3747">
        <v>178210</v>
      </c>
      <c r="B3747" t="s">
        <v>3740</v>
      </c>
      <c r="C3747">
        <v>-2.9999999999999997E-8</v>
      </c>
      <c r="D3747">
        <v>7.3499999999999996E-2</v>
      </c>
      <c r="E3747">
        <v>4832</v>
      </c>
      <c r="F3747">
        <v>2</v>
      </c>
      <c r="G3747">
        <v>6</v>
      </c>
      <c r="H3747">
        <v>5</v>
      </c>
      <c r="I3747">
        <v>97291</v>
      </c>
      <c r="J3747">
        <v>1</v>
      </c>
      <c r="K3747">
        <v>0</v>
      </c>
      <c r="L3747">
        <v>0</v>
      </c>
      <c r="M3747">
        <v>0</v>
      </c>
      <c r="N3747">
        <v>1</v>
      </c>
      <c r="O3747">
        <v>1</v>
      </c>
      <c r="P3747">
        <v>348</v>
      </c>
      <c r="Q3747">
        <v>27</v>
      </c>
      <c r="R3747">
        <v>3</v>
      </c>
      <c r="S3747" t="s">
        <v>1478</v>
      </c>
      <c r="T3747">
        <v>1</v>
      </c>
      <c r="U3747">
        <v>7.3500029999999994E-2</v>
      </c>
      <c r="V3747">
        <v>355</v>
      </c>
    </row>
    <row r="3748" spans="1:22">
      <c r="A3748">
        <v>178211</v>
      </c>
      <c r="B3748" t="s">
        <v>3740</v>
      </c>
      <c r="C3748">
        <v>7.3499999999999996E-2</v>
      </c>
      <c r="D3748">
        <v>0.12540000000000001</v>
      </c>
      <c r="E3748">
        <v>7435</v>
      </c>
      <c r="F3748">
        <v>2</v>
      </c>
      <c r="G3748">
        <v>6</v>
      </c>
      <c r="H3748">
        <v>5</v>
      </c>
      <c r="I3748">
        <v>97291</v>
      </c>
      <c r="J3748">
        <v>1</v>
      </c>
      <c r="K3748">
        <v>0</v>
      </c>
      <c r="L3748">
        <v>0</v>
      </c>
      <c r="M3748">
        <v>0</v>
      </c>
      <c r="N3748">
        <v>1</v>
      </c>
      <c r="O3748">
        <v>1</v>
      </c>
      <c r="P3748">
        <v>348</v>
      </c>
      <c r="Q3748">
        <v>27</v>
      </c>
      <c r="R3748">
        <v>3</v>
      </c>
      <c r="S3748" t="s">
        <v>1478</v>
      </c>
      <c r="T3748">
        <v>1</v>
      </c>
      <c r="U3748">
        <v>5.1900000000000002E-2</v>
      </c>
      <c r="V3748">
        <v>386</v>
      </c>
    </row>
    <row r="3749" spans="1:22">
      <c r="A3749">
        <v>178212</v>
      </c>
      <c r="B3749" t="s">
        <v>3740</v>
      </c>
      <c r="C3749">
        <v>0.12540000000000001</v>
      </c>
      <c r="D3749">
        <v>0.1807</v>
      </c>
      <c r="E3749">
        <v>7297</v>
      </c>
      <c r="F3749">
        <v>2</v>
      </c>
      <c r="G3749">
        <v>6</v>
      </c>
      <c r="H3749">
        <v>5</v>
      </c>
      <c r="I3749">
        <v>97291</v>
      </c>
      <c r="J3749">
        <v>1</v>
      </c>
      <c r="K3749">
        <v>0</v>
      </c>
      <c r="L3749">
        <v>0</v>
      </c>
      <c r="M3749">
        <v>0</v>
      </c>
      <c r="N3749">
        <v>1</v>
      </c>
      <c r="O3749">
        <v>1</v>
      </c>
      <c r="P3749">
        <v>348</v>
      </c>
      <c r="Q3749">
        <v>27</v>
      </c>
      <c r="R3749">
        <v>3</v>
      </c>
      <c r="S3749" t="s">
        <v>1478</v>
      </c>
      <c r="T3749">
        <v>1</v>
      </c>
      <c r="U3749">
        <v>5.5300000000000002E-2</v>
      </c>
      <c r="V3749">
        <v>404</v>
      </c>
    </row>
    <row r="3750" spans="1:22">
      <c r="A3750">
        <v>178213</v>
      </c>
      <c r="B3750" t="s">
        <v>3740</v>
      </c>
      <c r="C3750">
        <v>0.1807</v>
      </c>
      <c r="D3750">
        <v>0.27050000000000002</v>
      </c>
      <c r="E3750">
        <v>7109</v>
      </c>
      <c r="F3750">
        <v>2</v>
      </c>
      <c r="G3750">
        <v>6</v>
      </c>
      <c r="H3750">
        <v>5</v>
      </c>
      <c r="I3750">
        <v>97291</v>
      </c>
      <c r="J3750">
        <v>1</v>
      </c>
      <c r="K3750">
        <v>0</v>
      </c>
      <c r="L3750">
        <v>0</v>
      </c>
      <c r="M3750">
        <v>0</v>
      </c>
      <c r="N3750">
        <v>1</v>
      </c>
      <c r="O3750">
        <v>1</v>
      </c>
      <c r="P3750">
        <v>348</v>
      </c>
      <c r="Q3750">
        <v>27</v>
      </c>
      <c r="R3750">
        <v>3</v>
      </c>
      <c r="S3750" t="s">
        <v>1478</v>
      </c>
      <c r="T3750">
        <v>1</v>
      </c>
      <c r="U3750">
        <v>8.9800000000000005E-2</v>
      </c>
      <c r="V3750">
        <v>638</v>
      </c>
    </row>
    <row r="3751" spans="1:22">
      <c r="A3751">
        <v>178214</v>
      </c>
      <c r="B3751" t="s">
        <v>3740</v>
      </c>
      <c r="C3751">
        <v>0.27050000000000002</v>
      </c>
      <c r="D3751">
        <v>0.48020000000000002</v>
      </c>
      <c r="E3751">
        <v>6723</v>
      </c>
      <c r="F3751">
        <v>2</v>
      </c>
      <c r="G3751">
        <v>6</v>
      </c>
      <c r="H3751">
        <v>5</v>
      </c>
      <c r="I3751">
        <v>97291</v>
      </c>
      <c r="J3751">
        <v>1</v>
      </c>
      <c r="K3751">
        <v>0</v>
      </c>
      <c r="L3751">
        <v>0</v>
      </c>
      <c r="M3751">
        <v>0</v>
      </c>
      <c r="N3751">
        <v>1</v>
      </c>
      <c r="O3751">
        <v>1</v>
      </c>
      <c r="P3751">
        <v>348</v>
      </c>
      <c r="Q3751">
        <v>27</v>
      </c>
      <c r="R3751">
        <v>3</v>
      </c>
      <c r="S3751" t="s">
        <v>1478</v>
      </c>
      <c r="T3751">
        <v>1</v>
      </c>
      <c r="U3751">
        <v>0.2097</v>
      </c>
      <c r="V3751">
        <v>1410</v>
      </c>
    </row>
    <row r="3752" spans="1:22">
      <c r="A3752">
        <v>178215</v>
      </c>
      <c r="B3752" t="s">
        <v>3740</v>
      </c>
      <c r="C3752">
        <v>0.48020000000000002</v>
      </c>
      <c r="D3752">
        <v>0.5302</v>
      </c>
      <c r="E3752">
        <v>6388</v>
      </c>
      <c r="F3752">
        <v>2</v>
      </c>
      <c r="G3752">
        <v>6</v>
      </c>
      <c r="H3752">
        <v>5</v>
      </c>
      <c r="I3752">
        <v>97291</v>
      </c>
      <c r="J3752">
        <v>1</v>
      </c>
      <c r="K3752">
        <v>0</v>
      </c>
      <c r="L3752">
        <v>0</v>
      </c>
      <c r="M3752">
        <v>0</v>
      </c>
      <c r="N3752">
        <v>1</v>
      </c>
      <c r="O3752">
        <v>1</v>
      </c>
      <c r="P3752">
        <v>348</v>
      </c>
      <c r="Q3752">
        <v>27</v>
      </c>
      <c r="R3752">
        <v>3</v>
      </c>
      <c r="S3752" t="s">
        <v>1478</v>
      </c>
      <c r="T3752">
        <v>1</v>
      </c>
      <c r="U3752">
        <v>0.05</v>
      </c>
      <c r="V3752">
        <v>319</v>
      </c>
    </row>
    <row r="3753" spans="1:22">
      <c r="A3753">
        <v>178216</v>
      </c>
      <c r="B3753" t="s">
        <v>3740</v>
      </c>
      <c r="C3753">
        <v>0.5302</v>
      </c>
      <c r="D3753">
        <v>0.58509999999999995</v>
      </c>
      <c r="E3753">
        <v>6252</v>
      </c>
      <c r="F3753">
        <v>2</v>
      </c>
      <c r="G3753">
        <v>6</v>
      </c>
      <c r="H3753">
        <v>5</v>
      </c>
      <c r="I3753">
        <v>97291</v>
      </c>
      <c r="J3753">
        <v>1</v>
      </c>
      <c r="K3753">
        <v>0</v>
      </c>
      <c r="L3753">
        <v>0</v>
      </c>
      <c r="M3753">
        <v>0</v>
      </c>
      <c r="N3753">
        <v>1</v>
      </c>
      <c r="O3753">
        <v>1</v>
      </c>
      <c r="P3753">
        <v>348</v>
      </c>
      <c r="Q3753">
        <v>27</v>
      </c>
      <c r="R3753">
        <v>3</v>
      </c>
      <c r="S3753" t="s">
        <v>1478</v>
      </c>
      <c r="T3753">
        <v>1</v>
      </c>
      <c r="U3753">
        <v>5.4899999999999997E-2</v>
      </c>
      <c r="V3753">
        <v>343</v>
      </c>
    </row>
    <row r="3754" spans="1:22">
      <c r="A3754">
        <v>178217</v>
      </c>
      <c r="B3754" t="s">
        <v>3740</v>
      </c>
      <c r="C3754">
        <v>0.58509999999999995</v>
      </c>
      <c r="D3754">
        <v>0.59919999999999995</v>
      </c>
      <c r="E3754">
        <v>6163</v>
      </c>
      <c r="F3754">
        <v>2</v>
      </c>
      <c r="G3754">
        <v>6</v>
      </c>
      <c r="H3754">
        <v>5</v>
      </c>
      <c r="I3754">
        <v>97291</v>
      </c>
      <c r="J3754">
        <v>1</v>
      </c>
      <c r="K3754">
        <v>0</v>
      </c>
      <c r="L3754">
        <v>0</v>
      </c>
      <c r="M3754">
        <v>0</v>
      </c>
      <c r="N3754">
        <v>1</v>
      </c>
      <c r="O3754">
        <v>1</v>
      </c>
      <c r="P3754">
        <v>348</v>
      </c>
      <c r="Q3754">
        <v>27</v>
      </c>
      <c r="R3754">
        <v>3</v>
      </c>
      <c r="S3754" t="s">
        <v>1478</v>
      </c>
      <c r="T3754">
        <v>1</v>
      </c>
      <c r="U3754">
        <v>1.41E-2</v>
      </c>
      <c r="V3754">
        <v>87</v>
      </c>
    </row>
    <row r="3755" spans="1:22">
      <c r="A3755">
        <v>178218</v>
      </c>
      <c r="B3755" t="s">
        <v>3740</v>
      </c>
      <c r="C3755">
        <v>0.59919999999999995</v>
      </c>
      <c r="D3755">
        <v>0.63719999999999999</v>
      </c>
      <c r="E3755">
        <v>6096</v>
      </c>
      <c r="F3755">
        <v>2</v>
      </c>
      <c r="G3755">
        <v>6</v>
      </c>
      <c r="H3755">
        <v>5</v>
      </c>
      <c r="I3755">
        <v>97291</v>
      </c>
      <c r="J3755">
        <v>1</v>
      </c>
      <c r="K3755">
        <v>0</v>
      </c>
      <c r="L3755">
        <v>0</v>
      </c>
      <c r="M3755">
        <v>0</v>
      </c>
      <c r="N3755">
        <v>1</v>
      </c>
      <c r="O3755">
        <v>1</v>
      </c>
      <c r="P3755">
        <v>348</v>
      </c>
      <c r="Q3755">
        <v>27</v>
      </c>
      <c r="R3755">
        <v>3</v>
      </c>
      <c r="S3755" t="s">
        <v>1478</v>
      </c>
      <c r="T3755">
        <v>1</v>
      </c>
      <c r="U3755">
        <v>3.7999999999999999E-2</v>
      </c>
      <c r="V3755">
        <v>232</v>
      </c>
    </row>
    <row r="3756" spans="1:22">
      <c r="A3756">
        <v>178219</v>
      </c>
      <c r="B3756" t="s">
        <v>3740</v>
      </c>
      <c r="C3756">
        <v>0.63719999999999999</v>
      </c>
      <c r="D3756">
        <v>1.1501999999999999</v>
      </c>
      <c r="E3756">
        <v>5385</v>
      </c>
      <c r="F3756">
        <v>2</v>
      </c>
      <c r="G3756">
        <v>6</v>
      </c>
      <c r="H3756">
        <v>5</v>
      </c>
      <c r="I3756">
        <v>97291</v>
      </c>
      <c r="J3756">
        <v>1</v>
      </c>
      <c r="K3756">
        <v>0</v>
      </c>
      <c r="L3756">
        <v>0</v>
      </c>
      <c r="M3756">
        <v>0</v>
      </c>
      <c r="N3756">
        <v>1</v>
      </c>
      <c r="O3756">
        <v>1</v>
      </c>
      <c r="P3756">
        <v>348</v>
      </c>
      <c r="Q3756">
        <v>27</v>
      </c>
      <c r="R3756">
        <v>3</v>
      </c>
      <c r="S3756" t="s">
        <v>1478</v>
      </c>
      <c r="T3756">
        <v>1</v>
      </c>
      <c r="U3756">
        <v>0.51300000000000001</v>
      </c>
      <c r="V3756">
        <v>2763</v>
      </c>
    </row>
    <row r="3757" spans="1:22">
      <c r="A3757">
        <v>178220</v>
      </c>
      <c r="B3757" t="s">
        <v>3740</v>
      </c>
      <c r="C3757">
        <v>1.1501999999999999</v>
      </c>
      <c r="D3757">
        <v>1.8962000000000001</v>
      </c>
      <c r="E3757">
        <v>3760</v>
      </c>
      <c r="F3757">
        <v>2</v>
      </c>
      <c r="G3757">
        <v>6</v>
      </c>
      <c r="H3757">
        <v>5</v>
      </c>
      <c r="I3757">
        <v>97291</v>
      </c>
      <c r="J3757">
        <v>1</v>
      </c>
      <c r="K3757">
        <v>0</v>
      </c>
      <c r="L3757">
        <v>0</v>
      </c>
      <c r="M3757">
        <v>0</v>
      </c>
      <c r="N3757">
        <v>1</v>
      </c>
      <c r="O3757">
        <v>1</v>
      </c>
      <c r="P3757">
        <v>348</v>
      </c>
      <c r="Q3757">
        <v>27</v>
      </c>
      <c r="R3757">
        <v>3</v>
      </c>
      <c r="S3757" t="s">
        <v>1478</v>
      </c>
      <c r="T3757">
        <v>1</v>
      </c>
      <c r="U3757">
        <v>0.746</v>
      </c>
      <c r="V3757">
        <v>2805</v>
      </c>
    </row>
    <row r="3758" spans="1:22">
      <c r="A3758">
        <v>178221</v>
      </c>
      <c r="B3758" t="s">
        <v>3740</v>
      </c>
      <c r="C3758">
        <v>1.8962000000000001</v>
      </c>
      <c r="D3758">
        <v>1.9048</v>
      </c>
      <c r="E3758">
        <v>2786</v>
      </c>
      <c r="F3758">
        <v>2</v>
      </c>
      <c r="G3758">
        <v>6</v>
      </c>
      <c r="H3758">
        <v>5</v>
      </c>
      <c r="I3758">
        <v>97291</v>
      </c>
      <c r="J3758">
        <v>1</v>
      </c>
      <c r="K3758">
        <v>0</v>
      </c>
      <c r="L3758">
        <v>0</v>
      </c>
      <c r="M3758">
        <v>0</v>
      </c>
      <c r="N3758">
        <v>1</v>
      </c>
      <c r="O3758">
        <v>1</v>
      </c>
      <c r="P3758">
        <v>348</v>
      </c>
      <c r="Q3758">
        <v>27</v>
      </c>
      <c r="R3758">
        <v>3</v>
      </c>
      <c r="S3758" t="s">
        <v>1478</v>
      </c>
      <c r="T3758">
        <v>1</v>
      </c>
      <c r="U3758">
        <v>8.6E-3</v>
      </c>
      <c r="V3758">
        <v>24</v>
      </c>
    </row>
    <row r="3759" spans="1:22">
      <c r="A3759">
        <v>178222</v>
      </c>
      <c r="B3759" t="s">
        <v>3740</v>
      </c>
      <c r="C3759">
        <v>1.9048</v>
      </c>
      <c r="D3759">
        <v>2.0918000000000001</v>
      </c>
      <c r="E3759">
        <v>2533</v>
      </c>
      <c r="F3759">
        <v>2</v>
      </c>
      <c r="G3759">
        <v>6</v>
      </c>
      <c r="H3759">
        <v>5</v>
      </c>
      <c r="I3759">
        <v>97291</v>
      </c>
      <c r="J3759">
        <v>1</v>
      </c>
      <c r="K3759">
        <v>0</v>
      </c>
      <c r="L3759">
        <v>0</v>
      </c>
      <c r="M3759">
        <v>0</v>
      </c>
      <c r="N3759">
        <v>1</v>
      </c>
      <c r="O3759">
        <v>1</v>
      </c>
      <c r="P3759">
        <v>348</v>
      </c>
      <c r="Q3759">
        <v>27</v>
      </c>
      <c r="R3759">
        <v>3</v>
      </c>
      <c r="S3759" t="s">
        <v>1478</v>
      </c>
      <c r="T3759">
        <v>1</v>
      </c>
      <c r="U3759">
        <v>0.187</v>
      </c>
      <c r="V3759">
        <v>474</v>
      </c>
    </row>
    <row r="3760" spans="1:22">
      <c r="A3760">
        <v>178223</v>
      </c>
      <c r="B3760" t="s">
        <v>3740</v>
      </c>
      <c r="C3760">
        <v>2.0918000000000001</v>
      </c>
      <c r="D3760">
        <v>2.1513</v>
      </c>
      <c r="E3760">
        <v>2215</v>
      </c>
      <c r="F3760">
        <v>2</v>
      </c>
      <c r="G3760">
        <v>6</v>
      </c>
      <c r="H3760">
        <v>5</v>
      </c>
      <c r="I3760">
        <v>97291</v>
      </c>
      <c r="J3760">
        <v>1</v>
      </c>
      <c r="K3760">
        <v>0</v>
      </c>
      <c r="L3760">
        <v>0</v>
      </c>
      <c r="M3760">
        <v>0</v>
      </c>
      <c r="N3760">
        <v>1</v>
      </c>
      <c r="O3760">
        <v>1</v>
      </c>
      <c r="P3760">
        <v>348</v>
      </c>
      <c r="Q3760">
        <v>27</v>
      </c>
      <c r="R3760">
        <v>3</v>
      </c>
      <c r="S3760" t="s">
        <v>1478</v>
      </c>
      <c r="T3760">
        <v>1</v>
      </c>
      <c r="U3760">
        <v>5.9499999999999997E-2</v>
      </c>
      <c r="V3760">
        <v>132</v>
      </c>
    </row>
    <row r="3761" spans="1:22">
      <c r="A3761">
        <v>178224</v>
      </c>
      <c r="B3761" t="s">
        <v>3740</v>
      </c>
      <c r="C3761">
        <v>2.1513</v>
      </c>
      <c r="D3761">
        <v>2.2086999999999999</v>
      </c>
      <c r="E3761">
        <v>2064</v>
      </c>
      <c r="F3761">
        <v>2</v>
      </c>
      <c r="G3761">
        <v>6</v>
      </c>
      <c r="H3761">
        <v>5</v>
      </c>
      <c r="I3761">
        <v>97291</v>
      </c>
      <c r="J3761">
        <v>1</v>
      </c>
      <c r="K3761">
        <v>0</v>
      </c>
      <c r="L3761">
        <v>0</v>
      </c>
      <c r="M3761">
        <v>0</v>
      </c>
      <c r="N3761">
        <v>1</v>
      </c>
      <c r="O3761">
        <v>1</v>
      </c>
      <c r="P3761">
        <v>348</v>
      </c>
      <c r="Q3761">
        <v>27</v>
      </c>
      <c r="R3761">
        <v>3</v>
      </c>
      <c r="S3761" t="s">
        <v>1478</v>
      </c>
      <c r="T3761">
        <v>1</v>
      </c>
      <c r="U3761">
        <v>5.74E-2</v>
      </c>
      <c r="V3761">
        <v>118</v>
      </c>
    </row>
    <row r="3762" spans="1:22">
      <c r="A3762">
        <v>178225</v>
      </c>
      <c r="B3762" t="s">
        <v>3740</v>
      </c>
      <c r="C3762">
        <v>2.2086999999999999</v>
      </c>
      <c r="D3762">
        <v>2.2252999999999998</v>
      </c>
      <c r="E3762">
        <v>1968</v>
      </c>
      <c r="F3762">
        <v>2</v>
      </c>
      <c r="G3762">
        <v>6</v>
      </c>
      <c r="H3762">
        <v>5</v>
      </c>
      <c r="I3762">
        <v>97291</v>
      </c>
      <c r="J3762">
        <v>1</v>
      </c>
      <c r="K3762">
        <v>0</v>
      </c>
      <c r="L3762">
        <v>0</v>
      </c>
      <c r="M3762">
        <v>0</v>
      </c>
      <c r="N3762">
        <v>1</v>
      </c>
      <c r="O3762">
        <v>1</v>
      </c>
      <c r="P3762">
        <v>348</v>
      </c>
      <c r="Q3762">
        <v>27</v>
      </c>
      <c r="R3762">
        <v>3</v>
      </c>
      <c r="S3762" t="s">
        <v>1478</v>
      </c>
      <c r="T3762">
        <v>1</v>
      </c>
      <c r="U3762">
        <v>1.66E-2</v>
      </c>
      <c r="V3762">
        <v>33</v>
      </c>
    </row>
    <row r="3763" spans="1:22">
      <c r="A3763">
        <v>178226</v>
      </c>
      <c r="B3763" t="s">
        <v>3740</v>
      </c>
      <c r="C3763">
        <v>2.2252999999999998</v>
      </c>
      <c r="D3763">
        <v>2.2881</v>
      </c>
      <c r="E3763">
        <v>1866</v>
      </c>
      <c r="F3763">
        <v>2</v>
      </c>
      <c r="G3763">
        <v>6</v>
      </c>
      <c r="H3763">
        <v>5</v>
      </c>
      <c r="I3763">
        <v>97291</v>
      </c>
      <c r="J3763">
        <v>1</v>
      </c>
      <c r="K3763">
        <v>0</v>
      </c>
      <c r="L3763">
        <v>0</v>
      </c>
      <c r="M3763">
        <v>0</v>
      </c>
      <c r="N3763">
        <v>1</v>
      </c>
      <c r="O3763">
        <v>1</v>
      </c>
      <c r="P3763">
        <v>348</v>
      </c>
      <c r="Q3763">
        <v>27</v>
      </c>
      <c r="R3763">
        <v>3</v>
      </c>
      <c r="S3763" t="s">
        <v>1478</v>
      </c>
      <c r="T3763">
        <v>1</v>
      </c>
      <c r="U3763">
        <v>6.2799999999999995E-2</v>
      </c>
      <c r="V3763">
        <v>117</v>
      </c>
    </row>
    <row r="3764" spans="1:22">
      <c r="A3764">
        <v>178227</v>
      </c>
      <c r="B3764" t="s">
        <v>3740</v>
      </c>
      <c r="C3764">
        <v>2.2881</v>
      </c>
      <c r="D3764">
        <v>2.3708</v>
      </c>
      <c r="E3764">
        <v>3146</v>
      </c>
      <c r="F3764">
        <v>2</v>
      </c>
      <c r="G3764">
        <v>6</v>
      </c>
      <c r="H3764">
        <v>5</v>
      </c>
      <c r="I3764">
        <v>97291</v>
      </c>
      <c r="J3764">
        <v>1</v>
      </c>
      <c r="K3764">
        <v>0</v>
      </c>
      <c r="L3764">
        <v>0</v>
      </c>
      <c r="M3764">
        <v>0</v>
      </c>
      <c r="N3764">
        <v>1</v>
      </c>
      <c r="O3764">
        <v>1</v>
      </c>
      <c r="P3764">
        <v>348</v>
      </c>
      <c r="Q3764">
        <v>27</v>
      </c>
      <c r="R3764">
        <v>3</v>
      </c>
      <c r="S3764" t="s">
        <v>1478</v>
      </c>
      <c r="T3764">
        <v>1</v>
      </c>
      <c r="U3764">
        <v>8.2699999999999996E-2</v>
      </c>
      <c r="V3764">
        <v>260</v>
      </c>
    </row>
    <row r="3765" spans="1:22">
      <c r="A3765">
        <v>178228</v>
      </c>
      <c r="B3765" t="s">
        <v>3740</v>
      </c>
      <c r="C3765">
        <v>2.3708</v>
      </c>
      <c r="D3765">
        <v>2.4205999999999999</v>
      </c>
      <c r="E3765">
        <v>4311</v>
      </c>
      <c r="F3765">
        <v>2</v>
      </c>
      <c r="G3765">
        <v>6</v>
      </c>
      <c r="H3765">
        <v>5</v>
      </c>
      <c r="I3765">
        <v>97291</v>
      </c>
      <c r="J3765">
        <v>1</v>
      </c>
      <c r="K3765">
        <v>0</v>
      </c>
      <c r="L3765">
        <v>0</v>
      </c>
      <c r="M3765">
        <v>0</v>
      </c>
      <c r="N3765">
        <v>1</v>
      </c>
      <c r="O3765">
        <v>1</v>
      </c>
      <c r="P3765">
        <v>348</v>
      </c>
      <c r="Q3765">
        <v>27</v>
      </c>
      <c r="R3765">
        <v>3</v>
      </c>
      <c r="S3765" t="s">
        <v>1478</v>
      </c>
      <c r="T3765">
        <v>1</v>
      </c>
      <c r="U3765">
        <v>4.9799999999999997E-2</v>
      </c>
      <c r="V3765">
        <v>215</v>
      </c>
    </row>
    <row r="3766" spans="1:22">
      <c r="A3766">
        <v>178229</v>
      </c>
      <c r="B3766" t="s">
        <v>3740</v>
      </c>
      <c r="C3766">
        <v>2.4205999999999999</v>
      </c>
      <c r="D3766">
        <v>2.4405000000000001</v>
      </c>
      <c r="E3766">
        <v>6829</v>
      </c>
      <c r="F3766">
        <v>2</v>
      </c>
      <c r="G3766">
        <v>6</v>
      </c>
      <c r="H3766">
        <v>5</v>
      </c>
      <c r="I3766">
        <v>97291</v>
      </c>
      <c r="J3766">
        <v>1</v>
      </c>
      <c r="K3766">
        <v>0</v>
      </c>
      <c r="L3766">
        <v>0</v>
      </c>
      <c r="M3766">
        <v>0</v>
      </c>
      <c r="N3766">
        <v>1</v>
      </c>
      <c r="O3766">
        <v>1</v>
      </c>
      <c r="P3766">
        <v>348</v>
      </c>
      <c r="Q3766">
        <v>27</v>
      </c>
      <c r="R3766">
        <v>3</v>
      </c>
      <c r="S3766" t="s">
        <v>1478</v>
      </c>
      <c r="T3766">
        <v>1</v>
      </c>
      <c r="U3766">
        <v>1.9900000000000001E-2</v>
      </c>
      <c r="V3766">
        <v>136</v>
      </c>
    </row>
    <row r="3767" spans="1:22">
      <c r="A3767">
        <v>178230</v>
      </c>
      <c r="B3767" t="s">
        <v>3740</v>
      </c>
      <c r="C3767">
        <v>2.4405000000000001</v>
      </c>
      <c r="D3767">
        <v>2.5413999999999999</v>
      </c>
      <c r="E3767">
        <v>11194</v>
      </c>
      <c r="F3767">
        <v>2</v>
      </c>
      <c r="G3767">
        <v>6</v>
      </c>
      <c r="H3767">
        <v>5</v>
      </c>
      <c r="I3767">
        <v>97291</v>
      </c>
      <c r="J3767">
        <v>1</v>
      </c>
      <c r="K3767">
        <v>0</v>
      </c>
      <c r="L3767">
        <v>0</v>
      </c>
      <c r="M3767">
        <v>0</v>
      </c>
      <c r="N3767">
        <v>1</v>
      </c>
      <c r="O3767">
        <v>1</v>
      </c>
      <c r="P3767">
        <v>348</v>
      </c>
      <c r="Q3767">
        <v>27</v>
      </c>
      <c r="R3767">
        <v>3</v>
      </c>
      <c r="S3767" t="s">
        <v>1478</v>
      </c>
      <c r="T3767">
        <v>1</v>
      </c>
      <c r="U3767">
        <v>0.1009</v>
      </c>
      <c r="V3767">
        <v>1129</v>
      </c>
    </row>
    <row r="3768" spans="1:22">
      <c r="A3768">
        <v>178231</v>
      </c>
      <c r="B3768" t="s">
        <v>3740</v>
      </c>
      <c r="C3768">
        <v>2.5413999999999999</v>
      </c>
      <c r="D3768">
        <v>2.5668000000000002</v>
      </c>
      <c r="E3768">
        <v>10012</v>
      </c>
      <c r="F3768">
        <v>2</v>
      </c>
      <c r="G3768">
        <v>6</v>
      </c>
      <c r="H3768">
        <v>5</v>
      </c>
      <c r="I3768">
        <v>97291</v>
      </c>
      <c r="J3768">
        <v>1</v>
      </c>
      <c r="K3768">
        <v>0</v>
      </c>
      <c r="L3768">
        <v>0</v>
      </c>
      <c r="M3768">
        <v>0</v>
      </c>
      <c r="N3768">
        <v>1</v>
      </c>
      <c r="O3768">
        <v>1</v>
      </c>
      <c r="P3768">
        <v>348</v>
      </c>
      <c r="Q3768">
        <v>27</v>
      </c>
      <c r="R3768">
        <v>3</v>
      </c>
      <c r="S3768" t="s">
        <v>1478</v>
      </c>
      <c r="T3768">
        <v>1</v>
      </c>
      <c r="U3768">
        <v>2.5399999999999999E-2</v>
      </c>
      <c r="V3768">
        <v>254</v>
      </c>
    </row>
    <row r="3769" spans="1:22">
      <c r="A3769">
        <v>178232</v>
      </c>
      <c r="B3769" t="s">
        <v>3740</v>
      </c>
      <c r="C3769">
        <v>2.5668000000000002</v>
      </c>
      <c r="D3769">
        <v>2.6705000000000001</v>
      </c>
      <c r="E3769">
        <v>8803</v>
      </c>
      <c r="F3769">
        <v>2</v>
      </c>
      <c r="G3769">
        <v>6</v>
      </c>
      <c r="H3769">
        <v>5</v>
      </c>
      <c r="I3769">
        <v>97291</v>
      </c>
      <c r="J3769">
        <v>1</v>
      </c>
      <c r="K3769">
        <v>0</v>
      </c>
      <c r="L3769">
        <v>0</v>
      </c>
      <c r="M3769">
        <v>0</v>
      </c>
      <c r="N3769">
        <v>1</v>
      </c>
      <c r="O3769">
        <v>1</v>
      </c>
      <c r="P3769">
        <v>348</v>
      </c>
      <c r="Q3769">
        <v>27</v>
      </c>
      <c r="R3769">
        <v>3</v>
      </c>
      <c r="S3769" t="s">
        <v>1478</v>
      </c>
      <c r="T3769">
        <v>1</v>
      </c>
      <c r="U3769">
        <v>0.1037</v>
      </c>
      <c r="V3769">
        <v>913</v>
      </c>
    </row>
    <row r="3770" spans="1:22">
      <c r="A3770">
        <v>178233</v>
      </c>
      <c r="B3770" t="s">
        <v>3740</v>
      </c>
      <c r="C3770">
        <v>2.6705000000000001</v>
      </c>
      <c r="D3770">
        <v>2.6972999999999998</v>
      </c>
      <c r="E3770">
        <v>7581</v>
      </c>
      <c r="F3770">
        <v>2</v>
      </c>
      <c r="G3770">
        <v>6</v>
      </c>
      <c r="H3770">
        <v>5</v>
      </c>
      <c r="I3770">
        <v>97291</v>
      </c>
      <c r="J3770">
        <v>1</v>
      </c>
      <c r="K3770">
        <v>0</v>
      </c>
      <c r="L3770">
        <v>0</v>
      </c>
      <c r="M3770">
        <v>0</v>
      </c>
      <c r="N3770">
        <v>1</v>
      </c>
      <c r="O3770">
        <v>1</v>
      </c>
      <c r="P3770">
        <v>348</v>
      </c>
      <c r="Q3770">
        <v>27</v>
      </c>
      <c r="R3770">
        <v>3</v>
      </c>
      <c r="S3770" t="s">
        <v>1478</v>
      </c>
      <c r="T3770">
        <v>1</v>
      </c>
      <c r="U3770">
        <v>2.6800000000000001E-2</v>
      </c>
      <c r="V3770">
        <v>203</v>
      </c>
    </row>
    <row r="3771" spans="1:22">
      <c r="A3771">
        <v>178234</v>
      </c>
      <c r="B3771" t="s">
        <v>3740</v>
      </c>
      <c r="C3771">
        <v>2.6972999999999998</v>
      </c>
      <c r="D3771">
        <v>2.7563</v>
      </c>
      <c r="E3771">
        <v>6778</v>
      </c>
      <c r="F3771">
        <v>2</v>
      </c>
      <c r="G3771">
        <v>6</v>
      </c>
      <c r="H3771">
        <v>5</v>
      </c>
      <c r="I3771">
        <v>97291</v>
      </c>
      <c r="J3771">
        <v>1</v>
      </c>
      <c r="K3771">
        <v>0</v>
      </c>
      <c r="L3771">
        <v>0</v>
      </c>
      <c r="M3771">
        <v>0</v>
      </c>
      <c r="N3771">
        <v>1</v>
      </c>
      <c r="O3771">
        <v>1</v>
      </c>
      <c r="P3771">
        <v>348</v>
      </c>
      <c r="Q3771">
        <v>27</v>
      </c>
      <c r="R3771">
        <v>3</v>
      </c>
      <c r="S3771" t="s">
        <v>1478</v>
      </c>
      <c r="T3771">
        <v>1</v>
      </c>
      <c r="U3771">
        <v>5.8999999999999997E-2</v>
      </c>
      <c r="V3771">
        <v>400</v>
      </c>
    </row>
    <row r="3772" spans="1:22">
      <c r="A3772">
        <v>178235</v>
      </c>
      <c r="B3772" t="s">
        <v>3740</v>
      </c>
      <c r="C3772">
        <v>2.7563</v>
      </c>
      <c r="D3772">
        <v>2.8065000000000002</v>
      </c>
      <c r="E3772">
        <v>5951</v>
      </c>
      <c r="F3772">
        <v>2</v>
      </c>
      <c r="G3772">
        <v>6</v>
      </c>
      <c r="H3772">
        <v>5</v>
      </c>
      <c r="I3772">
        <v>97291</v>
      </c>
      <c r="J3772">
        <v>1</v>
      </c>
      <c r="K3772">
        <v>0</v>
      </c>
      <c r="L3772">
        <v>0</v>
      </c>
      <c r="M3772">
        <v>0</v>
      </c>
      <c r="N3772">
        <v>1</v>
      </c>
      <c r="O3772">
        <v>1</v>
      </c>
      <c r="P3772">
        <v>348</v>
      </c>
      <c r="Q3772">
        <v>27</v>
      </c>
      <c r="R3772">
        <v>3</v>
      </c>
      <c r="S3772" t="s">
        <v>1478</v>
      </c>
      <c r="T3772">
        <v>1</v>
      </c>
      <c r="U3772">
        <v>5.0200000000000002E-2</v>
      </c>
      <c r="V3772">
        <v>299</v>
      </c>
    </row>
    <row r="3773" spans="1:22">
      <c r="A3773">
        <v>178236</v>
      </c>
      <c r="B3773" t="s">
        <v>3740</v>
      </c>
      <c r="C3773">
        <v>2.8065000000000002</v>
      </c>
      <c r="D3773">
        <v>2.8746</v>
      </c>
      <c r="E3773">
        <v>5951</v>
      </c>
      <c r="F3773">
        <v>2</v>
      </c>
      <c r="G3773">
        <v>6</v>
      </c>
      <c r="H3773">
        <v>5</v>
      </c>
      <c r="I3773">
        <v>97291</v>
      </c>
      <c r="J3773">
        <v>1</v>
      </c>
      <c r="K3773">
        <v>0</v>
      </c>
      <c r="L3773">
        <v>0</v>
      </c>
      <c r="M3773">
        <v>0</v>
      </c>
      <c r="N3773">
        <v>1</v>
      </c>
      <c r="O3773">
        <v>1</v>
      </c>
      <c r="P3773">
        <v>348</v>
      </c>
      <c r="Q3773">
        <v>27</v>
      </c>
      <c r="R3773">
        <v>3</v>
      </c>
      <c r="S3773" t="s">
        <v>1478</v>
      </c>
      <c r="T3773">
        <v>1</v>
      </c>
      <c r="U3773">
        <v>6.8099999999999994E-2</v>
      </c>
      <c r="V3773">
        <v>405</v>
      </c>
    </row>
    <row r="3774" spans="1:22">
      <c r="A3774">
        <v>178237</v>
      </c>
      <c r="B3774" t="s">
        <v>3740</v>
      </c>
      <c r="C3774">
        <v>2.8746</v>
      </c>
      <c r="D3774">
        <v>2.8938000000000001</v>
      </c>
      <c r="E3774">
        <v>5951</v>
      </c>
      <c r="F3774">
        <v>2</v>
      </c>
      <c r="G3774">
        <v>6</v>
      </c>
      <c r="H3774">
        <v>5</v>
      </c>
      <c r="I3774">
        <v>97291</v>
      </c>
      <c r="J3774">
        <v>1</v>
      </c>
      <c r="K3774">
        <v>0</v>
      </c>
      <c r="L3774">
        <v>0</v>
      </c>
      <c r="M3774">
        <v>0</v>
      </c>
      <c r="N3774">
        <v>1</v>
      </c>
      <c r="O3774">
        <v>1</v>
      </c>
      <c r="P3774">
        <v>348</v>
      </c>
      <c r="Q3774">
        <v>27</v>
      </c>
      <c r="R3774">
        <v>3</v>
      </c>
      <c r="S3774" t="s">
        <v>1478</v>
      </c>
      <c r="T3774">
        <v>1</v>
      </c>
      <c r="U3774">
        <v>1.9199999999999998E-2</v>
      </c>
      <c r="V3774">
        <v>114</v>
      </c>
    </row>
    <row r="3775" spans="1:22">
      <c r="A3775">
        <v>178238</v>
      </c>
      <c r="B3775" t="s">
        <v>3740</v>
      </c>
      <c r="C3775">
        <v>2.8938000000000001</v>
      </c>
      <c r="D3775">
        <v>2.9670000000000001</v>
      </c>
      <c r="E3775">
        <v>5951</v>
      </c>
      <c r="F3775">
        <v>2</v>
      </c>
      <c r="G3775">
        <v>6</v>
      </c>
      <c r="H3775">
        <v>5</v>
      </c>
      <c r="I3775">
        <v>97291</v>
      </c>
      <c r="J3775">
        <v>1</v>
      </c>
      <c r="K3775">
        <v>0</v>
      </c>
      <c r="L3775">
        <v>0</v>
      </c>
      <c r="M3775">
        <v>0</v>
      </c>
      <c r="N3775">
        <v>1</v>
      </c>
      <c r="O3775">
        <v>1</v>
      </c>
      <c r="P3775">
        <v>348</v>
      </c>
      <c r="Q3775">
        <v>27</v>
      </c>
      <c r="R3775">
        <v>3</v>
      </c>
      <c r="S3775" t="s">
        <v>1478</v>
      </c>
      <c r="T3775">
        <v>1</v>
      </c>
      <c r="U3775">
        <v>7.3200000000000001E-2</v>
      </c>
      <c r="V3775">
        <v>436</v>
      </c>
    </row>
    <row r="3776" spans="1:22">
      <c r="A3776">
        <v>178239</v>
      </c>
      <c r="B3776" t="s">
        <v>3740</v>
      </c>
      <c r="C3776">
        <v>2.9670000000000001</v>
      </c>
      <c r="D3776">
        <v>3.0775999999999999</v>
      </c>
      <c r="E3776">
        <v>5951</v>
      </c>
      <c r="F3776">
        <v>2</v>
      </c>
      <c r="G3776">
        <v>6</v>
      </c>
      <c r="H3776">
        <v>5</v>
      </c>
      <c r="I3776">
        <v>97291</v>
      </c>
      <c r="J3776">
        <v>1</v>
      </c>
      <c r="K3776">
        <v>0</v>
      </c>
      <c r="L3776">
        <v>0</v>
      </c>
      <c r="M3776">
        <v>0</v>
      </c>
      <c r="N3776">
        <v>1</v>
      </c>
      <c r="O3776">
        <v>1</v>
      </c>
      <c r="P3776">
        <v>348</v>
      </c>
      <c r="Q3776">
        <v>27</v>
      </c>
      <c r="R3776">
        <v>3</v>
      </c>
      <c r="S3776" t="s">
        <v>1478</v>
      </c>
      <c r="T3776">
        <v>1</v>
      </c>
      <c r="U3776">
        <v>0.1106</v>
      </c>
      <c r="V3776">
        <v>658</v>
      </c>
    </row>
    <row r="3777" spans="1:22">
      <c r="A3777">
        <v>178240</v>
      </c>
      <c r="B3777" t="s">
        <v>3740</v>
      </c>
      <c r="C3777">
        <v>3.0775999999999999</v>
      </c>
      <c r="D3777">
        <v>3.2069999999999999</v>
      </c>
      <c r="E3777">
        <v>5951</v>
      </c>
      <c r="F3777">
        <v>2</v>
      </c>
      <c r="G3777">
        <v>6</v>
      </c>
      <c r="H3777">
        <v>5</v>
      </c>
      <c r="I3777">
        <v>97291</v>
      </c>
      <c r="J3777">
        <v>1</v>
      </c>
      <c r="K3777">
        <v>0</v>
      </c>
      <c r="L3777">
        <v>0</v>
      </c>
      <c r="M3777">
        <v>0</v>
      </c>
      <c r="N3777">
        <v>1</v>
      </c>
      <c r="O3777">
        <v>1</v>
      </c>
      <c r="P3777">
        <v>348</v>
      </c>
      <c r="Q3777">
        <v>27</v>
      </c>
      <c r="R3777">
        <v>3</v>
      </c>
      <c r="S3777" t="s">
        <v>1478</v>
      </c>
      <c r="T3777">
        <v>1</v>
      </c>
      <c r="U3777">
        <v>0.12939999999999999</v>
      </c>
      <c r="V3777">
        <v>770</v>
      </c>
    </row>
    <row r="3778" spans="1:22">
      <c r="A3778">
        <v>178241</v>
      </c>
      <c r="B3778" t="s">
        <v>3740</v>
      </c>
      <c r="C3778">
        <v>3.2069999999999999</v>
      </c>
      <c r="D3778">
        <v>3.2399999799999999</v>
      </c>
      <c r="E3778">
        <v>5951</v>
      </c>
      <c r="F3778">
        <v>2</v>
      </c>
      <c r="G3778">
        <v>6</v>
      </c>
      <c r="H3778">
        <v>5</v>
      </c>
      <c r="I3778">
        <v>97291</v>
      </c>
      <c r="J3778">
        <v>1</v>
      </c>
      <c r="K3778">
        <v>0</v>
      </c>
      <c r="L3778">
        <v>0</v>
      </c>
      <c r="M3778">
        <v>0</v>
      </c>
      <c r="N3778">
        <v>1</v>
      </c>
      <c r="O3778">
        <v>1</v>
      </c>
      <c r="P3778">
        <v>348</v>
      </c>
      <c r="Q3778">
        <v>27</v>
      </c>
      <c r="R3778">
        <v>3</v>
      </c>
      <c r="S3778" t="s">
        <v>1478</v>
      </c>
      <c r="T3778">
        <v>1</v>
      </c>
      <c r="U3778">
        <v>3.2999979999999998E-2</v>
      </c>
      <c r="V3778">
        <v>196</v>
      </c>
    </row>
    <row r="3779" spans="1:22">
      <c r="A3779">
        <v>178242</v>
      </c>
      <c r="B3779" t="s">
        <v>3741</v>
      </c>
      <c r="C3779">
        <v>-2.9999999999999997E-8</v>
      </c>
      <c r="D3779">
        <v>5.8099999999999999E-2</v>
      </c>
      <c r="E3779">
        <v>11355</v>
      </c>
      <c r="F3779">
        <v>2</v>
      </c>
      <c r="G3779">
        <v>6</v>
      </c>
      <c r="H3779">
        <v>5</v>
      </c>
      <c r="I3779">
        <v>97291</v>
      </c>
      <c r="J3779">
        <v>1</v>
      </c>
      <c r="K3779">
        <v>0</v>
      </c>
      <c r="L3779">
        <v>0</v>
      </c>
      <c r="M3779">
        <v>0</v>
      </c>
      <c r="N3779">
        <v>1</v>
      </c>
      <c r="O3779">
        <v>1</v>
      </c>
      <c r="P3779">
        <v>348</v>
      </c>
      <c r="Q3779">
        <v>27</v>
      </c>
      <c r="R3779">
        <v>3</v>
      </c>
      <c r="S3779" t="s">
        <v>1478</v>
      </c>
      <c r="T3779">
        <v>1</v>
      </c>
      <c r="U3779">
        <v>5.8100029999999997E-2</v>
      </c>
      <c r="V3779">
        <v>660</v>
      </c>
    </row>
    <row r="3780" spans="1:22">
      <c r="A3780">
        <v>178243</v>
      </c>
      <c r="B3780" t="s">
        <v>3741</v>
      </c>
      <c r="C3780">
        <v>5.8099999999999999E-2</v>
      </c>
      <c r="D3780">
        <v>0.12720000000000001</v>
      </c>
      <c r="E3780">
        <v>11355</v>
      </c>
      <c r="F3780">
        <v>2</v>
      </c>
      <c r="G3780">
        <v>6</v>
      </c>
      <c r="H3780">
        <v>5</v>
      </c>
      <c r="I3780">
        <v>97291</v>
      </c>
      <c r="J3780">
        <v>1</v>
      </c>
      <c r="K3780">
        <v>0</v>
      </c>
      <c r="L3780">
        <v>0</v>
      </c>
      <c r="M3780">
        <v>0</v>
      </c>
      <c r="N3780">
        <v>1</v>
      </c>
      <c r="O3780">
        <v>1</v>
      </c>
      <c r="P3780">
        <v>348</v>
      </c>
      <c r="Q3780">
        <v>27</v>
      </c>
      <c r="R3780">
        <v>3</v>
      </c>
      <c r="S3780" t="s">
        <v>1478</v>
      </c>
      <c r="T3780">
        <v>1</v>
      </c>
      <c r="U3780">
        <v>6.9099999999999995E-2</v>
      </c>
      <c r="V3780">
        <v>785</v>
      </c>
    </row>
    <row r="3781" spans="1:22">
      <c r="A3781">
        <v>178244</v>
      </c>
      <c r="B3781" t="s">
        <v>3741</v>
      </c>
      <c r="C3781">
        <v>0.12720000000000001</v>
      </c>
      <c r="D3781">
        <v>0.18740000000000001</v>
      </c>
      <c r="E3781">
        <v>11355</v>
      </c>
      <c r="F3781">
        <v>2</v>
      </c>
      <c r="G3781">
        <v>6</v>
      </c>
      <c r="H3781">
        <v>5</v>
      </c>
      <c r="I3781">
        <v>97291</v>
      </c>
      <c r="J3781">
        <v>1</v>
      </c>
      <c r="K3781">
        <v>0</v>
      </c>
      <c r="L3781">
        <v>0</v>
      </c>
      <c r="M3781">
        <v>0</v>
      </c>
      <c r="N3781">
        <v>1</v>
      </c>
      <c r="O3781">
        <v>1</v>
      </c>
      <c r="P3781">
        <v>348</v>
      </c>
      <c r="Q3781">
        <v>27</v>
      </c>
      <c r="R3781">
        <v>3</v>
      </c>
      <c r="S3781" t="s">
        <v>1478</v>
      </c>
      <c r="T3781">
        <v>1</v>
      </c>
      <c r="U3781">
        <v>6.0199999999999997E-2</v>
      </c>
      <c r="V3781">
        <v>684</v>
      </c>
    </row>
    <row r="3782" spans="1:22">
      <c r="A3782">
        <v>178245</v>
      </c>
      <c r="B3782" t="s">
        <v>3741</v>
      </c>
      <c r="C3782">
        <v>0.18740000000000001</v>
      </c>
      <c r="D3782">
        <v>0.20660000000000001</v>
      </c>
      <c r="E3782">
        <v>11355</v>
      </c>
      <c r="F3782">
        <v>2</v>
      </c>
      <c r="G3782">
        <v>6</v>
      </c>
      <c r="H3782">
        <v>5</v>
      </c>
      <c r="I3782">
        <v>97291</v>
      </c>
      <c r="J3782">
        <v>1</v>
      </c>
      <c r="K3782">
        <v>0</v>
      </c>
      <c r="L3782">
        <v>0</v>
      </c>
      <c r="M3782">
        <v>0</v>
      </c>
      <c r="N3782">
        <v>1</v>
      </c>
      <c r="O3782">
        <v>1</v>
      </c>
      <c r="P3782">
        <v>348</v>
      </c>
      <c r="Q3782">
        <v>27</v>
      </c>
      <c r="R3782">
        <v>3</v>
      </c>
      <c r="S3782" t="s">
        <v>1478</v>
      </c>
      <c r="T3782">
        <v>1</v>
      </c>
      <c r="U3782">
        <v>1.9199999999999998E-2</v>
      </c>
      <c r="V3782">
        <v>218</v>
      </c>
    </row>
    <row r="3783" spans="1:22">
      <c r="A3783">
        <v>178246</v>
      </c>
      <c r="B3783" t="s">
        <v>3741</v>
      </c>
      <c r="C3783">
        <v>0.20660000000000001</v>
      </c>
      <c r="D3783">
        <v>0.2535</v>
      </c>
      <c r="E3783">
        <v>11355</v>
      </c>
      <c r="F3783">
        <v>2</v>
      </c>
      <c r="G3783">
        <v>6</v>
      </c>
      <c r="H3783">
        <v>5</v>
      </c>
      <c r="I3783">
        <v>97291</v>
      </c>
      <c r="J3783">
        <v>1</v>
      </c>
      <c r="K3783">
        <v>0</v>
      </c>
      <c r="L3783">
        <v>0</v>
      </c>
      <c r="M3783">
        <v>0</v>
      </c>
      <c r="N3783">
        <v>1</v>
      </c>
      <c r="O3783">
        <v>1</v>
      </c>
      <c r="P3783">
        <v>348</v>
      </c>
      <c r="Q3783">
        <v>27</v>
      </c>
      <c r="R3783">
        <v>3</v>
      </c>
      <c r="S3783" t="s">
        <v>1478</v>
      </c>
      <c r="T3783">
        <v>1</v>
      </c>
      <c r="U3783">
        <v>4.6899999999999997E-2</v>
      </c>
      <c r="V3783">
        <v>533</v>
      </c>
    </row>
    <row r="3784" spans="1:22">
      <c r="A3784">
        <v>178247</v>
      </c>
      <c r="B3784" t="s">
        <v>3741</v>
      </c>
      <c r="C3784">
        <v>0.2535</v>
      </c>
      <c r="D3784">
        <v>0.3125</v>
      </c>
      <c r="E3784">
        <v>11355</v>
      </c>
      <c r="F3784">
        <v>2</v>
      </c>
      <c r="G3784">
        <v>6</v>
      </c>
      <c r="H3784">
        <v>5</v>
      </c>
      <c r="I3784">
        <v>97291</v>
      </c>
      <c r="J3784">
        <v>1</v>
      </c>
      <c r="K3784">
        <v>0</v>
      </c>
      <c r="L3784">
        <v>0</v>
      </c>
      <c r="M3784">
        <v>0</v>
      </c>
      <c r="N3784">
        <v>1</v>
      </c>
      <c r="O3784">
        <v>1</v>
      </c>
      <c r="P3784">
        <v>348</v>
      </c>
      <c r="Q3784">
        <v>27</v>
      </c>
      <c r="R3784">
        <v>3</v>
      </c>
      <c r="S3784" t="s">
        <v>1478</v>
      </c>
      <c r="T3784">
        <v>1</v>
      </c>
      <c r="U3784">
        <v>5.8999999999999997E-2</v>
      </c>
      <c r="V3784">
        <v>670</v>
      </c>
    </row>
    <row r="3785" spans="1:22">
      <c r="A3785">
        <v>178248</v>
      </c>
      <c r="B3785" t="s">
        <v>3741</v>
      </c>
      <c r="C3785">
        <v>0.3125</v>
      </c>
      <c r="D3785">
        <v>0.39689999999999998</v>
      </c>
      <c r="E3785">
        <v>11355</v>
      </c>
      <c r="F3785">
        <v>2</v>
      </c>
      <c r="G3785">
        <v>6</v>
      </c>
      <c r="H3785">
        <v>5</v>
      </c>
      <c r="I3785">
        <v>97291</v>
      </c>
      <c r="J3785">
        <v>1</v>
      </c>
      <c r="K3785">
        <v>0</v>
      </c>
      <c r="L3785">
        <v>0</v>
      </c>
      <c r="M3785">
        <v>0</v>
      </c>
      <c r="N3785">
        <v>1</v>
      </c>
      <c r="O3785">
        <v>1</v>
      </c>
      <c r="P3785">
        <v>348</v>
      </c>
      <c r="Q3785">
        <v>27</v>
      </c>
      <c r="R3785">
        <v>3</v>
      </c>
      <c r="S3785" t="s">
        <v>1478</v>
      </c>
      <c r="T3785">
        <v>1</v>
      </c>
      <c r="U3785">
        <v>8.4400000000000003E-2</v>
      </c>
      <c r="V3785">
        <v>958</v>
      </c>
    </row>
    <row r="3786" spans="1:22">
      <c r="A3786">
        <v>178249</v>
      </c>
      <c r="B3786" t="s">
        <v>3741</v>
      </c>
      <c r="C3786">
        <v>0.39689999999999998</v>
      </c>
      <c r="D3786">
        <v>0.54510000000000003</v>
      </c>
      <c r="E3786">
        <v>11355</v>
      </c>
      <c r="F3786">
        <v>2</v>
      </c>
      <c r="G3786">
        <v>6</v>
      </c>
      <c r="H3786">
        <v>5</v>
      </c>
      <c r="I3786">
        <v>97291</v>
      </c>
      <c r="J3786">
        <v>1</v>
      </c>
      <c r="K3786">
        <v>0</v>
      </c>
      <c r="L3786">
        <v>0</v>
      </c>
      <c r="M3786">
        <v>0</v>
      </c>
      <c r="N3786">
        <v>1</v>
      </c>
      <c r="O3786">
        <v>1</v>
      </c>
      <c r="P3786">
        <v>348</v>
      </c>
      <c r="Q3786">
        <v>27</v>
      </c>
      <c r="R3786">
        <v>3</v>
      </c>
      <c r="S3786" t="s">
        <v>1478</v>
      </c>
      <c r="T3786">
        <v>1</v>
      </c>
      <c r="U3786">
        <v>0.1482</v>
      </c>
      <c r="V3786">
        <v>1683</v>
      </c>
    </row>
    <row r="3787" spans="1:22">
      <c r="A3787">
        <v>178250</v>
      </c>
      <c r="B3787" t="s">
        <v>3741</v>
      </c>
      <c r="C3787">
        <v>0.54510000000000003</v>
      </c>
      <c r="D3787">
        <v>0.56740000000000002</v>
      </c>
      <c r="E3787">
        <v>11355</v>
      </c>
      <c r="F3787">
        <v>2</v>
      </c>
      <c r="G3787">
        <v>6</v>
      </c>
      <c r="H3787">
        <v>5</v>
      </c>
      <c r="I3787">
        <v>97291</v>
      </c>
      <c r="J3787">
        <v>1</v>
      </c>
      <c r="K3787">
        <v>0</v>
      </c>
      <c r="L3787">
        <v>0</v>
      </c>
      <c r="M3787">
        <v>0</v>
      </c>
      <c r="N3787">
        <v>1</v>
      </c>
      <c r="O3787">
        <v>1</v>
      </c>
      <c r="P3787">
        <v>348</v>
      </c>
      <c r="Q3787">
        <v>27</v>
      </c>
      <c r="R3787">
        <v>3</v>
      </c>
      <c r="S3787" t="s">
        <v>1478</v>
      </c>
      <c r="T3787">
        <v>1</v>
      </c>
      <c r="U3787">
        <v>2.23E-2</v>
      </c>
      <c r="V3787">
        <v>253</v>
      </c>
    </row>
    <row r="3788" spans="1:22">
      <c r="A3788">
        <v>178251</v>
      </c>
      <c r="B3788" t="s">
        <v>3741</v>
      </c>
      <c r="C3788">
        <v>0.56740000000000002</v>
      </c>
      <c r="D3788">
        <v>0.62010003000000002</v>
      </c>
      <c r="E3788">
        <v>11355</v>
      </c>
      <c r="F3788">
        <v>2</v>
      </c>
      <c r="G3788">
        <v>6</v>
      </c>
      <c r="H3788">
        <v>5</v>
      </c>
      <c r="I3788">
        <v>97291</v>
      </c>
      <c r="J3788">
        <v>1</v>
      </c>
      <c r="K3788">
        <v>0</v>
      </c>
      <c r="L3788">
        <v>0</v>
      </c>
      <c r="M3788">
        <v>0</v>
      </c>
      <c r="N3788">
        <v>1</v>
      </c>
      <c r="O3788">
        <v>1</v>
      </c>
      <c r="P3788">
        <v>348</v>
      </c>
      <c r="Q3788">
        <v>27</v>
      </c>
      <c r="R3788">
        <v>3</v>
      </c>
      <c r="S3788" t="s">
        <v>1478</v>
      </c>
      <c r="T3788">
        <v>1</v>
      </c>
      <c r="U3788">
        <v>5.2700030000000002E-2</v>
      </c>
      <c r="V3788">
        <v>598</v>
      </c>
    </row>
    <row r="3789" spans="1:22">
      <c r="A3789">
        <v>178252</v>
      </c>
      <c r="B3789" t="s">
        <v>3742</v>
      </c>
      <c r="C3789">
        <v>-2.9999999999999997E-8</v>
      </c>
      <c r="D3789">
        <v>5.5599999999999997E-2</v>
      </c>
      <c r="E3789">
        <v>4543</v>
      </c>
      <c r="F3789">
        <v>2</v>
      </c>
      <c r="G3789">
        <v>6</v>
      </c>
      <c r="H3789">
        <v>5</v>
      </c>
      <c r="I3789">
        <v>97291</v>
      </c>
      <c r="J3789">
        <v>1</v>
      </c>
      <c r="K3789">
        <v>0</v>
      </c>
      <c r="L3789">
        <v>0</v>
      </c>
      <c r="M3789">
        <v>0</v>
      </c>
      <c r="N3789">
        <v>1</v>
      </c>
      <c r="O3789">
        <v>1</v>
      </c>
      <c r="P3789">
        <v>348</v>
      </c>
      <c r="Q3789">
        <v>27</v>
      </c>
      <c r="R3789">
        <v>3</v>
      </c>
      <c r="S3789" t="s">
        <v>1478</v>
      </c>
      <c r="T3789">
        <v>1</v>
      </c>
      <c r="U3789">
        <v>5.5600030000000002E-2</v>
      </c>
      <c r="V3789">
        <v>253</v>
      </c>
    </row>
    <row r="3790" spans="1:22">
      <c r="A3790">
        <v>178253</v>
      </c>
      <c r="B3790" t="s">
        <v>3742</v>
      </c>
      <c r="C3790">
        <v>5.5599999999999997E-2</v>
      </c>
      <c r="D3790">
        <v>0.1053</v>
      </c>
      <c r="E3790">
        <v>4543</v>
      </c>
      <c r="F3790">
        <v>2</v>
      </c>
      <c r="G3790">
        <v>6</v>
      </c>
      <c r="H3790">
        <v>5</v>
      </c>
      <c r="I3790">
        <v>97291</v>
      </c>
      <c r="J3790">
        <v>1</v>
      </c>
      <c r="K3790">
        <v>0</v>
      </c>
      <c r="L3790">
        <v>0</v>
      </c>
      <c r="M3790">
        <v>0</v>
      </c>
      <c r="N3790">
        <v>1</v>
      </c>
      <c r="O3790">
        <v>1</v>
      </c>
      <c r="P3790">
        <v>348</v>
      </c>
      <c r="Q3790">
        <v>27</v>
      </c>
      <c r="R3790">
        <v>3</v>
      </c>
      <c r="S3790" t="s">
        <v>1478</v>
      </c>
      <c r="T3790">
        <v>1</v>
      </c>
      <c r="U3790">
        <v>4.9700000000000001E-2</v>
      </c>
      <c r="V3790">
        <v>226</v>
      </c>
    </row>
    <row r="3791" spans="1:22">
      <c r="A3791">
        <v>178254</v>
      </c>
      <c r="B3791" t="s">
        <v>3742</v>
      </c>
      <c r="C3791">
        <v>0.1053</v>
      </c>
      <c r="D3791">
        <v>0.15440000000000001</v>
      </c>
      <c r="E3791">
        <v>4543</v>
      </c>
      <c r="F3791">
        <v>2</v>
      </c>
      <c r="G3791">
        <v>6</v>
      </c>
      <c r="H3791">
        <v>5</v>
      </c>
      <c r="I3791">
        <v>97291</v>
      </c>
      <c r="J3791">
        <v>1</v>
      </c>
      <c r="K3791">
        <v>0</v>
      </c>
      <c r="L3791">
        <v>0</v>
      </c>
      <c r="M3791">
        <v>0</v>
      </c>
      <c r="N3791">
        <v>1</v>
      </c>
      <c r="O3791">
        <v>1</v>
      </c>
      <c r="P3791">
        <v>348</v>
      </c>
      <c r="Q3791">
        <v>27</v>
      </c>
      <c r="R3791">
        <v>3</v>
      </c>
      <c r="S3791" t="s">
        <v>1478</v>
      </c>
      <c r="T3791">
        <v>1</v>
      </c>
      <c r="U3791">
        <v>4.9099999999999998E-2</v>
      </c>
      <c r="V3791">
        <v>223</v>
      </c>
    </row>
    <row r="3792" spans="1:22">
      <c r="A3792">
        <v>178255</v>
      </c>
      <c r="B3792" t="s">
        <v>3742</v>
      </c>
      <c r="C3792">
        <v>0.15440000000000001</v>
      </c>
      <c r="D3792">
        <v>0.20169999999999999</v>
      </c>
      <c r="E3792">
        <v>7360</v>
      </c>
      <c r="F3792">
        <v>2</v>
      </c>
      <c r="G3792">
        <v>6</v>
      </c>
      <c r="H3792">
        <v>5</v>
      </c>
      <c r="I3792">
        <v>97291</v>
      </c>
      <c r="J3792">
        <v>1</v>
      </c>
      <c r="K3792">
        <v>0</v>
      </c>
      <c r="L3792">
        <v>0</v>
      </c>
      <c r="M3792">
        <v>0</v>
      </c>
      <c r="N3792">
        <v>1</v>
      </c>
      <c r="O3792">
        <v>1</v>
      </c>
      <c r="P3792">
        <v>348</v>
      </c>
      <c r="Q3792">
        <v>27</v>
      </c>
      <c r="R3792">
        <v>3</v>
      </c>
      <c r="S3792" t="s">
        <v>1478</v>
      </c>
      <c r="T3792">
        <v>1</v>
      </c>
      <c r="U3792">
        <v>4.7300000000000002E-2</v>
      </c>
      <c r="V3792">
        <v>348</v>
      </c>
    </row>
    <row r="3793" spans="1:22">
      <c r="A3793">
        <v>178256</v>
      </c>
      <c r="B3793" t="s">
        <v>3742</v>
      </c>
      <c r="C3793">
        <v>0.20169999999999999</v>
      </c>
      <c r="D3793">
        <v>0.2412</v>
      </c>
      <c r="E3793">
        <v>7003</v>
      </c>
      <c r="F3793">
        <v>2</v>
      </c>
      <c r="G3793">
        <v>6</v>
      </c>
      <c r="H3793">
        <v>5</v>
      </c>
      <c r="I3793">
        <v>97291</v>
      </c>
      <c r="J3793">
        <v>1</v>
      </c>
      <c r="K3793">
        <v>0</v>
      </c>
      <c r="L3793">
        <v>0</v>
      </c>
      <c r="M3793">
        <v>0</v>
      </c>
      <c r="N3793">
        <v>1</v>
      </c>
      <c r="O3793">
        <v>1</v>
      </c>
      <c r="P3793">
        <v>348</v>
      </c>
      <c r="Q3793">
        <v>27</v>
      </c>
      <c r="R3793">
        <v>3</v>
      </c>
      <c r="S3793" t="s">
        <v>1478</v>
      </c>
      <c r="T3793">
        <v>1</v>
      </c>
      <c r="U3793">
        <v>3.95E-2</v>
      </c>
      <c r="V3793">
        <v>277</v>
      </c>
    </row>
    <row r="3794" spans="1:22">
      <c r="A3794">
        <v>178257</v>
      </c>
      <c r="B3794" t="s">
        <v>3742</v>
      </c>
      <c r="C3794">
        <v>0.2412</v>
      </c>
      <c r="D3794">
        <v>0.29310000000000003</v>
      </c>
      <c r="E3794">
        <v>6628</v>
      </c>
      <c r="F3794">
        <v>2</v>
      </c>
      <c r="G3794">
        <v>6</v>
      </c>
      <c r="H3794">
        <v>5</v>
      </c>
      <c r="I3794">
        <v>97291</v>
      </c>
      <c r="J3794">
        <v>1</v>
      </c>
      <c r="K3794">
        <v>0</v>
      </c>
      <c r="L3794">
        <v>0</v>
      </c>
      <c r="M3794">
        <v>0</v>
      </c>
      <c r="N3794">
        <v>1</v>
      </c>
      <c r="O3794">
        <v>1</v>
      </c>
      <c r="P3794">
        <v>348</v>
      </c>
      <c r="Q3794">
        <v>27</v>
      </c>
      <c r="R3794">
        <v>3</v>
      </c>
      <c r="S3794" t="s">
        <v>1478</v>
      </c>
      <c r="T3794">
        <v>1</v>
      </c>
      <c r="U3794">
        <v>5.1900000000000002E-2</v>
      </c>
      <c r="V3794">
        <v>344</v>
      </c>
    </row>
    <row r="3795" spans="1:22">
      <c r="A3795">
        <v>178258</v>
      </c>
      <c r="B3795" t="s">
        <v>3742</v>
      </c>
      <c r="C3795">
        <v>0.29310000000000003</v>
      </c>
      <c r="D3795">
        <v>0.33729999999999999</v>
      </c>
      <c r="E3795">
        <v>6233</v>
      </c>
      <c r="F3795">
        <v>2</v>
      </c>
      <c r="G3795">
        <v>6</v>
      </c>
      <c r="H3795">
        <v>5</v>
      </c>
      <c r="I3795">
        <v>97291</v>
      </c>
      <c r="J3795">
        <v>1</v>
      </c>
      <c r="K3795">
        <v>0</v>
      </c>
      <c r="L3795">
        <v>0</v>
      </c>
      <c r="M3795">
        <v>0</v>
      </c>
      <c r="N3795">
        <v>1</v>
      </c>
      <c r="O3795">
        <v>1</v>
      </c>
      <c r="P3795">
        <v>348</v>
      </c>
      <c r="Q3795">
        <v>27</v>
      </c>
      <c r="R3795">
        <v>3</v>
      </c>
      <c r="S3795" t="s">
        <v>1478</v>
      </c>
      <c r="T3795">
        <v>1</v>
      </c>
      <c r="U3795">
        <v>4.4200000000000003E-2</v>
      </c>
      <c r="V3795">
        <v>275</v>
      </c>
    </row>
    <row r="3796" spans="1:22">
      <c r="A3796">
        <v>178259</v>
      </c>
      <c r="B3796" t="s">
        <v>3742</v>
      </c>
      <c r="C3796">
        <v>0.33729999999999999</v>
      </c>
      <c r="D3796">
        <v>0.35320000000000001</v>
      </c>
      <c r="E3796">
        <v>5986</v>
      </c>
      <c r="F3796">
        <v>2</v>
      </c>
      <c r="G3796">
        <v>6</v>
      </c>
      <c r="H3796">
        <v>5</v>
      </c>
      <c r="I3796">
        <v>97291</v>
      </c>
      <c r="J3796">
        <v>1</v>
      </c>
      <c r="K3796">
        <v>0</v>
      </c>
      <c r="L3796">
        <v>0</v>
      </c>
      <c r="M3796">
        <v>0</v>
      </c>
      <c r="N3796">
        <v>1</v>
      </c>
      <c r="O3796">
        <v>1</v>
      </c>
      <c r="P3796">
        <v>348</v>
      </c>
      <c r="Q3796">
        <v>27</v>
      </c>
      <c r="R3796">
        <v>3</v>
      </c>
      <c r="S3796" t="s">
        <v>1478</v>
      </c>
      <c r="T3796">
        <v>1</v>
      </c>
      <c r="U3796">
        <v>1.5900000000000001E-2</v>
      </c>
      <c r="V3796">
        <v>95</v>
      </c>
    </row>
    <row r="3797" spans="1:22">
      <c r="A3797">
        <v>178260</v>
      </c>
      <c r="B3797" t="s">
        <v>3742</v>
      </c>
      <c r="C3797">
        <v>0.35320000000000001</v>
      </c>
      <c r="D3797">
        <v>0.39529999999999998</v>
      </c>
      <c r="E3797">
        <v>5747</v>
      </c>
      <c r="F3797">
        <v>2</v>
      </c>
      <c r="G3797">
        <v>6</v>
      </c>
      <c r="H3797">
        <v>5</v>
      </c>
      <c r="I3797">
        <v>97291</v>
      </c>
      <c r="J3797">
        <v>1</v>
      </c>
      <c r="K3797">
        <v>0</v>
      </c>
      <c r="L3797">
        <v>0</v>
      </c>
      <c r="M3797">
        <v>0</v>
      </c>
      <c r="N3797">
        <v>1</v>
      </c>
      <c r="O3797">
        <v>1</v>
      </c>
      <c r="P3797">
        <v>348</v>
      </c>
      <c r="Q3797">
        <v>27</v>
      </c>
      <c r="R3797">
        <v>3</v>
      </c>
      <c r="S3797" t="s">
        <v>1478</v>
      </c>
      <c r="T3797">
        <v>1</v>
      </c>
      <c r="U3797">
        <v>4.2099999999999999E-2</v>
      </c>
      <c r="V3797">
        <v>242</v>
      </c>
    </row>
    <row r="3798" spans="1:22">
      <c r="A3798">
        <v>178261</v>
      </c>
      <c r="B3798" t="s">
        <v>3742</v>
      </c>
      <c r="C3798">
        <v>0.39529999999999998</v>
      </c>
      <c r="D3798">
        <v>0.44579999999999997</v>
      </c>
      <c r="E3798">
        <v>5367</v>
      </c>
      <c r="F3798">
        <v>2</v>
      </c>
      <c r="G3798">
        <v>6</v>
      </c>
      <c r="H3798">
        <v>5</v>
      </c>
      <c r="I3798">
        <v>97291</v>
      </c>
      <c r="J3798">
        <v>1</v>
      </c>
      <c r="K3798">
        <v>0</v>
      </c>
      <c r="L3798">
        <v>0</v>
      </c>
      <c r="M3798">
        <v>0</v>
      </c>
      <c r="N3798">
        <v>1</v>
      </c>
      <c r="O3798">
        <v>1</v>
      </c>
      <c r="P3798">
        <v>348</v>
      </c>
      <c r="Q3798">
        <v>27</v>
      </c>
      <c r="R3798">
        <v>3</v>
      </c>
      <c r="S3798" t="s">
        <v>1478</v>
      </c>
      <c r="T3798">
        <v>1</v>
      </c>
      <c r="U3798">
        <v>5.0500000000000003E-2</v>
      </c>
      <c r="V3798">
        <v>271</v>
      </c>
    </row>
    <row r="3799" spans="1:22">
      <c r="A3799">
        <v>178262</v>
      </c>
      <c r="B3799" t="s">
        <v>3742</v>
      </c>
      <c r="C3799">
        <v>0.44579999999999997</v>
      </c>
      <c r="D3799">
        <v>0.46789999999999998</v>
      </c>
      <c r="E3799">
        <v>5068</v>
      </c>
      <c r="F3799">
        <v>2</v>
      </c>
      <c r="G3799">
        <v>6</v>
      </c>
      <c r="H3799">
        <v>5</v>
      </c>
      <c r="I3799">
        <v>97291</v>
      </c>
      <c r="J3799">
        <v>1</v>
      </c>
      <c r="K3799">
        <v>0</v>
      </c>
      <c r="L3799">
        <v>0</v>
      </c>
      <c r="M3799">
        <v>0</v>
      </c>
      <c r="N3799">
        <v>1</v>
      </c>
      <c r="O3799">
        <v>1</v>
      </c>
      <c r="P3799">
        <v>348</v>
      </c>
      <c r="Q3799">
        <v>27</v>
      </c>
      <c r="R3799">
        <v>3</v>
      </c>
      <c r="S3799" t="s">
        <v>1478</v>
      </c>
      <c r="T3799">
        <v>1</v>
      </c>
      <c r="U3799">
        <v>2.2100000000000002E-2</v>
      </c>
      <c r="V3799">
        <v>112</v>
      </c>
    </row>
    <row r="3800" spans="1:22">
      <c r="A3800">
        <v>178263</v>
      </c>
      <c r="B3800" t="s">
        <v>3742</v>
      </c>
      <c r="C3800">
        <v>0.46789999999999998</v>
      </c>
      <c r="D3800">
        <v>0.53810000000000002</v>
      </c>
      <c r="E3800">
        <v>4689</v>
      </c>
      <c r="F3800">
        <v>2</v>
      </c>
      <c r="G3800">
        <v>6</v>
      </c>
      <c r="H3800">
        <v>5</v>
      </c>
      <c r="I3800">
        <v>97291</v>
      </c>
      <c r="J3800">
        <v>1</v>
      </c>
      <c r="K3800">
        <v>0</v>
      </c>
      <c r="L3800">
        <v>0</v>
      </c>
      <c r="M3800">
        <v>0</v>
      </c>
      <c r="N3800">
        <v>1</v>
      </c>
      <c r="O3800">
        <v>1</v>
      </c>
      <c r="P3800">
        <v>348</v>
      </c>
      <c r="Q3800">
        <v>27</v>
      </c>
      <c r="R3800">
        <v>3</v>
      </c>
      <c r="S3800" t="s">
        <v>1478</v>
      </c>
      <c r="T3800">
        <v>1</v>
      </c>
      <c r="U3800">
        <v>7.0199999999999999E-2</v>
      </c>
      <c r="V3800">
        <v>329</v>
      </c>
    </row>
    <row r="3801" spans="1:22">
      <c r="A3801">
        <v>178264</v>
      </c>
      <c r="B3801" t="s">
        <v>3742</v>
      </c>
      <c r="C3801">
        <v>0.53810000000000002</v>
      </c>
      <c r="D3801">
        <v>0.59630000000000005</v>
      </c>
      <c r="E3801">
        <v>4689</v>
      </c>
      <c r="F3801">
        <v>2</v>
      </c>
      <c r="G3801">
        <v>6</v>
      </c>
      <c r="H3801">
        <v>5</v>
      </c>
      <c r="I3801">
        <v>97291</v>
      </c>
      <c r="J3801">
        <v>1</v>
      </c>
      <c r="K3801">
        <v>0</v>
      </c>
      <c r="L3801">
        <v>0</v>
      </c>
      <c r="M3801">
        <v>0</v>
      </c>
      <c r="N3801">
        <v>1</v>
      </c>
      <c r="O3801">
        <v>1</v>
      </c>
      <c r="P3801">
        <v>348</v>
      </c>
      <c r="Q3801">
        <v>27</v>
      </c>
      <c r="R3801">
        <v>3</v>
      </c>
      <c r="S3801" t="s">
        <v>1478</v>
      </c>
      <c r="T3801">
        <v>1</v>
      </c>
      <c r="U3801">
        <v>5.8200000000000002E-2</v>
      </c>
      <c r="V3801">
        <v>273</v>
      </c>
    </row>
    <row r="3802" spans="1:22">
      <c r="A3802">
        <v>178265</v>
      </c>
      <c r="B3802" t="s">
        <v>3742</v>
      </c>
      <c r="C3802">
        <v>0.59630000000000005</v>
      </c>
      <c r="D3802">
        <v>0.69010002999999998</v>
      </c>
      <c r="E3802">
        <v>4689</v>
      </c>
      <c r="F3802">
        <v>2</v>
      </c>
      <c r="G3802">
        <v>6</v>
      </c>
      <c r="H3802">
        <v>5</v>
      </c>
      <c r="I3802">
        <v>97291</v>
      </c>
      <c r="J3802">
        <v>1</v>
      </c>
      <c r="K3802">
        <v>0</v>
      </c>
      <c r="L3802">
        <v>0</v>
      </c>
      <c r="M3802">
        <v>0</v>
      </c>
      <c r="N3802">
        <v>1</v>
      </c>
      <c r="O3802">
        <v>1</v>
      </c>
      <c r="P3802">
        <v>348</v>
      </c>
      <c r="Q3802">
        <v>27</v>
      </c>
      <c r="R3802">
        <v>3</v>
      </c>
      <c r="S3802" t="s">
        <v>1478</v>
      </c>
      <c r="T3802">
        <v>1</v>
      </c>
      <c r="U3802">
        <v>9.3800030000000006E-2</v>
      </c>
      <c r="V3802">
        <v>440</v>
      </c>
    </row>
    <row r="3803" spans="1:22">
      <c r="A3803">
        <v>178266</v>
      </c>
      <c r="B3803" t="s">
        <v>3743</v>
      </c>
      <c r="C3803">
        <v>-2.9999999999999997E-8</v>
      </c>
      <c r="D3803">
        <v>3.6299999999999999E-2</v>
      </c>
      <c r="E3803">
        <v>3767</v>
      </c>
      <c r="F3803">
        <v>2</v>
      </c>
      <c r="G3803">
        <v>6</v>
      </c>
      <c r="H3803">
        <v>5</v>
      </c>
      <c r="I3803">
        <v>97291</v>
      </c>
      <c r="J3803">
        <v>1</v>
      </c>
      <c r="K3803">
        <v>0</v>
      </c>
      <c r="L3803">
        <v>0</v>
      </c>
      <c r="M3803">
        <v>0</v>
      </c>
      <c r="N3803">
        <v>1</v>
      </c>
      <c r="O3803">
        <v>1</v>
      </c>
      <c r="P3803">
        <v>348</v>
      </c>
      <c r="Q3803">
        <v>27</v>
      </c>
      <c r="R3803">
        <v>3</v>
      </c>
      <c r="S3803" t="s">
        <v>1478</v>
      </c>
      <c r="T3803">
        <v>1</v>
      </c>
      <c r="U3803">
        <v>3.6300029999999997E-2</v>
      </c>
      <c r="V3803">
        <v>137</v>
      </c>
    </row>
    <row r="3804" spans="1:22">
      <c r="A3804">
        <v>178267</v>
      </c>
      <c r="B3804" t="s">
        <v>3743</v>
      </c>
      <c r="C3804">
        <v>3.6299999999999999E-2</v>
      </c>
      <c r="D3804">
        <v>0.17899999999999999</v>
      </c>
      <c r="E3804">
        <v>3767</v>
      </c>
      <c r="F3804">
        <v>2</v>
      </c>
      <c r="G3804">
        <v>6</v>
      </c>
      <c r="H3804">
        <v>5</v>
      </c>
      <c r="I3804">
        <v>97291</v>
      </c>
      <c r="J3804">
        <v>1</v>
      </c>
      <c r="K3804">
        <v>0</v>
      </c>
      <c r="L3804">
        <v>0</v>
      </c>
      <c r="M3804">
        <v>0</v>
      </c>
      <c r="N3804">
        <v>1</v>
      </c>
      <c r="O3804">
        <v>1</v>
      </c>
      <c r="P3804">
        <v>348</v>
      </c>
      <c r="Q3804">
        <v>27</v>
      </c>
      <c r="R3804">
        <v>3</v>
      </c>
      <c r="S3804" t="s">
        <v>1478</v>
      </c>
      <c r="T3804">
        <v>1</v>
      </c>
      <c r="U3804">
        <v>0.14269999999999999</v>
      </c>
      <c r="V3804">
        <v>538</v>
      </c>
    </row>
    <row r="3805" spans="1:22">
      <c r="A3805">
        <v>178268</v>
      </c>
      <c r="B3805" t="s">
        <v>3743</v>
      </c>
      <c r="C3805">
        <v>0.17899999999999999</v>
      </c>
      <c r="D3805">
        <v>0.2137</v>
      </c>
      <c r="E3805">
        <v>3767</v>
      </c>
      <c r="F3805">
        <v>2</v>
      </c>
      <c r="G3805">
        <v>6</v>
      </c>
      <c r="H3805">
        <v>5</v>
      </c>
      <c r="I3805">
        <v>97291</v>
      </c>
      <c r="J3805">
        <v>1</v>
      </c>
      <c r="K3805">
        <v>0</v>
      </c>
      <c r="L3805">
        <v>0</v>
      </c>
      <c r="M3805">
        <v>0</v>
      </c>
      <c r="N3805">
        <v>1</v>
      </c>
      <c r="O3805">
        <v>1</v>
      </c>
      <c r="P3805">
        <v>348</v>
      </c>
      <c r="Q3805">
        <v>27</v>
      </c>
      <c r="R3805">
        <v>3</v>
      </c>
      <c r="S3805" t="s">
        <v>1478</v>
      </c>
      <c r="T3805">
        <v>1</v>
      </c>
      <c r="U3805">
        <v>3.4700000000000002E-2</v>
      </c>
      <c r="V3805">
        <v>131</v>
      </c>
    </row>
    <row r="3806" spans="1:22">
      <c r="A3806">
        <v>178269</v>
      </c>
      <c r="B3806" t="s">
        <v>3743</v>
      </c>
      <c r="C3806">
        <v>0.2137</v>
      </c>
      <c r="D3806">
        <v>0.2215</v>
      </c>
      <c r="E3806">
        <v>3767</v>
      </c>
      <c r="F3806">
        <v>2</v>
      </c>
      <c r="G3806">
        <v>6</v>
      </c>
      <c r="H3806">
        <v>5</v>
      </c>
      <c r="I3806">
        <v>97291</v>
      </c>
      <c r="J3806">
        <v>1</v>
      </c>
      <c r="K3806">
        <v>0</v>
      </c>
      <c r="L3806">
        <v>0</v>
      </c>
      <c r="M3806">
        <v>0</v>
      </c>
      <c r="N3806">
        <v>1</v>
      </c>
      <c r="O3806">
        <v>1</v>
      </c>
      <c r="P3806">
        <v>348</v>
      </c>
      <c r="Q3806">
        <v>27</v>
      </c>
      <c r="R3806">
        <v>3</v>
      </c>
      <c r="S3806" t="s">
        <v>1478</v>
      </c>
      <c r="T3806">
        <v>1</v>
      </c>
      <c r="U3806">
        <v>7.7999999999999996E-3</v>
      </c>
      <c r="V3806">
        <v>29</v>
      </c>
    </row>
    <row r="3807" spans="1:22">
      <c r="A3807">
        <v>178270</v>
      </c>
      <c r="B3807" t="s">
        <v>3743</v>
      </c>
      <c r="C3807">
        <v>0.2215</v>
      </c>
      <c r="D3807">
        <v>0.24959999999999999</v>
      </c>
      <c r="E3807">
        <v>3767</v>
      </c>
      <c r="F3807">
        <v>2</v>
      </c>
      <c r="G3807">
        <v>6</v>
      </c>
      <c r="H3807">
        <v>5</v>
      </c>
      <c r="I3807">
        <v>97291</v>
      </c>
      <c r="J3807">
        <v>1</v>
      </c>
      <c r="K3807">
        <v>0</v>
      </c>
      <c r="L3807">
        <v>0</v>
      </c>
      <c r="M3807">
        <v>0</v>
      </c>
      <c r="N3807">
        <v>1</v>
      </c>
      <c r="O3807">
        <v>1</v>
      </c>
      <c r="P3807">
        <v>348</v>
      </c>
      <c r="Q3807">
        <v>27</v>
      </c>
      <c r="R3807">
        <v>3</v>
      </c>
      <c r="S3807" t="s">
        <v>1478</v>
      </c>
      <c r="T3807">
        <v>1</v>
      </c>
      <c r="U3807">
        <v>2.81E-2</v>
      </c>
      <c r="V3807">
        <v>106</v>
      </c>
    </row>
    <row r="3808" spans="1:22">
      <c r="A3808">
        <v>178271</v>
      </c>
      <c r="B3808" t="s">
        <v>3743</v>
      </c>
      <c r="C3808">
        <v>0.24959999999999999</v>
      </c>
      <c r="D3808">
        <v>0.34610000000000002</v>
      </c>
      <c r="E3808">
        <v>3767</v>
      </c>
      <c r="F3808">
        <v>2</v>
      </c>
      <c r="G3808">
        <v>6</v>
      </c>
      <c r="H3808">
        <v>5</v>
      </c>
      <c r="I3808">
        <v>97291</v>
      </c>
      <c r="J3808">
        <v>1</v>
      </c>
      <c r="K3808">
        <v>0</v>
      </c>
      <c r="L3808">
        <v>0</v>
      </c>
      <c r="M3808">
        <v>0</v>
      </c>
      <c r="N3808">
        <v>1</v>
      </c>
      <c r="O3808">
        <v>1</v>
      </c>
      <c r="P3808">
        <v>348</v>
      </c>
      <c r="Q3808">
        <v>27</v>
      </c>
      <c r="R3808">
        <v>3</v>
      </c>
      <c r="S3808" t="s">
        <v>1478</v>
      </c>
      <c r="T3808">
        <v>1</v>
      </c>
      <c r="U3808">
        <v>9.6500000000000002E-2</v>
      </c>
      <c r="V3808">
        <v>364</v>
      </c>
    </row>
    <row r="3809" spans="1:22">
      <c r="A3809">
        <v>178272</v>
      </c>
      <c r="B3809" t="s">
        <v>3743</v>
      </c>
      <c r="C3809">
        <v>0.34610000000000002</v>
      </c>
      <c r="D3809">
        <v>0.39269999999999999</v>
      </c>
      <c r="E3809">
        <v>3767</v>
      </c>
      <c r="F3809">
        <v>2</v>
      </c>
      <c r="G3809">
        <v>6</v>
      </c>
      <c r="H3809">
        <v>5</v>
      </c>
      <c r="I3809">
        <v>97291</v>
      </c>
      <c r="J3809">
        <v>1</v>
      </c>
      <c r="K3809">
        <v>0</v>
      </c>
      <c r="L3809">
        <v>0</v>
      </c>
      <c r="M3809">
        <v>0</v>
      </c>
      <c r="N3809">
        <v>1</v>
      </c>
      <c r="O3809">
        <v>1</v>
      </c>
      <c r="P3809">
        <v>348</v>
      </c>
      <c r="Q3809">
        <v>27</v>
      </c>
      <c r="R3809">
        <v>3</v>
      </c>
      <c r="S3809" t="s">
        <v>1478</v>
      </c>
      <c r="T3809">
        <v>1</v>
      </c>
      <c r="U3809">
        <v>4.6600000000000003E-2</v>
      </c>
      <c r="V3809">
        <v>176</v>
      </c>
    </row>
    <row r="3810" spans="1:22">
      <c r="A3810">
        <v>178273</v>
      </c>
      <c r="B3810" t="s">
        <v>3743</v>
      </c>
      <c r="C3810">
        <v>0.39269999999999999</v>
      </c>
      <c r="D3810">
        <v>0.44450000000000001</v>
      </c>
      <c r="E3810">
        <v>3767</v>
      </c>
      <c r="F3810">
        <v>2</v>
      </c>
      <c r="G3810">
        <v>6</v>
      </c>
      <c r="H3810">
        <v>5</v>
      </c>
      <c r="I3810">
        <v>97291</v>
      </c>
      <c r="J3810">
        <v>1</v>
      </c>
      <c r="K3810">
        <v>0</v>
      </c>
      <c r="L3810">
        <v>0</v>
      </c>
      <c r="M3810">
        <v>0</v>
      </c>
      <c r="N3810">
        <v>1</v>
      </c>
      <c r="O3810">
        <v>1</v>
      </c>
      <c r="P3810">
        <v>348</v>
      </c>
      <c r="Q3810">
        <v>27</v>
      </c>
      <c r="R3810">
        <v>3</v>
      </c>
      <c r="S3810" t="s">
        <v>1478</v>
      </c>
      <c r="T3810">
        <v>1</v>
      </c>
      <c r="U3810">
        <v>5.1799999999999999E-2</v>
      </c>
      <c r="V3810">
        <v>195</v>
      </c>
    </row>
    <row r="3811" spans="1:22">
      <c r="A3811">
        <v>178274</v>
      </c>
      <c r="B3811" t="s">
        <v>3743</v>
      </c>
      <c r="C3811">
        <v>0.44450000000000001</v>
      </c>
      <c r="D3811">
        <v>0.48730000000000001</v>
      </c>
      <c r="E3811">
        <v>3767</v>
      </c>
      <c r="F3811">
        <v>2</v>
      </c>
      <c r="G3811">
        <v>6</v>
      </c>
      <c r="H3811">
        <v>5</v>
      </c>
      <c r="I3811">
        <v>97291</v>
      </c>
      <c r="J3811">
        <v>1</v>
      </c>
      <c r="K3811">
        <v>0</v>
      </c>
      <c r="L3811">
        <v>0</v>
      </c>
      <c r="M3811">
        <v>0</v>
      </c>
      <c r="N3811">
        <v>1</v>
      </c>
      <c r="O3811">
        <v>1</v>
      </c>
      <c r="P3811">
        <v>348</v>
      </c>
      <c r="Q3811">
        <v>27</v>
      </c>
      <c r="R3811">
        <v>3</v>
      </c>
      <c r="S3811" t="s">
        <v>1478</v>
      </c>
      <c r="T3811">
        <v>1</v>
      </c>
      <c r="U3811">
        <v>4.2799999999999998E-2</v>
      </c>
      <c r="V3811">
        <v>161</v>
      </c>
    </row>
    <row r="3812" spans="1:22">
      <c r="A3812">
        <v>178275</v>
      </c>
      <c r="B3812" t="s">
        <v>3743</v>
      </c>
      <c r="C3812">
        <v>0.48730000000000001</v>
      </c>
      <c r="D3812">
        <v>0.49490000000000001</v>
      </c>
      <c r="E3812">
        <v>3767</v>
      </c>
      <c r="F3812">
        <v>2</v>
      </c>
      <c r="G3812">
        <v>6</v>
      </c>
      <c r="H3812">
        <v>5</v>
      </c>
      <c r="I3812">
        <v>97291</v>
      </c>
      <c r="J3812">
        <v>1</v>
      </c>
      <c r="K3812">
        <v>0</v>
      </c>
      <c r="L3812">
        <v>0</v>
      </c>
      <c r="M3812">
        <v>0</v>
      </c>
      <c r="N3812">
        <v>1</v>
      </c>
      <c r="O3812">
        <v>1</v>
      </c>
      <c r="P3812">
        <v>348</v>
      </c>
      <c r="Q3812">
        <v>27</v>
      </c>
      <c r="R3812">
        <v>3</v>
      </c>
      <c r="S3812" t="s">
        <v>1478</v>
      </c>
      <c r="T3812">
        <v>1</v>
      </c>
      <c r="U3812">
        <v>7.6E-3</v>
      </c>
      <c r="V3812">
        <v>29</v>
      </c>
    </row>
    <row r="3813" spans="1:22">
      <c r="A3813">
        <v>178276</v>
      </c>
      <c r="B3813" t="s">
        <v>3743</v>
      </c>
      <c r="C3813">
        <v>0.49490000000000001</v>
      </c>
      <c r="D3813">
        <v>0.59940000000000004</v>
      </c>
      <c r="E3813">
        <v>3767</v>
      </c>
      <c r="F3813">
        <v>2</v>
      </c>
      <c r="G3813">
        <v>6</v>
      </c>
      <c r="H3813">
        <v>5</v>
      </c>
      <c r="I3813">
        <v>97291</v>
      </c>
      <c r="J3813">
        <v>1</v>
      </c>
      <c r="K3813">
        <v>0</v>
      </c>
      <c r="L3813">
        <v>0</v>
      </c>
      <c r="M3813">
        <v>0</v>
      </c>
      <c r="N3813">
        <v>1</v>
      </c>
      <c r="O3813">
        <v>1</v>
      </c>
      <c r="P3813">
        <v>348</v>
      </c>
      <c r="Q3813">
        <v>27</v>
      </c>
      <c r="R3813">
        <v>3</v>
      </c>
      <c r="S3813" t="s">
        <v>1478</v>
      </c>
      <c r="T3813">
        <v>1</v>
      </c>
      <c r="U3813">
        <v>0.1045</v>
      </c>
      <c r="V3813">
        <v>394</v>
      </c>
    </row>
    <row r="3814" spans="1:22">
      <c r="A3814">
        <v>178277</v>
      </c>
      <c r="B3814" t="s">
        <v>3743</v>
      </c>
      <c r="C3814">
        <v>0.59940000000000004</v>
      </c>
      <c r="D3814">
        <v>0.60840000000000005</v>
      </c>
      <c r="E3814">
        <v>3767</v>
      </c>
      <c r="F3814">
        <v>2</v>
      </c>
      <c r="G3814">
        <v>6</v>
      </c>
      <c r="H3814">
        <v>5</v>
      </c>
      <c r="I3814">
        <v>97291</v>
      </c>
      <c r="J3814">
        <v>1</v>
      </c>
      <c r="K3814">
        <v>0</v>
      </c>
      <c r="L3814">
        <v>0</v>
      </c>
      <c r="M3814">
        <v>0</v>
      </c>
      <c r="N3814">
        <v>1</v>
      </c>
      <c r="O3814">
        <v>1</v>
      </c>
      <c r="P3814">
        <v>348</v>
      </c>
      <c r="Q3814">
        <v>27</v>
      </c>
      <c r="R3814">
        <v>3</v>
      </c>
      <c r="S3814" t="s">
        <v>1478</v>
      </c>
      <c r="T3814">
        <v>1</v>
      </c>
      <c r="U3814">
        <v>8.9999999999999993E-3</v>
      </c>
      <c r="V3814">
        <v>34</v>
      </c>
    </row>
    <row r="3815" spans="1:22">
      <c r="A3815">
        <v>178278</v>
      </c>
      <c r="B3815" t="s">
        <v>3743</v>
      </c>
      <c r="C3815">
        <v>0.60840000000000005</v>
      </c>
      <c r="D3815">
        <v>0.66459999999999997</v>
      </c>
      <c r="E3815">
        <v>3767</v>
      </c>
      <c r="F3815">
        <v>2</v>
      </c>
      <c r="G3815">
        <v>6</v>
      </c>
      <c r="H3815">
        <v>5</v>
      </c>
      <c r="I3815">
        <v>97291</v>
      </c>
      <c r="J3815">
        <v>1</v>
      </c>
      <c r="K3815">
        <v>0</v>
      </c>
      <c r="L3815">
        <v>0</v>
      </c>
      <c r="M3815">
        <v>0</v>
      </c>
      <c r="N3815">
        <v>1</v>
      </c>
      <c r="O3815">
        <v>1</v>
      </c>
      <c r="P3815">
        <v>348</v>
      </c>
      <c r="Q3815">
        <v>27</v>
      </c>
      <c r="R3815">
        <v>3</v>
      </c>
      <c r="S3815" t="s">
        <v>1478</v>
      </c>
      <c r="T3815">
        <v>1</v>
      </c>
      <c r="U3815">
        <v>5.62E-2</v>
      </c>
      <c r="V3815">
        <v>212</v>
      </c>
    </row>
    <row r="3816" spans="1:22">
      <c r="A3816">
        <v>178279</v>
      </c>
      <c r="B3816" t="s">
        <v>3743</v>
      </c>
      <c r="C3816">
        <v>0.66459999999999997</v>
      </c>
      <c r="D3816">
        <v>0.76010001999999999</v>
      </c>
      <c r="E3816">
        <v>3767</v>
      </c>
      <c r="F3816">
        <v>2</v>
      </c>
      <c r="G3816">
        <v>6</v>
      </c>
      <c r="H3816">
        <v>5</v>
      </c>
      <c r="I3816">
        <v>97291</v>
      </c>
      <c r="J3816">
        <v>1</v>
      </c>
      <c r="K3816">
        <v>0</v>
      </c>
      <c r="L3816">
        <v>0</v>
      </c>
      <c r="M3816">
        <v>0</v>
      </c>
      <c r="N3816">
        <v>1</v>
      </c>
      <c r="O3816">
        <v>1</v>
      </c>
      <c r="P3816">
        <v>348</v>
      </c>
      <c r="Q3816">
        <v>27</v>
      </c>
      <c r="R3816">
        <v>3</v>
      </c>
      <c r="S3816" t="s">
        <v>1478</v>
      </c>
      <c r="T3816">
        <v>1</v>
      </c>
      <c r="U3816">
        <v>9.5500020000000005E-2</v>
      </c>
      <c r="V3816">
        <v>360</v>
      </c>
    </row>
    <row r="3817" spans="1:22">
      <c r="A3817">
        <v>178289</v>
      </c>
      <c r="B3817" t="s">
        <v>3744</v>
      </c>
      <c r="C3817">
        <v>-2.9999999999999997E-8</v>
      </c>
      <c r="D3817">
        <v>1.5900000000000001E-2</v>
      </c>
      <c r="E3817">
        <v>6751</v>
      </c>
      <c r="F3817">
        <v>2</v>
      </c>
      <c r="G3817">
        <v>6</v>
      </c>
      <c r="H3817">
        <v>5</v>
      </c>
      <c r="I3817">
        <v>97291</v>
      </c>
      <c r="J3817">
        <v>1</v>
      </c>
      <c r="K3817">
        <v>0</v>
      </c>
      <c r="L3817">
        <v>0</v>
      </c>
      <c r="M3817">
        <v>0</v>
      </c>
      <c r="N3817">
        <v>1</v>
      </c>
      <c r="O3817">
        <v>1</v>
      </c>
      <c r="P3817">
        <v>348</v>
      </c>
      <c r="Q3817">
        <v>27</v>
      </c>
      <c r="R3817">
        <v>3</v>
      </c>
      <c r="S3817" t="s">
        <v>1478</v>
      </c>
      <c r="T3817">
        <v>1</v>
      </c>
      <c r="U3817">
        <v>1.5900029999999999E-2</v>
      </c>
      <c r="V3817">
        <v>107</v>
      </c>
    </row>
    <row r="3818" spans="1:22">
      <c r="A3818">
        <v>178290</v>
      </c>
      <c r="B3818" t="s">
        <v>3744</v>
      </c>
      <c r="C3818">
        <v>1.5900000000000001E-2</v>
      </c>
      <c r="D3818">
        <v>7.4800000000000005E-2</v>
      </c>
      <c r="E3818">
        <v>6751</v>
      </c>
      <c r="F3818">
        <v>2</v>
      </c>
      <c r="G3818">
        <v>6</v>
      </c>
      <c r="H3818">
        <v>5</v>
      </c>
      <c r="I3818">
        <v>97291</v>
      </c>
      <c r="J3818">
        <v>1</v>
      </c>
      <c r="K3818">
        <v>0</v>
      </c>
      <c r="L3818">
        <v>0</v>
      </c>
      <c r="M3818">
        <v>0</v>
      </c>
      <c r="N3818">
        <v>1</v>
      </c>
      <c r="O3818">
        <v>1</v>
      </c>
      <c r="P3818">
        <v>348</v>
      </c>
      <c r="Q3818">
        <v>27</v>
      </c>
      <c r="R3818">
        <v>3</v>
      </c>
      <c r="S3818" t="s">
        <v>1478</v>
      </c>
      <c r="T3818">
        <v>1</v>
      </c>
      <c r="U3818">
        <v>5.8900000000000001E-2</v>
      </c>
      <c r="V3818">
        <v>398</v>
      </c>
    </row>
    <row r="3819" spans="1:22">
      <c r="A3819">
        <v>178291</v>
      </c>
      <c r="B3819" t="s">
        <v>3744</v>
      </c>
      <c r="C3819">
        <v>7.4800000000000005E-2</v>
      </c>
      <c r="D3819">
        <v>0.16539999999999999</v>
      </c>
      <c r="E3819">
        <v>6751</v>
      </c>
      <c r="F3819">
        <v>2</v>
      </c>
      <c r="G3819">
        <v>6</v>
      </c>
      <c r="H3819">
        <v>5</v>
      </c>
      <c r="I3819">
        <v>97291</v>
      </c>
      <c r="J3819">
        <v>1</v>
      </c>
      <c r="K3819">
        <v>0</v>
      </c>
      <c r="L3819">
        <v>0</v>
      </c>
      <c r="M3819">
        <v>0</v>
      </c>
      <c r="N3819">
        <v>1</v>
      </c>
      <c r="O3819">
        <v>1</v>
      </c>
      <c r="P3819">
        <v>348</v>
      </c>
      <c r="Q3819">
        <v>27</v>
      </c>
      <c r="R3819">
        <v>3</v>
      </c>
      <c r="S3819" t="s">
        <v>1478</v>
      </c>
      <c r="T3819">
        <v>1</v>
      </c>
      <c r="U3819">
        <v>9.06E-2</v>
      </c>
      <c r="V3819">
        <v>612</v>
      </c>
    </row>
    <row r="3820" spans="1:22">
      <c r="A3820">
        <v>178292</v>
      </c>
      <c r="B3820" t="s">
        <v>3744</v>
      </c>
      <c r="C3820">
        <v>0.16539999999999999</v>
      </c>
      <c r="D3820">
        <v>0.23669999999999999</v>
      </c>
      <c r="E3820">
        <v>6751</v>
      </c>
      <c r="F3820">
        <v>2</v>
      </c>
      <c r="G3820">
        <v>6</v>
      </c>
      <c r="H3820">
        <v>5</v>
      </c>
      <c r="I3820">
        <v>97291</v>
      </c>
      <c r="J3820">
        <v>1</v>
      </c>
      <c r="K3820">
        <v>0</v>
      </c>
      <c r="L3820">
        <v>0</v>
      </c>
      <c r="M3820">
        <v>0</v>
      </c>
      <c r="N3820">
        <v>1</v>
      </c>
      <c r="O3820">
        <v>1</v>
      </c>
      <c r="P3820">
        <v>348</v>
      </c>
      <c r="Q3820">
        <v>27</v>
      </c>
      <c r="R3820">
        <v>3</v>
      </c>
      <c r="S3820" t="s">
        <v>1478</v>
      </c>
      <c r="T3820">
        <v>1</v>
      </c>
      <c r="U3820">
        <v>7.1300000000000002E-2</v>
      </c>
      <c r="V3820">
        <v>481</v>
      </c>
    </row>
    <row r="3821" spans="1:22">
      <c r="A3821">
        <v>178293</v>
      </c>
      <c r="B3821" t="s">
        <v>3744</v>
      </c>
      <c r="C3821">
        <v>0.23669999999999999</v>
      </c>
      <c r="D3821">
        <v>0.28370000000000001</v>
      </c>
      <c r="E3821">
        <v>7045</v>
      </c>
      <c r="F3821">
        <v>2</v>
      </c>
      <c r="G3821">
        <v>6</v>
      </c>
      <c r="H3821">
        <v>5</v>
      </c>
      <c r="I3821">
        <v>97291</v>
      </c>
      <c r="J3821">
        <v>1</v>
      </c>
      <c r="K3821">
        <v>0</v>
      </c>
      <c r="L3821">
        <v>0</v>
      </c>
      <c r="M3821">
        <v>0</v>
      </c>
      <c r="N3821">
        <v>1</v>
      </c>
      <c r="O3821">
        <v>1</v>
      </c>
      <c r="P3821">
        <v>348</v>
      </c>
      <c r="Q3821">
        <v>27</v>
      </c>
      <c r="R3821">
        <v>3</v>
      </c>
      <c r="S3821" t="s">
        <v>1478</v>
      </c>
      <c r="T3821">
        <v>1</v>
      </c>
      <c r="U3821">
        <v>4.7E-2</v>
      </c>
      <c r="V3821">
        <v>331</v>
      </c>
    </row>
    <row r="3822" spans="1:22">
      <c r="A3822">
        <v>178294</v>
      </c>
      <c r="B3822" t="s">
        <v>3744</v>
      </c>
      <c r="C3822">
        <v>0.28370000000000001</v>
      </c>
      <c r="D3822">
        <v>0.30830000000000002</v>
      </c>
      <c r="E3822">
        <v>7222</v>
      </c>
      <c r="F3822">
        <v>2</v>
      </c>
      <c r="G3822">
        <v>6</v>
      </c>
      <c r="H3822">
        <v>5</v>
      </c>
      <c r="I3822">
        <v>97291</v>
      </c>
      <c r="J3822">
        <v>1</v>
      </c>
      <c r="K3822">
        <v>0</v>
      </c>
      <c r="L3822">
        <v>0</v>
      </c>
      <c r="M3822">
        <v>0</v>
      </c>
      <c r="N3822">
        <v>1</v>
      </c>
      <c r="O3822">
        <v>1</v>
      </c>
      <c r="P3822">
        <v>348</v>
      </c>
      <c r="Q3822">
        <v>27</v>
      </c>
      <c r="R3822">
        <v>3</v>
      </c>
      <c r="S3822" t="s">
        <v>1478</v>
      </c>
      <c r="T3822">
        <v>1</v>
      </c>
      <c r="U3822">
        <v>2.46E-2</v>
      </c>
      <c r="V3822">
        <v>178</v>
      </c>
    </row>
    <row r="3823" spans="1:22">
      <c r="A3823">
        <v>178295</v>
      </c>
      <c r="B3823" t="s">
        <v>3744</v>
      </c>
      <c r="C3823">
        <v>0.30830000000000002</v>
      </c>
      <c r="D3823">
        <v>0.33050000000000002</v>
      </c>
      <c r="E3823">
        <v>7339</v>
      </c>
      <c r="F3823">
        <v>2</v>
      </c>
      <c r="G3823">
        <v>6</v>
      </c>
      <c r="H3823">
        <v>5</v>
      </c>
      <c r="I3823">
        <v>97291</v>
      </c>
      <c r="J3823">
        <v>1</v>
      </c>
      <c r="K3823">
        <v>0</v>
      </c>
      <c r="L3823">
        <v>0</v>
      </c>
      <c r="M3823">
        <v>0</v>
      </c>
      <c r="N3823">
        <v>1</v>
      </c>
      <c r="O3823">
        <v>1</v>
      </c>
      <c r="P3823">
        <v>348</v>
      </c>
      <c r="Q3823">
        <v>27</v>
      </c>
      <c r="R3823">
        <v>3</v>
      </c>
      <c r="S3823" t="s">
        <v>1478</v>
      </c>
      <c r="T3823">
        <v>1</v>
      </c>
      <c r="U3823">
        <v>2.2200000000000001E-2</v>
      </c>
      <c r="V3823">
        <v>163</v>
      </c>
    </row>
    <row r="3824" spans="1:22">
      <c r="A3824">
        <v>178296</v>
      </c>
      <c r="B3824" t="s">
        <v>3744</v>
      </c>
      <c r="C3824">
        <v>0.33050000000000002</v>
      </c>
      <c r="D3824">
        <v>0.35639999999999999</v>
      </c>
      <c r="E3824">
        <v>7458</v>
      </c>
      <c r="F3824">
        <v>2</v>
      </c>
      <c r="G3824">
        <v>6</v>
      </c>
      <c r="H3824">
        <v>5</v>
      </c>
      <c r="I3824">
        <v>97291</v>
      </c>
      <c r="J3824">
        <v>1</v>
      </c>
      <c r="K3824">
        <v>0</v>
      </c>
      <c r="L3824">
        <v>0</v>
      </c>
      <c r="M3824">
        <v>0</v>
      </c>
      <c r="N3824">
        <v>1</v>
      </c>
      <c r="O3824">
        <v>1</v>
      </c>
      <c r="P3824">
        <v>348</v>
      </c>
      <c r="Q3824">
        <v>27</v>
      </c>
      <c r="R3824">
        <v>3</v>
      </c>
      <c r="S3824" t="s">
        <v>1478</v>
      </c>
      <c r="T3824">
        <v>1</v>
      </c>
      <c r="U3824">
        <v>2.5899999999999999E-2</v>
      </c>
      <c r="V3824">
        <v>193</v>
      </c>
    </row>
    <row r="3825" spans="1:22">
      <c r="A3825">
        <v>178297</v>
      </c>
      <c r="B3825" t="s">
        <v>3744</v>
      </c>
      <c r="C3825">
        <v>0.35639999999999999</v>
      </c>
      <c r="D3825">
        <v>0.38600000000000001</v>
      </c>
      <c r="E3825">
        <v>7596</v>
      </c>
      <c r="F3825">
        <v>2</v>
      </c>
      <c r="G3825">
        <v>6</v>
      </c>
      <c r="H3825">
        <v>5</v>
      </c>
      <c r="I3825">
        <v>97291</v>
      </c>
      <c r="J3825">
        <v>1</v>
      </c>
      <c r="K3825">
        <v>0</v>
      </c>
      <c r="L3825">
        <v>0</v>
      </c>
      <c r="M3825">
        <v>0</v>
      </c>
      <c r="N3825">
        <v>1</v>
      </c>
      <c r="O3825">
        <v>1</v>
      </c>
      <c r="P3825">
        <v>348</v>
      </c>
      <c r="Q3825">
        <v>27</v>
      </c>
      <c r="R3825">
        <v>3</v>
      </c>
      <c r="S3825" t="s">
        <v>1478</v>
      </c>
      <c r="T3825">
        <v>1</v>
      </c>
      <c r="U3825">
        <v>2.9600000000000001E-2</v>
      </c>
      <c r="V3825">
        <v>225</v>
      </c>
    </row>
    <row r="3826" spans="1:22">
      <c r="A3826">
        <v>178298</v>
      </c>
      <c r="B3826" t="s">
        <v>3744</v>
      </c>
      <c r="C3826">
        <v>0.38600000000000001</v>
      </c>
      <c r="D3826">
        <v>0.43590000000000001</v>
      </c>
      <c r="E3826">
        <v>7793</v>
      </c>
      <c r="F3826">
        <v>2</v>
      </c>
      <c r="G3826">
        <v>6</v>
      </c>
      <c r="H3826">
        <v>5</v>
      </c>
      <c r="I3826">
        <v>97291</v>
      </c>
      <c r="J3826">
        <v>1</v>
      </c>
      <c r="K3826">
        <v>0</v>
      </c>
      <c r="L3826">
        <v>0</v>
      </c>
      <c r="M3826">
        <v>0</v>
      </c>
      <c r="N3826">
        <v>1</v>
      </c>
      <c r="O3826">
        <v>1</v>
      </c>
      <c r="P3826">
        <v>348</v>
      </c>
      <c r="Q3826">
        <v>27</v>
      </c>
      <c r="R3826">
        <v>3</v>
      </c>
      <c r="S3826" t="s">
        <v>1478</v>
      </c>
      <c r="T3826">
        <v>1</v>
      </c>
      <c r="U3826">
        <v>4.99E-2</v>
      </c>
      <c r="V3826">
        <v>389</v>
      </c>
    </row>
    <row r="3827" spans="1:22">
      <c r="A3827">
        <v>178299</v>
      </c>
      <c r="B3827" t="s">
        <v>3744</v>
      </c>
      <c r="C3827">
        <v>0.43590000000000001</v>
      </c>
      <c r="D3827">
        <v>0.47210000000000002</v>
      </c>
      <c r="E3827">
        <v>8007</v>
      </c>
      <c r="F3827">
        <v>2</v>
      </c>
      <c r="G3827">
        <v>6</v>
      </c>
      <c r="H3827">
        <v>5</v>
      </c>
      <c r="I3827">
        <v>97291</v>
      </c>
      <c r="J3827">
        <v>1</v>
      </c>
      <c r="K3827">
        <v>0</v>
      </c>
      <c r="L3827">
        <v>0</v>
      </c>
      <c r="M3827">
        <v>0</v>
      </c>
      <c r="N3827">
        <v>1</v>
      </c>
      <c r="O3827">
        <v>1</v>
      </c>
      <c r="P3827">
        <v>348</v>
      </c>
      <c r="Q3827">
        <v>27</v>
      </c>
      <c r="R3827">
        <v>3</v>
      </c>
      <c r="S3827" t="s">
        <v>1478</v>
      </c>
      <c r="T3827">
        <v>1</v>
      </c>
      <c r="U3827">
        <v>3.6200000000000003E-2</v>
      </c>
      <c r="V3827">
        <v>290</v>
      </c>
    </row>
    <row r="3828" spans="1:22">
      <c r="A3828">
        <v>178300</v>
      </c>
      <c r="B3828" t="s">
        <v>3744</v>
      </c>
      <c r="C3828">
        <v>0.47210000000000002</v>
      </c>
      <c r="D3828">
        <v>0.54359999999999997</v>
      </c>
      <c r="E3828">
        <v>8274</v>
      </c>
      <c r="F3828">
        <v>2</v>
      </c>
      <c r="G3828">
        <v>6</v>
      </c>
      <c r="H3828">
        <v>5</v>
      </c>
      <c r="I3828">
        <v>97291</v>
      </c>
      <c r="J3828">
        <v>1</v>
      </c>
      <c r="K3828">
        <v>0</v>
      </c>
      <c r="L3828">
        <v>0</v>
      </c>
      <c r="M3828">
        <v>0</v>
      </c>
      <c r="N3828">
        <v>1</v>
      </c>
      <c r="O3828">
        <v>1</v>
      </c>
      <c r="P3828">
        <v>348</v>
      </c>
      <c r="Q3828">
        <v>27</v>
      </c>
      <c r="R3828">
        <v>3</v>
      </c>
      <c r="S3828" t="s">
        <v>1478</v>
      </c>
      <c r="T3828">
        <v>1</v>
      </c>
      <c r="U3828">
        <v>7.1499999999999994E-2</v>
      </c>
      <c r="V3828">
        <v>592</v>
      </c>
    </row>
    <row r="3829" spans="1:22">
      <c r="A3829">
        <v>178301</v>
      </c>
      <c r="B3829" t="s">
        <v>3744</v>
      </c>
      <c r="C3829">
        <v>0.54359999999999997</v>
      </c>
      <c r="D3829">
        <v>0.59019999999999995</v>
      </c>
      <c r="E3829">
        <v>8567</v>
      </c>
      <c r="F3829">
        <v>2</v>
      </c>
      <c r="G3829">
        <v>6</v>
      </c>
      <c r="H3829">
        <v>5</v>
      </c>
      <c r="I3829">
        <v>97291</v>
      </c>
      <c r="J3829">
        <v>1</v>
      </c>
      <c r="K3829">
        <v>0</v>
      </c>
      <c r="L3829">
        <v>0</v>
      </c>
      <c r="M3829">
        <v>0</v>
      </c>
      <c r="N3829">
        <v>1</v>
      </c>
      <c r="O3829">
        <v>1</v>
      </c>
      <c r="P3829">
        <v>348</v>
      </c>
      <c r="Q3829">
        <v>27</v>
      </c>
      <c r="R3829">
        <v>3</v>
      </c>
      <c r="S3829" t="s">
        <v>1478</v>
      </c>
      <c r="T3829">
        <v>1</v>
      </c>
      <c r="U3829">
        <v>4.6600000000000003E-2</v>
      </c>
      <c r="V3829">
        <v>399</v>
      </c>
    </row>
    <row r="3830" spans="1:22">
      <c r="A3830">
        <v>178302</v>
      </c>
      <c r="B3830" t="s">
        <v>3744</v>
      </c>
      <c r="C3830">
        <v>0.59019999999999995</v>
      </c>
      <c r="D3830">
        <v>0.64190000000000003</v>
      </c>
      <c r="E3830">
        <v>8811</v>
      </c>
      <c r="F3830">
        <v>2</v>
      </c>
      <c r="G3830">
        <v>6</v>
      </c>
      <c r="H3830">
        <v>5</v>
      </c>
      <c r="I3830">
        <v>97291</v>
      </c>
      <c r="J3830">
        <v>1</v>
      </c>
      <c r="K3830">
        <v>0</v>
      </c>
      <c r="L3830">
        <v>0</v>
      </c>
      <c r="M3830">
        <v>0</v>
      </c>
      <c r="N3830">
        <v>1</v>
      </c>
      <c r="O3830">
        <v>1</v>
      </c>
      <c r="P3830">
        <v>348</v>
      </c>
      <c r="Q3830">
        <v>27</v>
      </c>
      <c r="R3830">
        <v>3</v>
      </c>
      <c r="S3830" t="s">
        <v>1478</v>
      </c>
      <c r="T3830">
        <v>1</v>
      </c>
      <c r="U3830">
        <v>5.1700000000000003E-2</v>
      </c>
      <c r="V3830">
        <v>456</v>
      </c>
    </row>
    <row r="3831" spans="1:22">
      <c r="A3831">
        <v>178303</v>
      </c>
      <c r="B3831" t="s">
        <v>3744</v>
      </c>
      <c r="C3831">
        <v>0.64190000000000003</v>
      </c>
      <c r="D3831">
        <v>0.69769999999999999</v>
      </c>
      <c r="E3831">
        <v>9078</v>
      </c>
      <c r="F3831">
        <v>2</v>
      </c>
      <c r="G3831">
        <v>6</v>
      </c>
      <c r="H3831">
        <v>5</v>
      </c>
      <c r="I3831">
        <v>97291</v>
      </c>
      <c r="J3831">
        <v>1</v>
      </c>
      <c r="K3831">
        <v>0</v>
      </c>
      <c r="L3831">
        <v>0</v>
      </c>
      <c r="M3831">
        <v>0</v>
      </c>
      <c r="N3831">
        <v>1</v>
      </c>
      <c r="O3831">
        <v>1</v>
      </c>
      <c r="P3831">
        <v>348</v>
      </c>
      <c r="Q3831">
        <v>27</v>
      </c>
      <c r="R3831">
        <v>3</v>
      </c>
      <c r="S3831" t="s">
        <v>1478</v>
      </c>
      <c r="T3831">
        <v>1</v>
      </c>
      <c r="U3831">
        <v>5.5800000000000002E-2</v>
      </c>
      <c r="V3831">
        <v>507</v>
      </c>
    </row>
    <row r="3832" spans="1:22">
      <c r="A3832">
        <v>178304</v>
      </c>
      <c r="B3832" t="s">
        <v>3744</v>
      </c>
      <c r="C3832">
        <v>0.69769999999999999</v>
      </c>
      <c r="D3832">
        <v>0.79449999999999998</v>
      </c>
      <c r="E3832">
        <v>9457</v>
      </c>
      <c r="F3832">
        <v>2</v>
      </c>
      <c r="G3832">
        <v>6</v>
      </c>
      <c r="H3832">
        <v>5</v>
      </c>
      <c r="I3832">
        <v>97291</v>
      </c>
      <c r="J3832">
        <v>1</v>
      </c>
      <c r="K3832">
        <v>0</v>
      </c>
      <c r="L3832">
        <v>0</v>
      </c>
      <c r="M3832">
        <v>0</v>
      </c>
      <c r="N3832">
        <v>1</v>
      </c>
      <c r="O3832">
        <v>1</v>
      </c>
      <c r="P3832">
        <v>348</v>
      </c>
      <c r="Q3832">
        <v>27</v>
      </c>
      <c r="R3832">
        <v>3</v>
      </c>
      <c r="S3832" t="s">
        <v>1478</v>
      </c>
      <c r="T3832">
        <v>1</v>
      </c>
      <c r="U3832">
        <v>9.6799999999999997E-2</v>
      </c>
      <c r="V3832">
        <v>915</v>
      </c>
    </row>
    <row r="3833" spans="1:22">
      <c r="A3833">
        <v>178305</v>
      </c>
      <c r="B3833" t="s">
        <v>3744</v>
      </c>
      <c r="C3833">
        <v>0.79449999999999998</v>
      </c>
      <c r="D3833">
        <v>0.85209999999999997</v>
      </c>
      <c r="E3833">
        <v>9840</v>
      </c>
      <c r="F3833">
        <v>2</v>
      </c>
      <c r="G3833">
        <v>6</v>
      </c>
      <c r="H3833">
        <v>5</v>
      </c>
      <c r="I3833">
        <v>97291</v>
      </c>
      <c r="J3833">
        <v>1</v>
      </c>
      <c r="K3833">
        <v>0</v>
      </c>
      <c r="L3833">
        <v>0</v>
      </c>
      <c r="M3833">
        <v>0</v>
      </c>
      <c r="N3833">
        <v>1</v>
      </c>
      <c r="O3833">
        <v>1</v>
      </c>
      <c r="P3833">
        <v>348</v>
      </c>
      <c r="Q3833">
        <v>27</v>
      </c>
      <c r="R3833">
        <v>3</v>
      </c>
      <c r="S3833" t="s">
        <v>1478</v>
      </c>
      <c r="T3833">
        <v>1</v>
      </c>
      <c r="U3833">
        <v>5.7599999999999998E-2</v>
      </c>
      <c r="V3833">
        <v>567</v>
      </c>
    </row>
    <row r="3834" spans="1:22">
      <c r="A3834">
        <v>178306</v>
      </c>
      <c r="B3834" t="s">
        <v>3744</v>
      </c>
      <c r="C3834">
        <v>0.85209999999999997</v>
      </c>
      <c r="D3834">
        <v>0.99019999999999997</v>
      </c>
      <c r="E3834">
        <v>10326</v>
      </c>
      <c r="F3834">
        <v>2</v>
      </c>
      <c r="G3834">
        <v>6</v>
      </c>
      <c r="H3834">
        <v>5</v>
      </c>
      <c r="I3834">
        <v>97291</v>
      </c>
      <c r="J3834">
        <v>1</v>
      </c>
      <c r="K3834">
        <v>0</v>
      </c>
      <c r="L3834">
        <v>0</v>
      </c>
      <c r="M3834">
        <v>0</v>
      </c>
      <c r="N3834">
        <v>1</v>
      </c>
      <c r="O3834">
        <v>1</v>
      </c>
      <c r="P3834">
        <v>348</v>
      </c>
      <c r="Q3834">
        <v>27</v>
      </c>
      <c r="R3834">
        <v>3</v>
      </c>
      <c r="S3834" t="s">
        <v>1478</v>
      </c>
      <c r="T3834">
        <v>1</v>
      </c>
      <c r="U3834">
        <v>0.1381</v>
      </c>
      <c r="V3834">
        <v>1426</v>
      </c>
    </row>
    <row r="3835" spans="1:22">
      <c r="A3835">
        <v>178307</v>
      </c>
      <c r="B3835" t="s">
        <v>3744</v>
      </c>
      <c r="C3835">
        <v>0.99019999999999997</v>
      </c>
      <c r="D3835">
        <v>1.0271999999999999</v>
      </c>
      <c r="E3835">
        <v>10761</v>
      </c>
      <c r="F3835">
        <v>2</v>
      </c>
      <c r="G3835">
        <v>6</v>
      </c>
      <c r="H3835">
        <v>5</v>
      </c>
      <c r="I3835">
        <v>97291</v>
      </c>
      <c r="J3835">
        <v>1</v>
      </c>
      <c r="K3835">
        <v>0</v>
      </c>
      <c r="L3835">
        <v>0</v>
      </c>
      <c r="M3835">
        <v>0</v>
      </c>
      <c r="N3835">
        <v>1</v>
      </c>
      <c r="O3835">
        <v>1</v>
      </c>
      <c r="P3835">
        <v>348</v>
      </c>
      <c r="Q3835">
        <v>27</v>
      </c>
      <c r="R3835">
        <v>3</v>
      </c>
      <c r="S3835" t="s">
        <v>1478</v>
      </c>
      <c r="T3835">
        <v>1</v>
      </c>
      <c r="U3835">
        <v>3.6999999999999998E-2</v>
      </c>
      <c r="V3835">
        <v>398</v>
      </c>
    </row>
    <row r="3836" spans="1:22">
      <c r="A3836">
        <v>178308</v>
      </c>
      <c r="B3836" t="s">
        <v>3744</v>
      </c>
      <c r="C3836">
        <v>1.0271999999999999</v>
      </c>
      <c r="D3836">
        <v>1.0616000000000001</v>
      </c>
      <c r="E3836">
        <v>10938</v>
      </c>
      <c r="F3836">
        <v>2</v>
      </c>
      <c r="G3836">
        <v>6</v>
      </c>
      <c r="H3836">
        <v>5</v>
      </c>
      <c r="I3836">
        <v>97291</v>
      </c>
      <c r="J3836">
        <v>1</v>
      </c>
      <c r="K3836">
        <v>0</v>
      </c>
      <c r="L3836">
        <v>0</v>
      </c>
      <c r="M3836">
        <v>0</v>
      </c>
      <c r="N3836">
        <v>1</v>
      </c>
      <c r="O3836">
        <v>1</v>
      </c>
      <c r="P3836">
        <v>348</v>
      </c>
      <c r="Q3836">
        <v>27</v>
      </c>
      <c r="R3836">
        <v>3</v>
      </c>
      <c r="S3836" t="s">
        <v>1478</v>
      </c>
      <c r="T3836">
        <v>1</v>
      </c>
      <c r="U3836">
        <v>3.44E-2</v>
      </c>
      <c r="V3836">
        <v>376</v>
      </c>
    </row>
    <row r="3837" spans="1:22">
      <c r="A3837">
        <v>178309</v>
      </c>
      <c r="B3837" t="s">
        <v>3744</v>
      </c>
      <c r="C3837">
        <v>1.0616000000000001</v>
      </c>
      <c r="D3837">
        <v>1.1245000000000001</v>
      </c>
      <c r="E3837">
        <v>11180</v>
      </c>
      <c r="F3837">
        <v>2</v>
      </c>
      <c r="G3837">
        <v>6</v>
      </c>
      <c r="H3837">
        <v>5</v>
      </c>
      <c r="I3837">
        <v>97291</v>
      </c>
      <c r="J3837">
        <v>1</v>
      </c>
      <c r="K3837">
        <v>0</v>
      </c>
      <c r="L3837">
        <v>0</v>
      </c>
      <c r="M3837">
        <v>0</v>
      </c>
      <c r="N3837">
        <v>1</v>
      </c>
      <c r="O3837">
        <v>1</v>
      </c>
      <c r="P3837">
        <v>348</v>
      </c>
      <c r="Q3837">
        <v>27</v>
      </c>
      <c r="R3837">
        <v>3</v>
      </c>
      <c r="S3837" t="s">
        <v>1478</v>
      </c>
      <c r="T3837">
        <v>1</v>
      </c>
      <c r="U3837">
        <v>6.2899999999999998E-2</v>
      </c>
      <c r="V3837">
        <v>703</v>
      </c>
    </row>
    <row r="3838" spans="1:22">
      <c r="A3838">
        <v>178310</v>
      </c>
      <c r="B3838" t="s">
        <v>3744</v>
      </c>
      <c r="C3838">
        <v>1.1245000000000001</v>
      </c>
      <c r="D3838">
        <v>1.1611</v>
      </c>
      <c r="E3838">
        <v>11427</v>
      </c>
      <c r="F3838">
        <v>2</v>
      </c>
      <c r="G3838">
        <v>6</v>
      </c>
      <c r="H3838">
        <v>5</v>
      </c>
      <c r="I3838">
        <v>97291</v>
      </c>
      <c r="J3838">
        <v>1</v>
      </c>
      <c r="K3838">
        <v>0</v>
      </c>
      <c r="L3838">
        <v>0</v>
      </c>
      <c r="M3838">
        <v>0</v>
      </c>
      <c r="N3838">
        <v>1</v>
      </c>
      <c r="O3838">
        <v>1</v>
      </c>
      <c r="P3838">
        <v>348</v>
      </c>
      <c r="Q3838">
        <v>27</v>
      </c>
      <c r="R3838">
        <v>3</v>
      </c>
      <c r="S3838" t="s">
        <v>1478</v>
      </c>
      <c r="T3838">
        <v>1</v>
      </c>
      <c r="U3838">
        <v>3.6600000000000001E-2</v>
      </c>
      <c r="V3838">
        <v>418</v>
      </c>
    </row>
    <row r="3839" spans="1:22">
      <c r="A3839">
        <v>178311</v>
      </c>
      <c r="B3839" t="s">
        <v>3744</v>
      </c>
      <c r="C3839">
        <v>1.1611</v>
      </c>
      <c r="D3839">
        <v>1.1846000000000001</v>
      </c>
      <c r="E3839">
        <v>11576</v>
      </c>
      <c r="F3839">
        <v>2</v>
      </c>
      <c r="G3839">
        <v>6</v>
      </c>
      <c r="H3839">
        <v>5</v>
      </c>
      <c r="I3839">
        <v>97291</v>
      </c>
      <c r="J3839">
        <v>1</v>
      </c>
      <c r="K3839">
        <v>0</v>
      </c>
      <c r="L3839">
        <v>0</v>
      </c>
      <c r="M3839">
        <v>0</v>
      </c>
      <c r="N3839">
        <v>1</v>
      </c>
      <c r="O3839">
        <v>1</v>
      </c>
      <c r="P3839">
        <v>348</v>
      </c>
      <c r="Q3839">
        <v>27</v>
      </c>
      <c r="R3839">
        <v>3</v>
      </c>
      <c r="S3839" t="s">
        <v>1478</v>
      </c>
      <c r="T3839">
        <v>1</v>
      </c>
      <c r="U3839">
        <v>2.35E-2</v>
      </c>
      <c r="V3839">
        <v>272</v>
      </c>
    </row>
    <row r="3840" spans="1:22">
      <c r="A3840">
        <v>178312</v>
      </c>
      <c r="B3840" t="s">
        <v>3744</v>
      </c>
      <c r="C3840">
        <v>1.1846000000000001</v>
      </c>
      <c r="D3840">
        <v>1.2545999999999999</v>
      </c>
      <c r="E3840">
        <v>11808</v>
      </c>
      <c r="F3840">
        <v>2</v>
      </c>
      <c r="G3840">
        <v>6</v>
      </c>
      <c r="H3840">
        <v>5</v>
      </c>
      <c r="I3840">
        <v>97291</v>
      </c>
      <c r="J3840">
        <v>1</v>
      </c>
      <c r="K3840">
        <v>0</v>
      </c>
      <c r="L3840">
        <v>0</v>
      </c>
      <c r="M3840">
        <v>0</v>
      </c>
      <c r="N3840">
        <v>1</v>
      </c>
      <c r="O3840">
        <v>1</v>
      </c>
      <c r="P3840">
        <v>348</v>
      </c>
      <c r="Q3840">
        <v>27</v>
      </c>
      <c r="R3840">
        <v>3</v>
      </c>
      <c r="S3840" t="s">
        <v>1478</v>
      </c>
      <c r="T3840">
        <v>1</v>
      </c>
      <c r="U3840">
        <v>7.0000000000000007E-2</v>
      </c>
      <c r="V3840">
        <v>827</v>
      </c>
    </row>
    <row r="3841" spans="1:22">
      <c r="A3841">
        <v>178313</v>
      </c>
      <c r="B3841" t="s">
        <v>3744</v>
      </c>
      <c r="C3841">
        <v>1.2545999999999999</v>
      </c>
      <c r="D3841">
        <v>1.2948</v>
      </c>
      <c r="E3841">
        <v>12081</v>
      </c>
      <c r="F3841">
        <v>2</v>
      </c>
      <c r="G3841">
        <v>6</v>
      </c>
      <c r="H3841">
        <v>5</v>
      </c>
      <c r="I3841">
        <v>97291</v>
      </c>
      <c r="J3841">
        <v>1</v>
      </c>
      <c r="K3841">
        <v>0</v>
      </c>
      <c r="L3841">
        <v>0</v>
      </c>
      <c r="M3841">
        <v>0</v>
      </c>
      <c r="N3841">
        <v>1</v>
      </c>
      <c r="O3841">
        <v>1</v>
      </c>
      <c r="P3841">
        <v>348</v>
      </c>
      <c r="Q3841">
        <v>27</v>
      </c>
      <c r="R3841">
        <v>3</v>
      </c>
      <c r="S3841" t="s">
        <v>1478</v>
      </c>
      <c r="T3841">
        <v>1</v>
      </c>
      <c r="U3841">
        <v>4.02E-2</v>
      </c>
      <c r="V3841">
        <v>486</v>
      </c>
    </row>
    <row r="3842" spans="1:22">
      <c r="A3842">
        <v>178314</v>
      </c>
      <c r="B3842" t="s">
        <v>3744</v>
      </c>
      <c r="C3842">
        <v>1.2948</v>
      </c>
      <c r="D3842">
        <v>1.3523000000000001</v>
      </c>
      <c r="E3842">
        <v>12324</v>
      </c>
      <c r="F3842">
        <v>2</v>
      </c>
      <c r="G3842">
        <v>6</v>
      </c>
      <c r="H3842">
        <v>5</v>
      </c>
      <c r="I3842">
        <v>97291</v>
      </c>
      <c r="J3842">
        <v>1</v>
      </c>
      <c r="K3842">
        <v>0</v>
      </c>
      <c r="L3842">
        <v>0</v>
      </c>
      <c r="M3842">
        <v>0</v>
      </c>
      <c r="N3842">
        <v>1</v>
      </c>
      <c r="O3842">
        <v>1</v>
      </c>
      <c r="P3842">
        <v>348</v>
      </c>
      <c r="Q3842">
        <v>27</v>
      </c>
      <c r="R3842">
        <v>3</v>
      </c>
      <c r="S3842" t="s">
        <v>1478</v>
      </c>
      <c r="T3842">
        <v>1</v>
      </c>
      <c r="U3842">
        <v>5.7500000000000002E-2</v>
      </c>
      <c r="V3842">
        <v>709</v>
      </c>
    </row>
    <row r="3843" spans="1:22">
      <c r="A3843">
        <v>178315</v>
      </c>
      <c r="B3843" t="s">
        <v>3744</v>
      </c>
      <c r="C3843">
        <v>1.3523000000000001</v>
      </c>
      <c r="D3843">
        <v>1.4860999699999999</v>
      </c>
      <c r="E3843">
        <v>12324</v>
      </c>
      <c r="F3843">
        <v>2</v>
      </c>
      <c r="G3843">
        <v>6</v>
      </c>
      <c r="H3843">
        <v>5</v>
      </c>
      <c r="I3843">
        <v>97291</v>
      </c>
      <c r="J3843">
        <v>1</v>
      </c>
      <c r="K3843">
        <v>0</v>
      </c>
      <c r="L3843">
        <v>0</v>
      </c>
      <c r="M3843">
        <v>0</v>
      </c>
      <c r="N3843">
        <v>1</v>
      </c>
      <c r="O3843">
        <v>1</v>
      </c>
      <c r="P3843">
        <v>348</v>
      </c>
      <c r="Q3843">
        <v>27</v>
      </c>
      <c r="R3843">
        <v>3</v>
      </c>
      <c r="S3843" t="s">
        <v>1478</v>
      </c>
      <c r="T3843">
        <v>1</v>
      </c>
      <c r="U3843">
        <v>0.13379996999999999</v>
      </c>
      <c r="V3843">
        <v>1649</v>
      </c>
    </row>
    <row r="3844" spans="1:22">
      <c r="A3844">
        <v>178316</v>
      </c>
      <c r="B3844" t="s">
        <v>3745</v>
      </c>
      <c r="C3844">
        <v>-2.9999999999999997E-8</v>
      </c>
      <c r="D3844">
        <v>6.0000009999999999E-2</v>
      </c>
      <c r="E3844">
        <v>1669</v>
      </c>
      <c r="F3844">
        <v>2</v>
      </c>
      <c r="G3844">
        <v>6</v>
      </c>
      <c r="H3844">
        <v>5</v>
      </c>
      <c r="I3844">
        <v>97291</v>
      </c>
      <c r="J3844">
        <v>1</v>
      </c>
      <c r="K3844">
        <v>0</v>
      </c>
      <c r="L3844">
        <v>0</v>
      </c>
      <c r="M3844">
        <v>0</v>
      </c>
      <c r="N3844">
        <v>1</v>
      </c>
      <c r="O3844">
        <v>1</v>
      </c>
      <c r="P3844">
        <v>348</v>
      </c>
      <c r="Q3844">
        <v>27</v>
      </c>
      <c r="R3844">
        <v>3</v>
      </c>
      <c r="S3844" t="s">
        <v>1478</v>
      </c>
      <c r="T3844">
        <v>1</v>
      </c>
      <c r="U3844">
        <v>6.0000039999999998E-2</v>
      </c>
      <c r="V3844">
        <v>100</v>
      </c>
    </row>
    <row r="3845" spans="1:22">
      <c r="A3845">
        <v>178317</v>
      </c>
      <c r="B3845" t="s">
        <v>3746</v>
      </c>
      <c r="C3845">
        <v>-2.9999999999999997E-8</v>
      </c>
      <c r="D3845">
        <v>4.4400000000000002E-2</v>
      </c>
      <c r="E3845">
        <v>9023</v>
      </c>
      <c r="F3845">
        <v>2</v>
      </c>
      <c r="G3845">
        <v>6</v>
      </c>
      <c r="H3845">
        <v>5</v>
      </c>
      <c r="I3845">
        <v>97291</v>
      </c>
      <c r="J3845">
        <v>1</v>
      </c>
      <c r="K3845">
        <v>0</v>
      </c>
      <c r="L3845">
        <v>0</v>
      </c>
      <c r="M3845">
        <v>0</v>
      </c>
      <c r="N3845">
        <v>1</v>
      </c>
      <c r="O3845">
        <v>1</v>
      </c>
      <c r="P3845">
        <v>348</v>
      </c>
      <c r="Q3845">
        <v>27</v>
      </c>
      <c r="R3845">
        <v>3</v>
      </c>
      <c r="S3845" t="s">
        <v>1478</v>
      </c>
      <c r="T3845">
        <v>1</v>
      </c>
      <c r="U3845">
        <v>4.440003E-2</v>
      </c>
      <c r="V3845">
        <v>401</v>
      </c>
    </row>
    <row r="3846" spans="1:22">
      <c r="A3846">
        <v>178318</v>
      </c>
      <c r="B3846" t="s">
        <v>3746</v>
      </c>
      <c r="C3846">
        <v>4.4400000000000002E-2</v>
      </c>
      <c r="D3846">
        <v>9.3299999999999994E-2</v>
      </c>
      <c r="E3846">
        <v>9023</v>
      </c>
      <c r="F3846">
        <v>2</v>
      </c>
      <c r="G3846">
        <v>6</v>
      </c>
      <c r="H3846">
        <v>5</v>
      </c>
      <c r="I3846">
        <v>97291</v>
      </c>
      <c r="J3846">
        <v>1</v>
      </c>
      <c r="K3846">
        <v>0</v>
      </c>
      <c r="L3846">
        <v>0</v>
      </c>
      <c r="M3846">
        <v>0</v>
      </c>
      <c r="N3846">
        <v>1</v>
      </c>
      <c r="O3846">
        <v>1</v>
      </c>
      <c r="P3846">
        <v>348</v>
      </c>
      <c r="Q3846">
        <v>27</v>
      </c>
      <c r="R3846">
        <v>3</v>
      </c>
      <c r="S3846" t="s">
        <v>1478</v>
      </c>
      <c r="T3846">
        <v>1</v>
      </c>
      <c r="U3846">
        <v>4.8899999999999999E-2</v>
      </c>
      <c r="V3846">
        <v>441</v>
      </c>
    </row>
    <row r="3847" spans="1:22">
      <c r="A3847">
        <v>178319</v>
      </c>
      <c r="B3847" t="s">
        <v>3746</v>
      </c>
      <c r="C3847">
        <v>9.3299999999999994E-2</v>
      </c>
      <c r="D3847">
        <v>0.1835</v>
      </c>
      <c r="E3847">
        <v>9023</v>
      </c>
      <c r="F3847">
        <v>2</v>
      </c>
      <c r="G3847">
        <v>6</v>
      </c>
      <c r="H3847">
        <v>5</v>
      </c>
      <c r="I3847">
        <v>97291</v>
      </c>
      <c r="J3847">
        <v>1</v>
      </c>
      <c r="K3847">
        <v>0</v>
      </c>
      <c r="L3847">
        <v>0</v>
      </c>
      <c r="M3847">
        <v>0</v>
      </c>
      <c r="N3847">
        <v>1</v>
      </c>
      <c r="O3847">
        <v>1</v>
      </c>
      <c r="P3847">
        <v>348</v>
      </c>
      <c r="Q3847">
        <v>27</v>
      </c>
      <c r="R3847">
        <v>3</v>
      </c>
      <c r="S3847" t="s">
        <v>1478</v>
      </c>
      <c r="T3847">
        <v>1</v>
      </c>
      <c r="U3847">
        <v>9.0200000000000002E-2</v>
      </c>
      <c r="V3847">
        <v>814</v>
      </c>
    </row>
    <row r="3848" spans="1:22">
      <c r="A3848">
        <v>178320</v>
      </c>
      <c r="B3848" t="s">
        <v>3746</v>
      </c>
      <c r="C3848">
        <v>0.1835</v>
      </c>
      <c r="D3848">
        <v>0.23430000000000001</v>
      </c>
      <c r="E3848">
        <v>9023</v>
      </c>
      <c r="F3848">
        <v>2</v>
      </c>
      <c r="G3848">
        <v>6</v>
      </c>
      <c r="H3848">
        <v>5</v>
      </c>
      <c r="I3848">
        <v>97291</v>
      </c>
      <c r="J3848">
        <v>1</v>
      </c>
      <c r="K3848">
        <v>0</v>
      </c>
      <c r="L3848">
        <v>0</v>
      </c>
      <c r="M3848">
        <v>0</v>
      </c>
      <c r="N3848">
        <v>1</v>
      </c>
      <c r="O3848">
        <v>1</v>
      </c>
      <c r="P3848">
        <v>348</v>
      </c>
      <c r="Q3848">
        <v>27</v>
      </c>
      <c r="R3848">
        <v>3</v>
      </c>
      <c r="S3848" t="s">
        <v>1478</v>
      </c>
      <c r="T3848">
        <v>1</v>
      </c>
      <c r="U3848">
        <v>5.0799999999999998E-2</v>
      </c>
      <c r="V3848">
        <v>458</v>
      </c>
    </row>
    <row r="3849" spans="1:22">
      <c r="A3849">
        <v>178321</v>
      </c>
      <c r="B3849" t="s">
        <v>3746</v>
      </c>
      <c r="C3849">
        <v>0.23430000000000001</v>
      </c>
      <c r="D3849">
        <v>0.2828</v>
      </c>
      <c r="E3849">
        <v>9023</v>
      </c>
      <c r="F3849">
        <v>2</v>
      </c>
      <c r="G3849">
        <v>6</v>
      </c>
      <c r="H3849">
        <v>5</v>
      </c>
      <c r="I3849">
        <v>97291</v>
      </c>
      <c r="J3849">
        <v>1</v>
      </c>
      <c r="K3849">
        <v>0</v>
      </c>
      <c r="L3849">
        <v>0</v>
      </c>
      <c r="M3849">
        <v>0</v>
      </c>
      <c r="N3849">
        <v>1</v>
      </c>
      <c r="O3849">
        <v>1</v>
      </c>
      <c r="P3849">
        <v>348</v>
      </c>
      <c r="Q3849">
        <v>27</v>
      </c>
      <c r="R3849">
        <v>3</v>
      </c>
      <c r="S3849" t="s">
        <v>1478</v>
      </c>
      <c r="T3849">
        <v>1</v>
      </c>
      <c r="U3849">
        <v>4.8500000000000001E-2</v>
      </c>
      <c r="V3849">
        <v>438</v>
      </c>
    </row>
    <row r="3850" spans="1:22">
      <c r="A3850">
        <v>178322</v>
      </c>
      <c r="B3850" t="s">
        <v>3746</v>
      </c>
      <c r="C3850">
        <v>0.2828</v>
      </c>
      <c r="D3850">
        <v>0.32800000000000001</v>
      </c>
      <c r="E3850">
        <v>9023</v>
      </c>
      <c r="F3850">
        <v>2</v>
      </c>
      <c r="G3850">
        <v>6</v>
      </c>
      <c r="H3850">
        <v>5</v>
      </c>
      <c r="I3850">
        <v>97291</v>
      </c>
      <c r="J3850">
        <v>1</v>
      </c>
      <c r="K3850">
        <v>0</v>
      </c>
      <c r="L3850">
        <v>0</v>
      </c>
      <c r="M3850">
        <v>0</v>
      </c>
      <c r="N3850">
        <v>1</v>
      </c>
      <c r="O3850">
        <v>1</v>
      </c>
      <c r="P3850">
        <v>348</v>
      </c>
      <c r="Q3850">
        <v>27</v>
      </c>
      <c r="R3850">
        <v>3</v>
      </c>
      <c r="S3850" t="s">
        <v>1478</v>
      </c>
      <c r="T3850">
        <v>1</v>
      </c>
      <c r="U3850">
        <v>4.5199999999999997E-2</v>
      </c>
      <c r="V3850">
        <v>408</v>
      </c>
    </row>
    <row r="3851" spans="1:22">
      <c r="A3851">
        <v>178323</v>
      </c>
      <c r="B3851" t="s">
        <v>3746</v>
      </c>
      <c r="C3851">
        <v>0.32800000000000001</v>
      </c>
      <c r="D3851">
        <v>0.37530000000000002</v>
      </c>
      <c r="E3851">
        <v>9023</v>
      </c>
      <c r="F3851">
        <v>2</v>
      </c>
      <c r="G3851">
        <v>6</v>
      </c>
      <c r="H3851">
        <v>5</v>
      </c>
      <c r="I3851">
        <v>97291</v>
      </c>
      <c r="J3851">
        <v>1</v>
      </c>
      <c r="K3851">
        <v>0</v>
      </c>
      <c r="L3851">
        <v>0</v>
      </c>
      <c r="M3851">
        <v>0</v>
      </c>
      <c r="N3851">
        <v>1</v>
      </c>
      <c r="O3851">
        <v>1</v>
      </c>
      <c r="P3851">
        <v>348</v>
      </c>
      <c r="Q3851">
        <v>27</v>
      </c>
      <c r="R3851">
        <v>3</v>
      </c>
      <c r="S3851" t="s">
        <v>1478</v>
      </c>
      <c r="T3851">
        <v>1</v>
      </c>
      <c r="U3851">
        <v>4.7300000000000002E-2</v>
      </c>
      <c r="V3851">
        <v>427</v>
      </c>
    </row>
    <row r="3852" spans="1:22">
      <c r="A3852">
        <v>178324</v>
      </c>
      <c r="B3852" t="s">
        <v>3746</v>
      </c>
      <c r="C3852">
        <v>0.37530000000000002</v>
      </c>
      <c r="D3852">
        <v>0.42270000000000002</v>
      </c>
      <c r="E3852">
        <v>9023</v>
      </c>
      <c r="F3852">
        <v>2</v>
      </c>
      <c r="G3852">
        <v>6</v>
      </c>
      <c r="H3852">
        <v>5</v>
      </c>
      <c r="I3852">
        <v>97291</v>
      </c>
      <c r="J3852">
        <v>1</v>
      </c>
      <c r="K3852">
        <v>0</v>
      </c>
      <c r="L3852">
        <v>0</v>
      </c>
      <c r="M3852">
        <v>0</v>
      </c>
      <c r="N3852">
        <v>1</v>
      </c>
      <c r="O3852">
        <v>1</v>
      </c>
      <c r="P3852">
        <v>348</v>
      </c>
      <c r="Q3852">
        <v>27</v>
      </c>
      <c r="R3852">
        <v>3</v>
      </c>
      <c r="S3852" t="s">
        <v>1478</v>
      </c>
      <c r="T3852">
        <v>1</v>
      </c>
      <c r="U3852">
        <v>4.7399999999999998E-2</v>
      </c>
      <c r="V3852">
        <v>428</v>
      </c>
    </row>
    <row r="3853" spans="1:22">
      <c r="A3853">
        <v>178325</v>
      </c>
      <c r="B3853" t="s">
        <v>3746</v>
      </c>
      <c r="C3853">
        <v>0.42270000000000002</v>
      </c>
      <c r="D3853">
        <v>0.46860000000000002</v>
      </c>
      <c r="E3853">
        <v>9023</v>
      </c>
      <c r="F3853">
        <v>2</v>
      </c>
      <c r="G3853">
        <v>6</v>
      </c>
      <c r="H3853">
        <v>5</v>
      </c>
      <c r="I3853">
        <v>97291</v>
      </c>
      <c r="J3853">
        <v>1</v>
      </c>
      <c r="K3853">
        <v>0</v>
      </c>
      <c r="L3853">
        <v>0</v>
      </c>
      <c r="M3853">
        <v>0</v>
      </c>
      <c r="N3853">
        <v>1</v>
      </c>
      <c r="O3853">
        <v>1</v>
      </c>
      <c r="P3853">
        <v>348</v>
      </c>
      <c r="Q3853">
        <v>27</v>
      </c>
      <c r="R3853">
        <v>3</v>
      </c>
      <c r="S3853" t="s">
        <v>1478</v>
      </c>
      <c r="T3853">
        <v>1</v>
      </c>
      <c r="U3853">
        <v>4.5900000000000003E-2</v>
      </c>
      <c r="V3853">
        <v>414</v>
      </c>
    </row>
    <row r="3854" spans="1:22">
      <c r="A3854">
        <v>178326</v>
      </c>
      <c r="B3854" t="s">
        <v>3746</v>
      </c>
      <c r="C3854">
        <v>0.46860000000000002</v>
      </c>
      <c r="D3854">
        <v>0.51459999999999995</v>
      </c>
      <c r="E3854">
        <v>9023</v>
      </c>
      <c r="F3854">
        <v>2</v>
      </c>
      <c r="G3854">
        <v>6</v>
      </c>
      <c r="H3854">
        <v>5</v>
      </c>
      <c r="I3854">
        <v>97291</v>
      </c>
      <c r="J3854">
        <v>1</v>
      </c>
      <c r="K3854">
        <v>0</v>
      </c>
      <c r="L3854">
        <v>0</v>
      </c>
      <c r="M3854">
        <v>0</v>
      </c>
      <c r="N3854">
        <v>1</v>
      </c>
      <c r="O3854">
        <v>1</v>
      </c>
      <c r="P3854">
        <v>348</v>
      </c>
      <c r="Q3854">
        <v>27</v>
      </c>
      <c r="R3854">
        <v>3</v>
      </c>
      <c r="S3854" t="s">
        <v>1478</v>
      </c>
      <c r="T3854">
        <v>1</v>
      </c>
      <c r="U3854">
        <v>4.5999999999999999E-2</v>
      </c>
      <c r="V3854">
        <v>415</v>
      </c>
    </row>
    <row r="3855" spans="1:22">
      <c r="A3855">
        <v>178327</v>
      </c>
      <c r="B3855" t="s">
        <v>3746</v>
      </c>
      <c r="C3855">
        <v>0.51459999999999995</v>
      </c>
      <c r="D3855">
        <v>0.5585</v>
      </c>
      <c r="E3855">
        <v>9023</v>
      </c>
      <c r="F3855">
        <v>2</v>
      </c>
      <c r="G3855">
        <v>6</v>
      </c>
      <c r="H3855">
        <v>5</v>
      </c>
      <c r="I3855">
        <v>97291</v>
      </c>
      <c r="J3855">
        <v>1</v>
      </c>
      <c r="K3855">
        <v>0</v>
      </c>
      <c r="L3855">
        <v>0</v>
      </c>
      <c r="M3855">
        <v>0</v>
      </c>
      <c r="N3855">
        <v>1</v>
      </c>
      <c r="O3855">
        <v>1</v>
      </c>
      <c r="P3855">
        <v>348</v>
      </c>
      <c r="Q3855">
        <v>27</v>
      </c>
      <c r="R3855">
        <v>3</v>
      </c>
      <c r="S3855" t="s">
        <v>1478</v>
      </c>
      <c r="T3855">
        <v>1</v>
      </c>
      <c r="U3855">
        <v>4.3900000000000002E-2</v>
      </c>
      <c r="V3855">
        <v>396</v>
      </c>
    </row>
    <row r="3856" spans="1:22">
      <c r="A3856">
        <v>178328</v>
      </c>
      <c r="B3856" t="s">
        <v>3746</v>
      </c>
      <c r="C3856">
        <v>0.5585</v>
      </c>
      <c r="D3856">
        <v>0.60409999999999997</v>
      </c>
      <c r="E3856">
        <v>9023</v>
      </c>
      <c r="F3856">
        <v>2</v>
      </c>
      <c r="G3856">
        <v>6</v>
      </c>
      <c r="H3856">
        <v>5</v>
      </c>
      <c r="I3856">
        <v>97291</v>
      </c>
      <c r="J3856">
        <v>1</v>
      </c>
      <c r="K3856">
        <v>0</v>
      </c>
      <c r="L3856">
        <v>0</v>
      </c>
      <c r="M3856">
        <v>0</v>
      </c>
      <c r="N3856">
        <v>1</v>
      </c>
      <c r="O3856">
        <v>1</v>
      </c>
      <c r="P3856">
        <v>348</v>
      </c>
      <c r="Q3856">
        <v>27</v>
      </c>
      <c r="R3856">
        <v>3</v>
      </c>
      <c r="S3856" t="s">
        <v>1478</v>
      </c>
      <c r="T3856">
        <v>1</v>
      </c>
      <c r="U3856">
        <v>4.5600000000000002E-2</v>
      </c>
      <c r="V3856">
        <v>411</v>
      </c>
    </row>
    <row r="3857" spans="1:22">
      <c r="A3857">
        <v>178329</v>
      </c>
      <c r="B3857" t="s">
        <v>3746</v>
      </c>
      <c r="C3857">
        <v>0.60409999999999997</v>
      </c>
      <c r="D3857">
        <v>0.64949999999999997</v>
      </c>
      <c r="E3857">
        <v>9023</v>
      </c>
      <c r="F3857">
        <v>2</v>
      </c>
      <c r="G3857">
        <v>6</v>
      </c>
      <c r="H3857">
        <v>5</v>
      </c>
      <c r="I3857">
        <v>97291</v>
      </c>
      <c r="J3857">
        <v>1</v>
      </c>
      <c r="K3857">
        <v>0</v>
      </c>
      <c r="L3857">
        <v>0</v>
      </c>
      <c r="M3857">
        <v>0</v>
      </c>
      <c r="N3857">
        <v>1</v>
      </c>
      <c r="O3857">
        <v>1</v>
      </c>
      <c r="P3857">
        <v>348</v>
      </c>
      <c r="Q3857">
        <v>27</v>
      </c>
      <c r="R3857">
        <v>3</v>
      </c>
      <c r="S3857" t="s">
        <v>1478</v>
      </c>
      <c r="T3857">
        <v>1</v>
      </c>
      <c r="U3857">
        <v>4.5400000000000003E-2</v>
      </c>
      <c r="V3857">
        <v>410</v>
      </c>
    </row>
    <row r="3858" spans="1:22">
      <c r="A3858">
        <v>178330</v>
      </c>
      <c r="B3858" t="s">
        <v>3746</v>
      </c>
      <c r="C3858">
        <v>0.64949999999999997</v>
      </c>
      <c r="D3858">
        <v>0.82940000000000003</v>
      </c>
      <c r="E3858">
        <v>9023</v>
      </c>
      <c r="F3858">
        <v>2</v>
      </c>
      <c r="G3858">
        <v>6</v>
      </c>
      <c r="H3858">
        <v>5</v>
      </c>
      <c r="I3858">
        <v>97291</v>
      </c>
      <c r="J3858">
        <v>1</v>
      </c>
      <c r="K3858">
        <v>0</v>
      </c>
      <c r="L3858">
        <v>0</v>
      </c>
      <c r="M3858">
        <v>0</v>
      </c>
      <c r="N3858">
        <v>1</v>
      </c>
      <c r="O3858">
        <v>1</v>
      </c>
      <c r="P3858">
        <v>348</v>
      </c>
      <c r="Q3858">
        <v>27</v>
      </c>
      <c r="R3858">
        <v>3</v>
      </c>
      <c r="S3858" t="s">
        <v>1478</v>
      </c>
      <c r="T3858">
        <v>1</v>
      </c>
      <c r="U3858">
        <v>0.1799</v>
      </c>
      <c r="V3858">
        <v>1623</v>
      </c>
    </row>
    <row r="3859" spans="1:22">
      <c r="A3859">
        <v>178331</v>
      </c>
      <c r="B3859" t="s">
        <v>3746</v>
      </c>
      <c r="C3859">
        <v>0.82940000000000003</v>
      </c>
      <c r="D3859">
        <v>0.87660000000000005</v>
      </c>
      <c r="E3859">
        <v>9023</v>
      </c>
      <c r="F3859">
        <v>2</v>
      </c>
      <c r="G3859">
        <v>6</v>
      </c>
      <c r="H3859">
        <v>5</v>
      </c>
      <c r="I3859">
        <v>97291</v>
      </c>
      <c r="J3859">
        <v>1</v>
      </c>
      <c r="K3859">
        <v>0</v>
      </c>
      <c r="L3859">
        <v>0</v>
      </c>
      <c r="M3859">
        <v>0</v>
      </c>
      <c r="N3859">
        <v>1</v>
      </c>
      <c r="O3859">
        <v>1</v>
      </c>
      <c r="P3859">
        <v>348</v>
      </c>
      <c r="Q3859">
        <v>27</v>
      </c>
      <c r="R3859">
        <v>3</v>
      </c>
      <c r="S3859" t="s">
        <v>1478</v>
      </c>
      <c r="T3859">
        <v>1</v>
      </c>
      <c r="U3859">
        <v>4.7199999999999999E-2</v>
      </c>
      <c r="V3859">
        <v>426</v>
      </c>
    </row>
    <row r="3860" spans="1:22">
      <c r="A3860">
        <v>178332</v>
      </c>
      <c r="B3860" t="s">
        <v>3746</v>
      </c>
      <c r="C3860">
        <v>0.87660000000000005</v>
      </c>
      <c r="D3860">
        <v>0.92510000000000003</v>
      </c>
      <c r="E3860">
        <v>9027</v>
      </c>
      <c r="F3860">
        <v>2</v>
      </c>
      <c r="G3860">
        <v>6</v>
      </c>
      <c r="H3860">
        <v>5</v>
      </c>
      <c r="I3860">
        <v>97291</v>
      </c>
      <c r="J3860">
        <v>1</v>
      </c>
      <c r="K3860">
        <v>0</v>
      </c>
      <c r="L3860">
        <v>0</v>
      </c>
      <c r="M3860">
        <v>0</v>
      </c>
      <c r="N3860">
        <v>1</v>
      </c>
      <c r="O3860">
        <v>1</v>
      </c>
      <c r="P3860">
        <v>348</v>
      </c>
      <c r="Q3860">
        <v>27</v>
      </c>
      <c r="R3860">
        <v>3</v>
      </c>
      <c r="S3860" t="s">
        <v>1478</v>
      </c>
      <c r="T3860">
        <v>1</v>
      </c>
      <c r="U3860">
        <v>4.8500000000000001E-2</v>
      </c>
      <c r="V3860">
        <v>438</v>
      </c>
    </row>
    <row r="3861" spans="1:22">
      <c r="A3861">
        <v>178333</v>
      </c>
      <c r="B3861" t="s">
        <v>3746</v>
      </c>
      <c r="C3861">
        <v>0.92510000000000003</v>
      </c>
      <c r="D3861">
        <v>0.97240000000000004</v>
      </c>
      <c r="E3861">
        <v>9030</v>
      </c>
      <c r="F3861">
        <v>2</v>
      </c>
      <c r="G3861">
        <v>6</v>
      </c>
      <c r="H3861">
        <v>5</v>
      </c>
      <c r="I3861">
        <v>97291</v>
      </c>
      <c r="J3861">
        <v>1</v>
      </c>
      <c r="K3861">
        <v>0</v>
      </c>
      <c r="L3861">
        <v>0</v>
      </c>
      <c r="M3861">
        <v>0</v>
      </c>
      <c r="N3861">
        <v>1</v>
      </c>
      <c r="O3861">
        <v>1</v>
      </c>
      <c r="P3861">
        <v>348</v>
      </c>
      <c r="Q3861">
        <v>27</v>
      </c>
      <c r="R3861">
        <v>3</v>
      </c>
      <c r="S3861" t="s">
        <v>1478</v>
      </c>
      <c r="T3861">
        <v>1</v>
      </c>
      <c r="U3861">
        <v>4.7300000000000002E-2</v>
      </c>
      <c r="V3861">
        <v>427</v>
      </c>
    </row>
    <row r="3862" spans="1:22">
      <c r="A3862">
        <v>178334</v>
      </c>
      <c r="B3862" t="s">
        <v>3746</v>
      </c>
      <c r="C3862">
        <v>0.97240000000000004</v>
      </c>
      <c r="D3862">
        <v>1.0199</v>
      </c>
      <c r="E3862">
        <v>9034</v>
      </c>
      <c r="F3862">
        <v>2</v>
      </c>
      <c r="G3862">
        <v>6</v>
      </c>
      <c r="H3862">
        <v>5</v>
      </c>
      <c r="I3862">
        <v>97291</v>
      </c>
      <c r="J3862">
        <v>1</v>
      </c>
      <c r="K3862">
        <v>0</v>
      </c>
      <c r="L3862">
        <v>0</v>
      </c>
      <c r="M3862">
        <v>0</v>
      </c>
      <c r="N3862">
        <v>1</v>
      </c>
      <c r="O3862">
        <v>1</v>
      </c>
      <c r="P3862">
        <v>348</v>
      </c>
      <c r="Q3862">
        <v>27</v>
      </c>
      <c r="R3862">
        <v>3</v>
      </c>
      <c r="S3862" t="s">
        <v>1478</v>
      </c>
      <c r="T3862">
        <v>1</v>
      </c>
      <c r="U3862">
        <v>4.7500000000000001E-2</v>
      </c>
      <c r="V3862">
        <v>429</v>
      </c>
    </row>
    <row r="3863" spans="1:22">
      <c r="A3863">
        <v>178335</v>
      </c>
      <c r="B3863" t="s">
        <v>3746</v>
      </c>
      <c r="C3863">
        <v>1.0199</v>
      </c>
      <c r="D3863">
        <v>1.0941000000000001</v>
      </c>
      <c r="E3863">
        <v>9039</v>
      </c>
      <c r="F3863">
        <v>2</v>
      </c>
      <c r="G3863">
        <v>6</v>
      </c>
      <c r="H3863">
        <v>5</v>
      </c>
      <c r="I3863">
        <v>97291</v>
      </c>
      <c r="J3863">
        <v>1</v>
      </c>
      <c r="K3863">
        <v>0</v>
      </c>
      <c r="L3863">
        <v>0</v>
      </c>
      <c r="M3863">
        <v>0</v>
      </c>
      <c r="N3863">
        <v>1</v>
      </c>
      <c r="O3863">
        <v>1</v>
      </c>
      <c r="P3863">
        <v>348</v>
      </c>
      <c r="Q3863">
        <v>27</v>
      </c>
      <c r="R3863">
        <v>3</v>
      </c>
      <c r="S3863" t="s">
        <v>1478</v>
      </c>
      <c r="T3863">
        <v>1</v>
      </c>
      <c r="U3863">
        <v>7.4200000000000002E-2</v>
      </c>
      <c r="V3863">
        <v>671</v>
      </c>
    </row>
    <row r="3864" spans="1:22">
      <c r="A3864">
        <v>178336</v>
      </c>
      <c r="B3864" t="s">
        <v>3746</v>
      </c>
      <c r="C3864">
        <v>1.0941000000000001</v>
      </c>
      <c r="D3864">
        <v>1.1483000000000001</v>
      </c>
      <c r="E3864">
        <v>9043</v>
      </c>
      <c r="F3864">
        <v>2</v>
      </c>
      <c r="G3864">
        <v>6</v>
      </c>
      <c r="H3864">
        <v>5</v>
      </c>
      <c r="I3864">
        <v>97291</v>
      </c>
      <c r="J3864">
        <v>1</v>
      </c>
      <c r="K3864">
        <v>0</v>
      </c>
      <c r="L3864">
        <v>0</v>
      </c>
      <c r="M3864">
        <v>0</v>
      </c>
      <c r="N3864">
        <v>1</v>
      </c>
      <c r="O3864">
        <v>1</v>
      </c>
      <c r="P3864">
        <v>348</v>
      </c>
      <c r="Q3864">
        <v>27</v>
      </c>
      <c r="R3864">
        <v>3</v>
      </c>
      <c r="S3864" t="s">
        <v>1478</v>
      </c>
      <c r="T3864">
        <v>1</v>
      </c>
      <c r="U3864">
        <v>5.4199999999999998E-2</v>
      </c>
      <c r="V3864">
        <v>490</v>
      </c>
    </row>
    <row r="3865" spans="1:22">
      <c r="A3865">
        <v>178337</v>
      </c>
      <c r="B3865" t="s">
        <v>3746</v>
      </c>
      <c r="C3865">
        <v>1.1483000000000001</v>
      </c>
      <c r="D3865">
        <v>1.2151000000000001</v>
      </c>
      <c r="E3865">
        <v>9048</v>
      </c>
      <c r="F3865">
        <v>2</v>
      </c>
      <c r="G3865">
        <v>6</v>
      </c>
      <c r="H3865">
        <v>5</v>
      </c>
      <c r="I3865">
        <v>97291</v>
      </c>
      <c r="J3865">
        <v>1</v>
      </c>
      <c r="K3865">
        <v>0</v>
      </c>
      <c r="L3865">
        <v>0</v>
      </c>
      <c r="M3865">
        <v>0</v>
      </c>
      <c r="N3865">
        <v>1</v>
      </c>
      <c r="O3865">
        <v>1</v>
      </c>
      <c r="P3865">
        <v>348</v>
      </c>
      <c r="Q3865">
        <v>27</v>
      </c>
      <c r="R3865">
        <v>3</v>
      </c>
      <c r="S3865" t="s">
        <v>1478</v>
      </c>
      <c r="T3865">
        <v>1</v>
      </c>
      <c r="U3865">
        <v>6.6799999999999998E-2</v>
      </c>
      <c r="V3865">
        <v>604</v>
      </c>
    </row>
    <row r="3866" spans="1:22">
      <c r="A3866">
        <v>178338</v>
      </c>
      <c r="B3866" t="s">
        <v>3746</v>
      </c>
      <c r="C3866">
        <v>1.2151000000000001</v>
      </c>
      <c r="D3866">
        <v>1.2453000000000001</v>
      </c>
      <c r="E3866">
        <v>9052</v>
      </c>
      <c r="F3866">
        <v>2</v>
      </c>
      <c r="G3866">
        <v>6</v>
      </c>
      <c r="H3866">
        <v>5</v>
      </c>
      <c r="I3866">
        <v>97291</v>
      </c>
      <c r="J3866">
        <v>1</v>
      </c>
      <c r="K3866">
        <v>0</v>
      </c>
      <c r="L3866">
        <v>0</v>
      </c>
      <c r="M3866">
        <v>0</v>
      </c>
      <c r="N3866">
        <v>1</v>
      </c>
      <c r="O3866">
        <v>1</v>
      </c>
      <c r="P3866">
        <v>348</v>
      </c>
      <c r="Q3866">
        <v>27</v>
      </c>
      <c r="R3866">
        <v>3</v>
      </c>
      <c r="S3866" t="s">
        <v>1478</v>
      </c>
      <c r="T3866">
        <v>1</v>
      </c>
      <c r="U3866">
        <v>3.0200000000000001E-2</v>
      </c>
      <c r="V3866">
        <v>273</v>
      </c>
    </row>
    <row r="3867" spans="1:22">
      <c r="A3867">
        <v>178339</v>
      </c>
      <c r="B3867" t="s">
        <v>3746</v>
      </c>
      <c r="C3867">
        <v>1.2453000000000001</v>
      </c>
      <c r="D3867">
        <v>1.2764</v>
      </c>
      <c r="E3867">
        <v>9054</v>
      </c>
      <c r="F3867">
        <v>2</v>
      </c>
      <c r="G3867">
        <v>6</v>
      </c>
      <c r="H3867">
        <v>5</v>
      </c>
      <c r="I3867">
        <v>97291</v>
      </c>
      <c r="J3867">
        <v>1</v>
      </c>
      <c r="K3867">
        <v>0</v>
      </c>
      <c r="L3867">
        <v>0</v>
      </c>
      <c r="M3867">
        <v>0</v>
      </c>
      <c r="N3867">
        <v>1</v>
      </c>
      <c r="O3867">
        <v>1</v>
      </c>
      <c r="P3867">
        <v>348</v>
      </c>
      <c r="Q3867">
        <v>27</v>
      </c>
      <c r="R3867">
        <v>3</v>
      </c>
      <c r="S3867" t="s">
        <v>1478</v>
      </c>
      <c r="T3867">
        <v>1</v>
      </c>
      <c r="U3867">
        <v>3.1099999999999999E-2</v>
      </c>
      <c r="V3867">
        <v>282</v>
      </c>
    </row>
    <row r="3868" spans="1:22">
      <c r="A3868">
        <v>178340</v>
      </c>
      <c r="B3868" t="s">
        <v>3746</v>
      </c>
      <c r="C3868">
        <v>1.2764</v>
      </c>
      <c r="D3868">
        <v>1.3323570600000001</v>
      </c>
      <c r="E3868">
        <v>9059</v>
      </c>
      <c r="F3868">
        <v>2</v>
      </c>
      <c r="G3868">
        <v>6</v>
      </c>
      <c r="H3868">
        <v>5</v>
      </c>
      <c r="I3868">
        <v>97291</v>
      </c>
      <c r="J3868">
        <v>1</v>
      </c>
      <c r="K3868">
        <v>0</v>
      </c>
      <c r="L3868">
        <v>0</v>
      </c>
      <c r="M3868">
        <v>0</v>
      </c>
      <c r="N3868">
        <v>1</v>
      </c>
      <c r="O3868">
        <v>1</v>
      </c>
      <c r="P3868">
        <v>348</v>
      </c>
      <c r="Q3868">
        <v>27</v>
      </c>
      <c r="R3868">
        <v>3</v>
      </c>
      <c r="S3868" t="s">
        <v>1478</v>
      </c>
      <c r="T3868">
        <v>1</v>
      </c>
      <c r="U3868">
        <v>5.5957060000000003E-2</v>
      </c>
      <c r="V3868">
        <v>507</v>
      </c>
    </row>
    <row r="3869" spans="1:22">
      <c r="A3869">
        <v>178341</v>
      </c>
      <c r="B3869" t="s">
        <v>3746</v>
      </c>
      <c r="C3869">
        <v>1.3323570600000001</v>
      </c>
      <c r="D3869">
        <v>1.3434874299999999</v>
      </c>
      <c r="E3869">
        <v>9059</v>
      </c>
      <c r="F3869">
        <v>1</v>
      </c>
      <c r="G3869">
        <v>6</v>
      </c>
      <c r="H3869">
        <v>5</v>
      </c>
      <c r="I3869">
        <v>97291</v>
      </c>
      <c r="J3869">
        <v>1</v>
      </c>
      <c r="K3869">
        <v>0</v>
      </c>
      <c r="L3869">
        <v>0</v>
      </c>
      <c r="M3869">
        <v>0</v>
      </c>
      <c r="N3869">
        <v>1</v>
      </c>
      <c r="O3869">
        <v>1</v>
      </c>
      <c r="P3869">
        <v>348</v>
      </c>
      <c r="Q3869">
        <v>27</v>
      </c>
      <c r="R3869">
        <v>3</v>
      </c>
      <c r="S3869" t="s">
        <v>1478</v>
      </c>
      <c r="T3869">
        <v>1</v>
      </c>
      <c r="U3869">
        <v>1.1130370000000001E-2</v>
      </c>
      <c r="V3869">
        <v>101</v>
      </c>
    </row>
    <row r="3870" spans="1:22">
      <c r="A3870">
        <v>178342</v>
      </c>
      <c r="B3870" t="s">
        <v>3746</v>
      </c>
      <c r="C3870">
        <v>1.3434874299999999</v>
      </c>
      <c r="D3870">
        <v>1.3707</v>
      </c>
      <c r="E3870">
        <v>9059</v>
      </c>
      <c r="F3870">
        <v>2</v>
      </c>
      <c r="G3870">
        <v>6</v>
      </c>
      <c r="H3870">
        <v>5</v>
      </c>
      <c r="I3870">
        <v>97291</v>
      </c>
      <c r="J3870">
        <v>1</v>
      </c>
      <c r="K3870">
        <v>0</v>
      </c>
      <c r="L3870">
        <v>0</v>
      </c>
      <c r="M3870">
        <v>0</v>
      </c>
      <c r="N3870">
        <v>1</v>
      </c>
      <c r="O3870">
        <v>1</v>
      </c>
      <c r="P3870">
        <v>348</v>
      </c>
      <c r="Q3870">
        <v>27</v>
      </c>
      <c r="R3870">
        <v>3</v>
      </c>
      <c r="S3870" t="s">
        <v>1478</v>
      </c>
      <c r="T3870">
        <v>1</v>
      </c>
      <c r="U3870">
        <v>2.7212569999999998E-2</v>
      </c>
      <c r="V3870">
        <v>247</v>
      </c>
    </row>
    <row r="3871" spans="1:22">
      <c r="A3871">
        <v>178343</v>
      </c>
      <c r="B3871" t="s">
        <v>3746</v>
      </c>
      <c r="C3871">
        <v>1.3707</v>
      </c>
      <c r="D3871">
        <v>1.4052</v>
      </c>
      <c r="E3871">
        <v>9064</v>
      </c>
      <c r="F3871">
        <v>2</v>
      </c>
      <c r="G3871">
        <v>6</v>
      </c>
      <c r="H3871">
        <v>5</v>
      </c>
      <c r="I3871">
        <v>97291</v>
      </c>
      <c r="J3871">
        <v>1</v>
      </c>
      <c r="K3871">
        <v>0</v>
      </c>
      <c r="L3871">
        <v>0</v>
      </c>
      <c r="M3871">
        <v>0</v>
      </c>
      <c r="N3871">
        <v>1</v>
      </c>
      <c r="O3871">
        <v>1</v>
      </c>
      <c r="P3871">
        <v>348</v>
      </c>
      <c r="Q3871">
        <v>27</v>
      </c>
      <c r="R3871">
        <v>3</v>
      </c>
      <c r="S3871" t="s">
        <v>1478</v>
      </c>
      <c r="T3871">
        <v>1</v>
      </c>
      <c r="U3871">
        <v>3.4500000000000003E-2</v>
      </c>
      <c r="V3871">
        <v>313</v>
      </c>
    </row>
    <row r="3872" spans="1:22">
      <c r="A3872">
        <v>178344</v>
      </c>
      <c r="B3872" t="s">
        <v>3746</v>
      </c>
      <c r="C3872">
        <v>1.4052</v>
      </c>
      <c r="D3872">
        <v>1.4583999999999999</v>
      </c>
      <c r="E3872">
        <v>9067</v>
      </c>
      <c r="F3872">
        <v>2</v>
      </c>
      <c r="G3872">
        <v>6</v>
      </c>
      <c r="H3872">
        <v>5</v>
      </c>
      <c r="I3872">
        <v>97291</v>
      </c>
      <c r="J3872">
        <v>1</v>
      </c>
      <c r="K3872">
        <v>0</v>
      </c>
      <c r="L3872">
        <v>0</v>
      </c>
      <c r="M3872">
        <v>0</v>
      </c>
      <c r="N3872">
        <v>1</v>
      </c>
      <c r="O3872">
        <v>1</v>
      </c>
      <c r="P3872">
        <v>348</v>
      </c>
      <c r="Q3872">
        <v>27</v>
      </c>
      <c r="R3872">
        <v>3</v>
      </c>
      <c r="S3872" t="s">
        <v>1478</v>
      </c>
      <c r="T3872">
        <v>1</v>
      </c>
      <c r="U3872">
        <v>5.3199999999999997E-2</v>
      </c>
      <c r="V3872">
        <v>482</v>
      </c>
    </row>
    <row r="3873" spans="1:22">
      <c r="A3873">
        <v>178345</v>
      </c>
      <c r="B3873" t="s">
        <v>3746</v>
      </c>
      <c r="C3873">
        <v>1.4583999999999999</v>
      </c>
      <c r="D3873">
        <v>1.6319999999999999</v>
      </c>
      <c r="E3873">
        <v>7749</v>
      </c>
      <c r="F3873">
        <v>2</v>
      </c>
      <c r="G3873">
        <v>6</v>
      </c>
      <c r="H3873">
        <v>5</v>
      </c>
      <c r="I3873">
        <v>97291</v>
      </c>
      <c r="J3873">
        <v>1</v>
      </c>
      <c r="K3873">
        <v>0</v>
      </c>
      <c r="L3873">
        <v>0</v>
      </c>
      <c r="M3873">
        <v>0</v>
      </c>
      <c r="N3873">
        <v>1</v>
      </c>
      <c r="O3873">
        <v>1</v>
      </c>
      <c r="P3873">
        <v>348</v>
      </c>
      <c r="Q3873">
        <v>27</v>
      </c>
      <c r="R3873">
        <v>3</v>
      </c>
      <c r="S3873" t="s">
        <v>1478</v>
      </c>
      <c r="T3873">
        <v>1</v>
      </c>
      <c r="U3873">
        <v>0.1736</v>
      </c>
      <c r="V3873">
        <v>1345</v>
      </c>
    </row>
    <row r="3874" spans="1:22">
      <c r="A3874">
        <v>178346</v>
      </c>
      <c r="B3874" t="s">
        <v>3746</v>
      </c>
      <c r="C3874">
        <v>1.6319999999999999</v>
      </c>
      <c r="D3874">
        <v>1.7195857000000001</v>
      </c>
      <c r="E3874">
        <v>6232</v>
      </c>
      <c r="F3874">
        <v>2</v>
      </c>
      <c r="G3874">
        <v>6</v>
      </c>
      <c r="H3874">
        <v>5</v>
      </c>
      <c r="I3874">
        <v>97291</v>
      </c>
      <c r="J3874">
        <v>1</v>
      </c>
      <c r="K3874">
        <v>0</v>
      </c>
      <c r="L3874">
        <v>0</v>
      </c>
      <c r="M3874">
        <v>0</v>
      </c>
      <c r="N3874">
        <v>1</v>
      </c>
      <c r="O3874">
        <v>1</v>
      </c>
      <c r="P3874">
        <v>348</v>
      </c>
      <c r="Q3874">
        <v>27</v>
      </c>
      <c r="R3874">
        <v>3</v>
      </c>
      <c r="S3874" t="s">
        <v>1478</v>
      </c>
      <c r="T3874">
        <v>1</v>
      </c>
      <c r="U3874">
        <v>8.7585700000000002E-2</v>
      </c>
      <c r="V3874">
        <v>546</v>
      </c>
    </row>
    <row r="3875" spans="1:22">
      <c r="A3875">
        <v>178347</v>
      </c>
      <c r="B3875" t="s">
        <v>3746</v>
      </c>
      <c r="C3875">
        <v>1.7195857000000001</v>
      </c>
      <c r="D3875">
        <v>1.7196</v>
      </c>
      <c r="E3875">
        <v>6232</v>
      </c>
      <c r="F3875">
        <v>2</v>
      </c>
      <c r="G3875">
        <v>6</v>
      </c>
      <c r="H3875">
        <v>5</v>
      </c>
      <c r="I3875">
        <v>97291</v>
      </c>
      <c r="J3875">
        <v>1</v>
      </c>
      <c r="K3875">
        <v>15</v>
      </c>
      <c r="L3875">
        <v>2</v>
      </c>
      <c r="M3875">
        <v>0</v>
      </c>
      <c r="N3875">
        <v>1</v>
      </c>
      <c r="O3875">
        <v>1</v>
      </c>
      <c r="P3875">
        <v>348</v>
      </c>
      <c r="Q3875">
        <v>27</v>
      </c>
      <c r="R3875">
        <v>3</v>
      </c>
      <c r="S3875" t="s">
        <v>1478</v>
      </c>
      <c r="T3875">
        <v>1</v>
      </c>
      <c r="U3875">
        <v>1.43E-5</v>
      </c>
      <c r="V3875">
        <v>0</v>
      </c>
    </row>
    <row r="3876" spans="1:22">
      <c r="A3876">
        <v>178348</v>
      </c>
      <c r="B3876" t="s">
        <v>3746</v>
      </c>
      <c r="C3876">
        <v>1.7196</v>
      </c>
      <c r="D3876">
        <v>1.7299</v>
      </c>
      <c r="E3876">
        <v>6232</v>
      </c>
      <c r="F3876">
        <v>2</v>
      </c>
      <c r="G3876">
        <v>6</v>
      </c>
      <c r="H3876">
        <v>5</v>
      </c>
      <c r="I3876">
        <v>97291</v>
      </c>
      <c r="J3876">
        <v>1</v>
      </c>
      <c r="K3876">
        <v>15</v>
      </c>
      <c r="L3876">
        <v>2</v>
      </c>
      <c r="M3876">
        <v>0</v>
      </c>
      <c r="N3876">
        <v>1</v>
      </c>
      <c r="O3876">
        <v>1</v>
      </c>
      <c r="P3876">
        <v>348</v>
      </c>
      <c r="Q3876">
        <v>27</v>
      </c>
      <c r="R3876">
        <v>3</v>
      </c>
      <c r="S3876" t="s">
        <v>1478</v>
      </c>
      <c r="T3876">
        <v>1</v>
      </c>
      <c r="U3876">
        <v>1.03E-2</v>
      </c>
      <c r="V3876">
        <v>64</v>
      </c>
    </row>
    <row r="3877" spans="1:22">
      <c r="A3877">
        <v>178349</v>
      </c>
      <c r="B3877" t="s">
        <v>3747</v>
      </c>
      <c r="C3877">
        <v>-2.9999999999999997E-8</v>
      </c>
      <c r="D3877">
        <v>0.13159999999999999</v>
      </c>
      <c r="E3877">
        <v>4701</v>
      </c>
      <c r="F3877">
        <v>2</v>
      </c>
      <c r="G3877">
        <v>6</v>
      </c>
      <c r="H3877">
        <v>5</v>
      </c>
      <c r="I3877">
        <v>97291</v>
      </c>
      <c r="J3877">
        <v>1</v>
      </c>
      <c r="K3877">
        <v>0</v>
      </c>
      <c r="L3877">
        <v>0</v>
      </c>
      <c r="M3877">
        <v>0</v>
      </c>
      <c r="N3877">
        <v>1</v>
      </c>
      <c r="O3877">
        <v>1</v>
      </c>
      <c r="P3877">
        <v>348</v>
      </c>
      <c r="Q3877">
        <v>27</v>
      </c>
      <c r="R3877">
        <v>3</v>
      </c>
      <c r="S3877" t="s">
        <v>1478</v>
      </c>
      <c r="T3877">
        <v>1</v>
      </c>
      <c r="U3877">
        <v>0.13160003000000001</v>
      </c>
      <c r="V3877">
        <v>619</v>
      </c>
    </row>
    <row r="3878" spans="1:22">
      <c r="A3878">
        <v>178350</v>
      </c>
      <c r="B3878" t="s">
        <v>3747</v>
      </c>
      <c r="C3878">
        <v>0.13159999999999999</v>
      </c>
      <c r="D3878">
        <v>0.17100000000000001</v>
      </c>
      <c r="E3878">
        <v>4701</v>
      </c>
      <c r="F3878">
        <v>2</v>
      </c>
      <c r="G3878">
        <v>6</v>
      </c>
      <c r="H3878">
        <v>5</v>
      </c>
      <c r="I3878">
        <v>97291</v>
      </c>
      <c r="J3878">
        <v>1</v>
      </c>
      <c r="K3878">
        <v>0</v>
      </c>
      <c r="L3878">
        <v>0</v>
      </c>
      <c r="M3878">
        <v>0</v>
      </c>
      <c r="N3878">
        <v>1</v>
      </c>
      <c r="O3878">
        <v>1</v>
      </c>
      <c r="P3878">
        <v>348</v>
      </c>
      <c r="Q3878">
        <v>27</v>
      </c>
      <c r="R3878">
        <v>3</v>
      </c>
      <c r="S3878" t="s">
        <v>1478</v>
      </c>
      <c r="T3878">
        <v>1</v>
      </c>
      <c r="U3878">
        <v>3.9399999999999998E-2</v>
      </c>
      <c r="V3878">
        <v>185</v>
      </c>
    </row>
    <row r="3879" spans="1:22">
      <c r="A3879">
        <v>178351</v>
      </c>
      <c r="B3879" t="s">
        <v>3747</v>
      </c>
      <c r="C3879">
        <v>0.17100000000000001</v>
      </c>
      <c r="D3879">
        <v>0.2344</v>
      </c>
      <c r="E3879">
        <v>4701</v>
      </c>
      <c r="F3879">
        <v>2</v>
      </c>
      <c r="G3879">
        <v>6</v>
      </c>
      <c r="H3879">
        <v>5</v>
      </c>
      <c r="I3879">
        <v>97291</v>
      </c>
      <c r="J3879">
        <v>1</v>
      </c>
      <c r="K3879">
        <v>0</v>
      </c>
      <c r="L3879">
        <v>0</v>
      </c>
      <c r="M3879">
        <v>0</v>
      </c>
      <c r="N3879">
        <v>1</v>
      </c>
      <c r="O3879">
        <v>1</v>
      </c>
      <c r="P3879">
        <v>348</v>
      </c>
      <c r="Q3879">
        <v>27</v>
      </c>
      <c r="R3879">
        <v>3</v>
      </c>
      <c r="S3879" t="s">
        <v>1478</v>
      </c>
      <c r="T3879">
        <v>1</v>
      </c>
      <c r="U3879">
        <v>6.3399999999999998E-2</v>
      </c>
      <c r="V3879">
        <v>298</v>
      </c>
    </row>
    <row r="3880" spans="1:22">
      <c r="A3880">
        <v>178352</v>
      </c>
      <c r="B3880" t="s">
        <v>3747</v>
      </c>
      <c r="C3880">
        <v>0.2344</v>
      </c>
      <c r="D3880">
        <v>0.27</v>
      </c>
      <c r="E3880">
        <v>4701</v>
      </c>
      <c r="F3880">
        <v>2</v>
      </c>
      <c r="G3880">
        <v>6</v>
      </c>
      <c r="H3880">
        <v>5</v>
      </c>
      <c r="I3880">
        <v>97291</v>
      </c>
      <c r="J3880">
        <v>1</v>
      </c>
      <c r="K3880">
        <v>0</v>
      </c>
      <c r="L3880">
        <v>0</v>
      </c>
      <c r="M3880">
        <v>0</v>
      </c>
      <c r="N3880">
        <v>1</v>
      </c>
      <c r="O3880">
        <v>1</v>
      </c>
      <c r="P3880">
        <v>348</v>
      </c>
      <c r="Q3880">
        <v>27</v>
      </c>
      <c r="R3880">
        <v>3</v>
      </c>
      <c r="S3880" t="s">
        <v>1478</v>
      </c>
      <c r="T3880">
        <v>1</v>
      </c>
      <c r="U3880">
        <v>3.56E-2</v>
      </c>
      <c r="V3880">
        <v>167</v>
      </c>
    </row>
    <row r="3881" spans="1:22">
      <c r="A3881">
        <v>178353</v>
      </c>
      <c r="B3881" t="s">
        <v>3747</v>
      </c>
      <c r="C3881">
        <v>0.27</v>
      </c>
      <c r="D3881">
        <v>0.32950000000000002</v>
      </c>
      <c r="E3881">
        <v>4701</v>
      </c>
      <c r="F3881">
        <v>2</v>
      </c>
      <c r="G3881">
        <v>6</v>
      </c>
      <c r="H3881">
        <v>5</v>
      </c>
      <c r="I3881">
        <v>97291</v>
      </c>
      <c r="J3881">
        <v>1</v>
      </c>
      <c r="K3881">
        <v>0</v>
      </c>
      <c r="L3881">
        <v>0</v>
      </c>
      <c r="M3881">
        <v>0</v>
      </c>
      <c r="N3881">
        <v>1</v>
      </c>
      <c r="O3881">
        <v>1</v>
      </c>
      <c r="P3881">
        <v>348</v>
      </c>
      <c r="Q3881">
        <v>27</v>
      </c>
      <c r="R3881">
        <v>3</v>
      </c>
      <c r="S3881" t="s">
        <v>1478</v>
      </c>
      <c r="T3881">
        <v>1</v>
      </c>
      <c r="U3881">
        <v>5.9499999999999997E-2</v>
      </c>
      <c r="V3881">
        <v>280</v>
      </c>
    </row>
    <row r="3882" spans="1:22">
      <c r="A3882">
        <v>178354</v>
      </c>
      <c r="B3882" t="s">
        <v>3747</v>
      </c>
      <c r="C3882">
        <v>0.32950000000000002</v>
      </c>
      <c r="D3882">
        <v>0.3805</v>
      </c>
      <c r="E3882">
        <v>4701</v>
      </c>
      <c r="F3882">
        <v>2</v>
      </c>
      <c r="G3882">
        <v>6</v>
      </c>
      <c r="H3882">
        <v>5</v>
      </c>
      <c r="I3882">
        <v>97291</v>
      </c>
      <c r="J3882">
        <v>1</v>
      </c>
      <c r="K3882">
        <v>0</v>
      </c>
      <c r="L3882">
        <v>0</v>
      </c>
      <c r="M3882">
        <v>0</v>
      </c>
      <c r="N3882">
        <v>1</v>
      </c>
      <c r="O3882">
        <v>1</v>
      </c>
      <c r="P3882">
        <v>348</v>
      </c>
      <c r="Q3882">
        <v>27</v>
      </c>
      <c r="R3882">
        <v>3</v>
      </c>
      <c r="S3882" t="s">
        <v>1478</v>
      </c>
      <c r="T3882">
        <v>1</v>
      </c>
      <c r="U3882">
        <v>5.0999999999999997E-2</v>
      </c>
      <c r="V3882">
        <v>240</v>
      </c>
    </row>
    <row r="3883" spans="1:22">
      <c r="A3883">
        <v>178355</v>
      </c>
      <c r="B3883" t="s">
        <v>3747</v>
      </c>
      <c r="C3883">
        <v>0.3805</v>
      </c>
      <c r="D3883">
        <v>0.43680000000000002</v>
      </c>
      <c r="E3883">
        <v>4701</v>
      </c>
      <c r="F3883">
        <v>2</v>
      </c>
      <c r="G3883">
        <v>6</v>
      </c>
      <c r="H3883">
        <v>5</v>
      </c>
      <c r="I3883">
        <v>97291</v>
      </c>
      <c r="J3883">
        <v>1</v>
      </c>
      <c r="K3883">
        <v>0</v>
      </c>
      <c r="L3883">
        <v>0</v>
      </c>
      <c r="M3883">
        <v>0</v>
      </c>
      <c r="N3883">
        <v>1</v>
      </c>
      <c r="O3883">
        <v>1</v>
      </c>
      <c r="P3883">
        <v>348</v>
      </c>
      <c r="Q3883">
        <v>27</v>
      </c>
      <c r="R3883">
        <v>3</v>
      </c>
      <c r="S3883" t="s">
        <v>1478</v>
      </c>
      <c r="T3883">
        <v>1</v>
      </c>
      <c r="U3883">
        <v>5.6300000000000003E-2</v>
      </c>
      <c r="V3883">
        <v>265</v>
      </c>
    </row>
    <row r="3884" spans="1:22">
      <c r="A3884">
        <v>178356</v>
      </c>
      <c r="B3884" t="s">
        <v>3747</v>
      </c>
      <c r="C3884">
        <v>0.43680000000000002</v>
      </c>
      <c r="D3884">
        <v>0.48970000000000002</v>
      </c>
      <c r="E3884">
        <v>4701</v>
      </c>
      <c r="F3884">
        <v>2</v>
      </c>
      <c r="G3884">
        <v>6</v>
      </c>
      <c r="H3884">
        <v>5</v>
      </c>
      <c r="I3884">
        <v>97291</v>
      </c>
      <c r="J3884">
        <v>1</v>
      </c>
      <c r="K3884">
        <v>0</v>
      </c>
      <c r="L3884">
        <v>0</v>
      </c>
      <c r="M3884">
        <v>0</v>
      </c>
      <c r="N3884">
        <v>1</v>
      </c>
      <c r="O3884">
        <v>1</v>
      </c>
      <c r="P3884">
        <v>348</v>
      </c>
      <c r="Q3884">
        <v>27</v>
      </c>
      <c r="R3884">
        <v>3</v>
      </c>
      <c r="S3884" t="s">
        <v>1478</v>
      </c>
      <c r="T3884">
        <v>1</v>
      </c>
      <c r="U3884">
        <v>5.2900000000000003E-2</v>
      </c>
      <c r="V3884">
        <v>249</v>
      </c>
    </row>
    <row r="3885" spans="1:22">
      <c r="A3885">
        <v>178357</v>
      </c>
      <c r="B3885" t="s">
        <v>3747</v>
      </c>
      <c r="C3885">
        <v>0.48970000000000002</v>
      </c>
      <c r="D3885">
        <v>0.53590000000000004</v>
      </c>
      <c r="E3885">
        <v>4701</v>
      </c>
      <c r="F3885">
        <v>2</v>
      </c>
      <c r="G3885">
        <v>6</v>
      </c>
      <c r="H3885">
        <v>5</v>
      </c>
      <c r="I3885">
        <v>97291</v>
      </c>
      <c r="J3885">
        <v>1</v>
      </c>
      <c r="K3885">
        <v>0</v>
      </c>
      <c r="L3885">
        <v>0</v>
      </c>
      <c r="M3885">
        <v>0</v>
      </c>
      <c r="N3885">
        <v>1</v>
      </c>
      <c r="O3885">
        <v>1</v>
      </c>
      <c r="P3885">
        <v>348</v>
      </c>
      <c r="Q3885">
        <v>27</v>
      </c>
      <c r="R3885">
        <v>3</v>
      </c>
      <c r="S3885" t="s">
        <v>1478</v>
      </c>
      <c r="T3885">
        <v>1</v>
      </c>
      <c r="U3885">
        <v>4.6199999999999998E-2</v>
      </c>
      <c r="V3885">
        <v>217</v>
      </c>
    </row>
    <row r="3886" spans="1:22">
      <c r="A3886">
        <v>178358</v>
      </c>
      <c r="B3886" t="s">
        <v>3747</v>
      </c>
      <c r="C3886">
        <v>0.53590000000000004</v>
      </c>
      <c r="D3886">
        <v>0.58409999999999995</v>
      </c>
      <c r="E3886">
        <v>4701</v>
      </c>
      <c r="F3886">
        <v>2</v>
      </c>
      <c r="G3886">
        <v>6</v>
      </c>
      <c r="H3886">
        <v>5</v>
      </c>
      <c r="I3886">
        <v>97291</v>
      </c>
      <c r="J3886">
        <v>1</v>
      </c>
      <c r="K3886">
        <v>0</v>
      </c>
      <c r="L3886">
        <v>0</v>
      </c>
      <c r="M3886">
        <v>0</v>
      </c>
      <c r="N3886">
        <v>1</v>
      </c>
      <c r="O3886">
        <v>1</v>
      </c>
      <c r="P3886">
        <v>348</v>
      </c>
      <c r="Q3886">
        <v>27</v>
      </c>
      <c r="R3886">
        <v>3</v>
      </c>
      <c r="S3886" t="s">
        <v>1478</v>
      </c>
      <c r="T3886">
        <v>1</v>
      </c>
      <c r="U3886">
        <v>4.82E-2</v>
      </c>
      <c r="V3886">
        <v>227</v>
      </c>
    </row>
    <row r="3887" spans="1:22">
      <c r="A3887">
        <v>178359</v>
      </c>
      <c r="B3887" t="s">
        <v>3747</v>
      </c>
      <c r="C3887">
        <v>0.58409999999999995</v>
      </c>
      <c r="D3887">
        <v>0.6129</v>
      </c>
      <c r="E3887">
        <v>4701</v>
      </c>
      <c r="F3887">
        <v>2</v>
      </c>
      <c r="G3887">
        <v>6</v>
      </c>
      <c r="H3887">
        <v>5</v>
      </c>
      <c r="I3887">
        <v>97291</v>
      </c>
      <c r="J3887">
        <v>1</v>
      </c>
      <c r="K3887">
        <v>0</v>
      </c>
      <c r="L3887">
        <v>0</v>
      </c>
      <c r="M3887">
        <v>0</v>
      </c>
      <c r="N3887">
        <v>1</v>
      </c>
      <c r="O3887">
        <v>1</v>
      </c>
      <c r="P3887">
        <v>348</v>
      </c>
      <c r="Q3887">
        <v>27</v>
      </c>
      <c r="R3887">
        <v>3</v>
      </c>
      <c r="S3887" t="s">
        <v>1478</v>
      </c>
      <c r="T3887">
        <v>1</v>
      </c>
      <c r="U3887">
        <v>2.8799999999999999E-2</v>
      </c>
      <c r="V3887">
        <v>135</v>
      </c>
    </row>
    <row r="3888" spans="1:22">
      <c r="A3888">
        <v>178360</v>
      </c>
      <c r="B3888" t="s">
        <v>3747</v>
      </c>
      <c r="C3888">
        <v>0.6129</v>
      </c>
      <c r="D3888">
        <v>0.63990000000000002</v>
      </c>
      <c r="E3888">
        <v>4701</v>
      </c>
      <c r="F3888">
        <v>2</v>
      </c>
      <c r="G3888">
        <v>6</v>
      </c>
      <c r="H3888">
        <v>5</v>
      </c>
      <c r="I3888">
        <v>97291</v>
      </c>
      <c r="J3888">
        <v>1</v>
      </c>
      <c r="K3888">
        <v>0</v>
      </c>
      <c r="L3888">
        <v>0</v>
      </c>
      <c r="M3888">
        <v>0</v>
      </c>
      <c r="N3888">
        <v>1</v>
      </c>
      <c r="O3888">
        <v>1</v>
      </c>
      <c r="P3888">
        <v>348</v>
      </c>
      <c r="Q3888">
        <v>27</v>
      </c>
      <c r="R3888">
        <v>3</v>
      </c>
      <c r="S3888" t="s">
        <v>1478</v>
      </c>
      <c r="T3888">
        <v>1</v>
      </c>
      <c r="U3888">
        <v>2.7E-2</v>
      </c>
      <c r="V3888">
        <v>127</v>
      </c>
    </row>
    <row r="3889" spans="1:22">
      <c r="A3889">
        <v>178361</v>
      </c>
      <c r="B3889" t="s">
        <v>3747</v>
      </c>
      <c r="C3889">
        <v>0.63990000000000002</v>
      </c>
      <c r="D3889">
        <v>0.68079999999999996</v>
      </c>
      <c r="E3889">
        <v>4701</v>
      </c>
      <c r="F3889">
        <v>2</v>
      </c>
      <c r="G3889">
        <v>6</v>
      </c>
      <c r="H3889">
        <v>5</v>
      </c>
      <c r="I3889">
        <v>97291</v>
      </c>
      <c r="J3889">
        <v>1</v>
      </c>
      <c r="K3889">
        <v>0</v>
      </c>
      <c r="L3889">
        <v>0</v>
      </c>
      <c r="M3889">
        <v>0</v>
      </c>
      <c r="N3889">
        <v>1</v>
      </c>
      <c r="O3889">
        <v>1</v>
      </c>
      <c r="P3889">
        <v>348</v>
      </c>
      <c r="Q3889">
        <v>27</v>
      </c>
      <c r="R3889">
        <v>3</v>
      </c>
      <c r="S3889" t="s">
        <v>1478</v>
      </c>
      <c r="T3889">
        <v>1</v>
      </c>
      <c r="U3889">
        <v>4.0899999999999999E-2</v>
      </c>
      <c r="V3889">
        <v>192</v>
      </c>
    </row>
    <row r="3890" spans="1:22">
      <c r="A3890">
        <v>178362</v>
      </c>
      <c r="B3890" t="s">
        <v>3747</v>
      </c>
      <c r="C3890">
        <v>0.68079999999999996</v>
      </c>
      <c r="D3890">
        <v>0.72660000000000002</v>
      </c>
      <c r="E3890">
        <v>4701</v>
      </c>
      <c r="F3890">
        <v>2</v>
      </c>
      <c r="G3890">
        <v>6</v>
      </c>
      <c r="H3890">
        <v>5</v>
      </c>
      <c r="I3890">
        <v>97291</v>
      </c>
      <c r="J3890">
        <v>1</v>
      </c>
      <c r="K3890">
        <v>0</v>
      </c>
      <c r="L3890">
        <v>0</v>
      </c>
      <c r="M3890">
        <v>0</v>
      </c>
      <c r="N3890">
        <v>1</v>
      </c>
      <c r="O3890">
        <v>1</v>
      </c>
      <c r="P3890">
        <v>348</v>
      </c>
      <c r="Q3890">
        <v>27</v>
      </c>
      <c r="R3890">
        <v>3</v>
      </c>
      <c r="S3890" t="s">
        <v>1478</v>
      </c>
      <c r="T3890">
        <v>1</v>
      </c>
      <c r="U3890">
        <v>4.58E-2</v>
      </c>
      <c r="V3890">
        <v>215</v>
      </c>
    </row>
    <row r="3891" spans="1:22">
      <c r="A3891">
        <v>178363</v>
      </c>
      <c r="B3891" t="s">
        <v>3747</v>
      </c>
      <c r="C3891">
        <v>0.72660000000000002</v>
      </c>
      <c r="D3891">
        <v>0.78649999999999998</v>
      </c>
      <c r="E3891">
        <v>4701</v>
      </c>
      <c r="F3891">
        <v>2</v>
      </c>
      <c r="G3891">
        <v>6</v>
      </c>
      <c r="H3891">
        <v>5</v>
      </c>
      <c r="I3891">
        <v>97291</v>
      </c>
      <c r="J3891">
        <v>1</v>
      </c>
      <c r="K3891">
        <v>0</v>
      </c>
      <c r="L3891">
        <v>0</v>
      </c>
      <c r="M3891">
        <v>0</v>
      </c>
      <c r="N3891">
        <v>1</v>
      </c>
      <c r="O3891">
        <v>1</v>
      </c>
      <c r="P3891">
        <v>348</v>
      </c>
      <c r="Q3891">
        <v>27</v>
      </c>
      <c r="R3891">
        <v>3</v>
      </c>
      <c r="S3891" t="s">
        <v>1478</v>
      </c>
      <c r="T3891">
        <v>1</v>
      </c>
      <c r="U3891">
        <v>5.9900000000000002E-2</v>
      </c>
      <c r="V3891">
        <v>282</v>
      </c>
    </row>
    <row r="3892" spans="1:22">
      <c r="A3892">
        <v>178364</v>
      </c>
      <c r="B3892" t="s">
        <v>3747</v>
      </c>
      <c r="C3892">
        <v>0.78649999999999998</v>
      </c>
      <c r="D3892">
        <v>0.81610000000000005</v>
      </c>
      <c r="E3892">
        <v>4701</v>
      </c>
      <c r="F3892">
        <v>2</v>
      </c>
      <c r="G3892">
        <v>6</v>
      </c>
      <c r="H3892">
        <v>5</v>
      </c>
      <c r="I3892">
        <v>97291</v>
      </c>
      <c r="J3892">
        <v>1</v>
      </c>
      <c r="K3892">
        <v>0</v>
      </c>
      <c r="L3892">
        <v>0</v>
      </c>
      <c r="M3892">
        <v>0</v>
      </c>
      <c r="N3892">
        <v>1</v>
      </c>
      <c r="O3892">
        <v>1</v>
      </c>
      <c r="P3892">
        <v>348</v>
      </c>
      <c r="Q3892">
        <v>27</v>
      </c>
      <c r="R3892">
        <v>3</v>
      </c>
      <c r="S3892" t="s">
        <v>1478</v>
      </c>
      <c r="T3892">
        <v>1</v>
      </c>
      <c r="U3892">
        <v>2.9600000000000001E-2</v>
      </c>
      <c r="V3892">
        <v>139</v>
      </c>
    </row>
    <row r="3893" spans="1:22">
      <c r="A3893">
        <v>178365</v>
      </c>
      <c r="B3893" t="s">
        <v>3747</v>
      </c>
      <c r="C3893">
        <v>0.81610000000000005</v>
      </c>
      <c r="D3893">
        <v>0.87209999999999999</v>
      </c>
      <c r="E3893">
        <v>4701</v>
      </c>
      <c r="F3893">
        <v>2</v>
      </c>
      <c r="G3893">
        <v>6</v>
      </c>
      <c r="H3893">
        <v>5</v>
      </c>
      <c r="I3893">
        <v>97291</v>
      </c>
      <c r="J3893">
        <v>1</v>
      </c>
      <c r="K3893">
        <v>0</v>
      </c>
      <c r="L3893">
        <v>0</v>
      </c>
      <c r="M3893">
        <v>0</v>
      </c>
      <c r="N3893">
        <v>1</v>
      </c>
      <c r="O3893">
        <v>1</v>
      </c>
      <c r="P3893">
        <v>348</v>
      </c>
      <c r="Q3893">
        <v>27</v>
      </c>
      <c r="R3893">
        <v>3</v>
      </c>
      <c r="S3893" t="s">
        <v>1478</v>
      </c>
      <c r="T3893">
        <v>1</v>
      </c>
      <c r="U3893">
        <v>5.6000000000000001E-2</v>
      </c>
      <c r="V3893">
        <v>263</v>
      </c>
    </row>
    <row r="3894" spans="1:22">
      <c r="A3894">
        <v>178366</v>
      </c>
      <c r="B3894" t="s">
        <v>3747</v>
      </c>
      <c r="C3894">
        <v>0.87209999999999999</v>
      </c>
      <c r="D3894">
        <v>0.91559999999999997</v>
      </c>
      <c r="E3894">
        <v>4701</v>
      </c>
      <c r="F3894">
        <v>2</v>
      </c>
      <c r="G3894">
        <v>6</v>
      </c>
      <c r="H3894">
        <v>5</v>
      </c>
      <c r="I3894">
        <v>97291</v>
      </c>
      <c r="J3894">
        <v>1</v>
      </c>
      <c r="K3894">
        <v>0</v>
      </c>
      <c r="L3894">
        <v>0</v>
      </c>
      <c r="M3894">
        <v>0</v>
      </c>
      <c r="N3894">
        <v>1</v>
      </c>
      <c r="O3894">
        <v>1</v>
      </c>
      <c r="P3894">
        <v>348</v>
      </c>
      <c r="Q3894">
        <v>27</v>
      </c>
      <c r="R3894">
        <v>3</v>
      </c>
      <c r="S3894" t="s">
        <v>1478</v>
      </c>
      <c r="T3894">
        <v>1</v>
      </c>
      <c r="U3894">
        <v>4.3499999999999997E-2</v>
      </c>
      <c r="V3894">
        <v>204</v>
      </c>
    </row>
    <row r="3895" spans="1:22">
      <c r="A3895">
        <v>178367</v>
      </c>
      <c r="B3895" t="s">
        <v>3747</v>
      </c>
      <c r="C3895">
        <v>0.91559999999999997</v>
      </c>
      <c r="D3895">
        <v>0.99429999999999996</v>
      </c>
      <c r="E3895">
        <v>4701</v>
      </c>
      <c r="F3895">
        <v>2</v>
      </c>
      <c r="G3895">
        <v>6</v>
      </c>
      <c r="H3895">
        <v>5</v>
      </c>
      <c r="I3895">
        <v>97291</v>
      </c>
      <c r="J3895">
        <v>1</v>
      </c>
      <c r="K3895">
        <v>0</v>
      </c>
      <c r="L3895">
        <v>0</v>
      </c>
      <c r="M3895">
        <v>0</v>
      </c>
      <c r="N3895">
        <v>1</v>
      </c>
      <c r="O3895">
        <v>1</v>
      </c>
      <c r="P3895">
        <v>348</v>
      </c>
      <c r="Q3895">
        <v>27</v>
      </c>
      <c r="R3895">
        <v>3</v>
      </c>
      <c r="S3895" t="s">
        <v>1478</v>
      </c>
      <c r="T3895">
        <v>1</v>
      </c>
      <c r="U3895">
        <v>7.8700000000000006E-2</v>
      </c>
      <c r="V3895">
        <v>370</v>
      </c>
    </row>
    <row r="3896" spans="1:22">
      <c r="A3896">
        <v>178368</v>
      </c>
      <c r="B3896" t="s">
        <v>3747</v>
      </c>
      <c r="C3896">
        <v>0.99429999999999996</v>
      </c>
      <c r="D3896">
        <v>1.0583</v>
      </c>
      <c r="E3896">
        <v>4701</v>
      </c>
      <c r="F3896">
        <v>2</v>
      </c>
      <c r="G3896">
        <v>6</v>
      </c>
      <c r="H3896">
        <v>5</v>
      </c>
      <c r="I3896">
        <v>97291</v>
      </c>
      <c r="J3896">
        <v>1</v>
      </c>
      <c r="K3896">
        <v>0</v>
      </c>
      <c r="L3896">
        <v>0</v>
      </c>
      <c r="M3896">
        <v>0</v>
      </c>
      <c r="N3896">
        <v>1</v>
      </c>
      <c r="O3896">
        <v>1</v>
      </c>
      <c r="P3896">
        <v>348</v>
      </c>
      <c r="Q3896">
        <v>27</v>
      </c>
      <c r="R3896">
        <v>3</v>
      </c>
      <c r="S3896" t="s">
        <v>1478</v>
      </c>
      <c r="T3896">
        <v>1</v>
      </c>
      <c r="U3896">
        <v>6.4000000000000001E-2</v>
      </c>
      <c r="V3896">
        <v>301</v>
      </c>
    </row>
    <row r="3897" spans="1:22">
      <c r="A3897">
        <v>178369</v>
      </c>
      <c r="B3897" t="s">
        <v>3747</v>
      </c>
      <c r="C3897">
        <v>1.0583</v>
      </c>
      <c r="D3897">
        <v>1.109</v>
      </c>
      <c r="E3897">
        <v>4701</v>
      </c>
      <c r="F3897">
        <v>2</v>
      </c>
      <c r="G3897">
        <v>6</v>
      </c>
      <c r="H3897">
        <v>5</v>
      </c>
      <c r="I3897">
        <v>97291</v>
      </c>
      <c r="J3897">
        <v>1</v>
      </c>
      <c r="K3897">
        <v>0</v>
      </c>
      <c r="L3897">
        <v>0</v>
      </c>
      <c r="M3897">
        <v>0</v>
      </c>
      <c r="N3897">
        <v>1</v>
      </c>
      <c r="O3897">
        <v>1</v>
      </c>
      <c r="P3897">
        <v>348</v>
      </c>
      <c r="Q3897">
        <v>27</v>
      </c>
      <c r="R3897">
        <v>3</v>
      </c>
      <c r="S3897" t="s">
        <v>1478</v>
      </c>
      <c r="T3897">
        <v>1</v>
      </c>
      <c r="U3897">
        <v>5.0700000000000002E-2</v>
      </c>
      <c r="V3897">
        <v>238</v>
      </c>
    </row>
    <row r="3898" spans="1:22">
      <c r="A3898">
        <v>178370</v>
      </c>
      <c r="B3898" t="s">
        <v>3747</v>
      </c>
      <c r="C3898">
        <v>1.109</v>
      </c>
      <c r="D3898">
        <v>1.2085999999999999</v>
      </c>
      <c r="E3898">
        <v>4701</v>
      </c>
      <c r="F3898">
        <v>2</v>
      </c>
      <c r="G3898">
        <v>6</v>
      </c>
      <c r="H3898">
        <v>5</v>
      </c>
      <c r="I3898">
        <v>97291</v>
      </c>
      <c r="J3898">
        <v>1</v>
      </c>
      <c r="K3898">
        <v>0</v>
      </c>
      <c r="L3898">
        <v>0</v>
      </c>
      <c r="M3898">
        <v>0</v>
      </c>
      <c r="N3898">
        <v>1</v>
      </c>
      <c r="O3898">
        <v>1</v>
      </c>
      <c r="P3898">
        <v>348</v>
      </c>
      <c r="Q3898">
        <v>27</v>
      </c>
      <c r="R3898">
        <v>3</v>
      </c>
      <c r="S3898" t="s">
        <v>1478</v>
      </c>
      <c r="T3898">
        <v>1</v>
      </c>
      <c r="U3898">
        <v>9.9599999999999994E-2</v>
      </c>
      <c r="V3898">
        <v>468</v>
      </c>
    </row>
    <row r="3899" spans="1:22">
      <c r="A3899">
        <v>178371</v>
      </c>
      <c r="B3899" t="s">
        <v>3747</v>
      </c>
      <c r="C3899">
        <v>1.2085999999999999</v>
      </c>
      <c r="D3899">
        <v>1.2323</v>
      </c>
      <c r="E3899">
        <v>4701</v>
      </c>
      <c r="F3899">
        <v>2</v>
      </c>
      <c r="G3899">
        <v>6</v>
      </c>
      <c r="H3899">
        <v>5</v>
      </c>
      <c r="I3899">
        <v>97291</v>
      </c>
      <c r="J3899">
        <v>1</v>
      </c>
      <c r="K3899">
        <v>0</v>
      </c>
      <c r="L3899">
        <v>0</v>
      </c>
      <c r="M3899">
        <v>0</v>
      </c>
      <c r="N3899">
        <v>1</v>
      </c>
      <c r="O3899">
        <v>1</v>
      </c>
      <c r="P3899">
        <v>348</v>
      </c>
      <c r="Q3899">
        <v>27</v>
      </c>
      <c r="R3899">
        <v>3</v>
      </c>
      <c r="S3899" t="s">
        <v>1478</v>
      </c>
      <c r="T3899">
        <v>1</v>
      </c>
      <c r="U3899">
        <v>2.3699999999999999E-2</v>
      </c>
      <c r="V3899">
        <v>111</v>
      </c>
    </row>
    <row r="3900" spans="1:22">
      <c r="A3900">
        <v>178372</v>
      </c>
      <c r="B3900" t="s">
        <v>3747</v>
      </c>
      <c r="C3900">
        <v>1.2323</v>
      </c>
      <c r="D3900">
        <v>1.2637</v>
      </c>
      <c r="E3900">
        <v>4701</v>
      </c>
      <c r="F3900">
        <v>2</v>
      </c>
      <c r="G3900">
        <v>6</v>
      </c>
      <c r="H3900">
        <v>5</v>
      </c>
      <c r="I3900">
        <v>97291</v>
      </c>
      <c r="J3900">
        <v>1</v>
      </c>
      <c r="K3900">
        <v>0</v>
      </c>
      <c r="L3900">
        <v>0</v>
      </c>
      <c r="M3900">
        <v>0</v>
      </c>
      <c r="N3900">
        <v>1</v>
      </c>
      <c r="O3900">
        <v>1</v>
      </c>
      <c r="P3900">
        <v>348</v>
      </c>
      <c r="Q3900">
        <v>27</v>
      </c>
      <c r="R3900">
        <v>3</v>
      </c>
      <c r="S3900" t="s">
        <v>1478</v>
      </c>
      <c r="T3900">
        <v>1</v>
      </c>
      <c r="U3900">
        <v>3.1399999999999997E-2</v>
      </c>
      <c r="V3900">
        <v>148</v>
      </c>
    </row>
    <row r="3901" spans="1:22">
      <c r="A3901">
        <v>178373</v>
      </c>
      <c r="B3901" t="s">
        <v>3747</v>
      </c>
      <c r="C3901">
        <v>1.2637</v>
      </c>
      <c r="D3901">
        <v>1.3104</v>
      </c>
      <c r="E3901">
        <v>4701</v>
      </c>
      <c r="F3901">
        <v>2</v>
      </c>
      <c r="G3901">
        <v>6</v>
      </c>
      <c r="H3901">
        <v>5</v>
      </c>
      <c r="I3901">
        <v>97291</v>
      </c>
      <c r="J3901">
        <v>1</v>
      </c>
      <c r="K3901">
        <v>0</v>
      </c>
      <c r="L3901">
        <v>0</v>
      </c>
      <c r="M3901">
        <v>0</v>
      </c>
      <c r="N3901">
        <v>1</v>
      </c>
      <c r="O3901">
        <v>1</v>
      </c>
      <c r="P3901">
        <v>348</v>
      </c>
      <c r="Q3901">
        <v>27</v>
      </c>
      <c r="R3901">
        <v>3</v>
      </c>
      <c r="S3901" t="s">
        <v>1478</v>
      </c>
      <c r="T3901">
        <v>1</v>
      </c>
      <c r="U3901">
        <v>4.6699999999999998E-2</v>
      </c>
      <c r="V3901">
        <v>220</v>
      </c>
    </row>
    <row r="3902" spans="1:22">
      <c r="A3902">
        <v>178374</v>
      </c>
      <c r="B3902" t="s">
        <v>3747</v>
      </c>
      <c r="C3902">
        <v>1.3104</v>
      </c>
      <c r="D3902">
        <v>1.3584000000000001</v>
      </c>
      <c r="E3902">
        <v>4701</v>
      </c>
      <c r="F3902">
        <v>2</v>
      </c>
      <c r="G3902">
        <v>6</v>
      </c>
      <c r="H3902">
        <v>5</v>
      </c>
      <c r="I3902">
        <v>97291</v>
      </c>
      <c r="J3902">
        <v>1</v>
      </c>
      <c r="K3902">
        <v>0</v>
      </c>
      <c r="L3902">
        <v>0</v>
      </c>
      <c r="M3902">
        <v>0</v>
      </c>
      <c r="N3902">
        <v>1</v>
      </c>
      <c r="O3902">
        <v>1</v>
      </c>
      <c r="P3902">
        <v>348</v>
      </c>
      <c r="Q3902">
        <v>27</v>
      </c>
      <c r="R3902">
        <v>3</v>
      </c>
      <c r="S3902" t="s">
        <v>1478</v>
      </c>
      <c r="T3902">
        <v>1</v>
      </c>
      <c r="U3902">
        <v>4.8000000000000001E-2</v>
      </c>
      <c r="V3902">
        <v>226</v>
      </c>
    </row>
    <row r="3903" spans="1:22">
      <c r="A3903">
        <v>178375</v>
      </c>
      <c r="B3903" t="s">
        <v>3747</v>
      </c>
      <c r="C3903">
        <v>1.3584000000000001</v>
      </c>
      <c r="D3903">
        <v>1.38069997</v>
      </c>
      <c r="E3903">
        <v>4701</v>
      </c>
      <c r="F3903">
        <v>2</v>
      </c>
      <c r="G3903">
        <v>6</v>
      </c>
      <c r="H3903">
        <v>5</v>
      </c>
      <c r="I3903">
        <v>97291</v>
      </c>
      <c r="J3903">
        <v>1</v>
      </c>
      <c r="K3903">
        <v>0</v>
      </c>
      <c r="L3903">
        <v>0</v>
      </c>
      <c r="M3903">
        <v>0</v>
      </c>
      <c r="N3903">
        <v>1</v>
      </c>
      <c r="O3903">
        <v>1</v>
      </c>
      <c r="P3903">
        <v>348</v>
      </c>
      <c r="Q3903">
        <v>27</v>
      </c>
      <c r="R3903">
        <v>3</v>
      </c>
      <c r="S3903" t="s">
        <v>1478</v>
      </c>
      <c r="T3903">
        <v>1</v>
      </c>
      <c r="U3903">
        <v>2.2299969999999999E-2</v>
      </c>
      <c r="V3903">
        <v>105</v>
      </c>
    </row>
    <row r="3904" spans="1:22">
      <c r="A3904">
        <v>178376</v>
      </c>
      <c r="B3904" t="s">
        <v>3748</v>
      </c>
      <c r="C3904">
        <v>-2.9999999999999997E-8</v>
      </c>
      <c r="D3904">
        <v>4.6300000000000001E-2</v>
      </c>
      <c r="E3904">
        <v>1679</v>
      </c>
      <c r="F3904">
        <v>2</v>
      </c>
      <c r="G3904">
        <v>6</v>
      </c>
      <c r="H3904">
        <v>5</v>
      </c>
      <c r="I3904">
        <v>97291</v>
      </c>
      <c r="J3904">
        <v>1</v>
      </c>
      <c r="K3904">
        <v>0</v>
      </c>
      <c r="L3904">
        <v>0</v>
      </c>
      <c r="M3904">
        <v>0</v>
      </c>
      <c r="N3904">
        <v>1</v>
      </c>
      <c r="O3904">
        <v>1</v>
      </c>
      <c r="P3904">
        <v>348</v>
      </c>
      <c r="Q3904">
        <v>27</v>
      </c>
      <c r="R3904">
        <v>3</v>
      </c>
      <c r="S3904" t="s">
        <v>1478</v>
      </c>
      <c r="T3904">
        <v>1</v>
      </c>
      <c r="U3904">
        <v>4.6300029999999999E-2</v>
      </c>
      <c r="V3904">
        <v>78</v>
      </c>
    </row>
    <row r="3905" spans="1:22">
      <c r="A3905">
        <v>178377</v>
      </c>
      <c r="B3905" t="s">
        <v>3748</v>
      </c>
      <c r="C3905">
        <v>4.6300000000000001E-2</v>
      </c>
      <c r="D3905">
        <v>0.2114</v>
      </c>
      <c r="E3905">
        <v>1679</v>
      </c>
      <c r="F3905">
        <v>2</v>
      </c>
      <c r="G3905">
        <v>6</v>
      </c>
      <c r="H3905">
        <v>5</v>
      </c>
      <c r="I3905">
        <v>97291</v>
      </c>
      <c r="J3905">
        <v>1</v>
      </c>
      <c r="K3905">
        <v>0</v>
      </c>
      <c r="L3905">
        <v>0</v>
      </c>
      <c r="M3905">
        <v>0</v>
      </c>
      <c r="N3905">
        <v>1</v>
      </c>
      <c r="O3905">
        <v>1</v>
      </c>
      <c r="P3905">
        <v>348</v>
      </c>
      <c r="Q3905">
        <v>27</v>
      </c>
      <c r="R3905">
        <v>3</v>
      </c>
      <c r="S3905" t="s">
        <v>1478</v>
      </c>
      <c r="T3905">
        <v>1</v>
      </c>
      <c r="U3905">
        <v>0.1651</v>
      </c>
      <c r="V3905">
        <v>277</v>
      </c>
    </row>
    <row r="3906" spans="1:22">
      <c r="A3906">
        <v>178378</v>
      </c>
      <c r="B3906" t="s">
        <v>3748</v>
      </c>
      <c r="C3906">
        <v>0.2114</v>
      </c>
      <c r="D3906">
        <v>0.28770000000000001</v>
      </c>
      <c r="E3906">
        <v>1679</v>
      </c>
      <c r="F3906">
        <v>2</v>
      </c>
      <c r="G3906">
        <v>6</v>
      </c>
      <c r="H3906">
        <v>5</v>
      </c>
      <c r="I3906">
        <v>97291</v>
      </c>
      <c r="J3906">
        <v>1</v>
      </c>
      <c r="K3906">
        <v>0</v>
      </c>
      <c r="L3906">
        <v>0</v>
      </c>
      <c r="M3906">
        <v>0</v>
      </c>
      <c r="N3906">
        <v>1</v>
      </c>
      <c r="O3906">
        <v>1</v>
      </c>
      <c r="P3906">
        <v>348</v>
      </c>
      <c r="Q3906">
        <v>27</v>
      </c>
      <c r="R3906">
        <v>3</v>
      </c>
      <c r="S3906" t="s">
        <v>1478</v>
      </c>
      <c r="T3906">
        <v>1</v>
      </c>
      <c r="U3906">
        <v>7.6300000000000007E-2</v>
      </c>
      <c r="V3906">
        <v>128</v>
      </c>
    </row>
    <row r="3907" spans="1:22">
      <c r="A3907">
        <v>178379</v>
      </c>
      <c r="B3907" t="s">
        <v>3748</v>
      </c>
      <c r="C3907">
        <v>0.28770000000000001</v>
      </c>
      <c r="D3907">
        <v>0.45710000000000001</v>
      </c>
      <c r="E3907">
        <v>1679</v>
      </c>
      <c r="F3907">
        <v>2</v>
      </c>
      <c r="G3907">
        <v>6</v>
      </c>
      <c r="H3907">
        <v>5</v>
      </c>
      <c r="I3907">
        <v>97291</v>
      </c>
      <c r="J3907">
        <v>1</v>
      </c>
      <c r="K3907">
        <v>0</v>
      </c>
      <c r="L3907">
        <v>0</v>
      </c>
      <c r="M3907">
        <v>0</v>
      </c>
      <c r="N3907">
        <v>1</v>
      </c>
      <c r="O3907">
        <v>1</v>
      </c>
      <c r="P3907">
        <v>348</v>
      </c>
      <c r="Q3907">
        <v>27</v>
      </c>
      <c r="R3907">
        <v>3</v>
      </c>
      <c r="S3907" t="s">
        <v>1478</v>
      </c>
      <c r="T3907">
        <v>1</v>
      </c>
      <c r="U3907">
        <v>0.1694</v>
      </c>
      <c r="V3907">
        <v>284</v>
      </c>
    </row>
    <row r="3908" spans="1:22">
      <c r="A3908">
        <v>178380</v>
      </c>
      <c r="B3908" t="s">
        <v>3748</v>
      </c>
      <c r="C3908">
        <v>0.45710000000000001</v>
      </c>
      <c r="D3908">
        <v>0.50270000000000004</v>
      </c>
      <c r="E3908">
        <v>1679</v>
      </c>
      <c r="F3908">
        <v>2</v>
      </c>
      <c r="G3908">
        <v>6</v>
      </c>
      <c r="H3908">
        <v>5</v>
      </c>
      <c r="I3908">
        <v>97291</v>
      </c>
      <c r="J3908">
        <v>1</v>
      </c>
      <c r="K3908">
        <v>0</v>
      </c>
      <c r="L3908">
        <v>0</v>
      </c>
      <c r="M3908">
        <v>0</v>
      </c>
      <c r="N3908">
        <v>1</v>
      </c>
      <c r="O3908">
        <v>1</v>
      </c>
      <c r="P3908">
        <v>348</v>
      </c>
      <c r="Q3908">
        <v>27</v>
      </c>
      <c r="R3908">
        <v>3</v>
      </c>
      <c r="S3908" t="s">
        <v>1478</v>
      </c>
      <c r="T3908">
        <v>1</v>
      </c>
      <c r="U3908">
        <v>4.5600000000000002E-2</v>
      </c>
      <c r="V3908">
        <v>77</v>
      </c>
    </row>
    <row r="3909" spans="1:22">
      <c r="A3909">
        <v>178381</v>
      </c>
      <c r="B3909" t="s">
        <v>3748</v>
      </c>
      <c r="C3909">
        <v>0.50270000000000004</v>
      </c>
      <c r="D3909">
        <v>0.51170000000000004</v>
      </c>
      <c r="E3909">
        <v>1679</v>
      </c>
      <c r="F3909">
        <v>2</v>
      </c>
      <c r="G3909">
        <v>6</v>
      </c>
      <c r="H3909">
        <v>5</v>
      </c>
      <c r="I3909">
        <v>97291</v>
      </c>
      <c r="J3909">
        <v>1</v>
      </c>
      <c r="K3909">
        <v>0</v>
      </c>
      <c r="L3909">
        <v>0</v>
      </c>
      <c r="M3909">
        <v>0</v>
      </c>
      <c r="N3909">
        <v>1</v>
      </c>
      <c r="O3909">
        <v>1</v>
      </c>
      <c r="P3909">
        <v>348</v>
      </c>
      <c r="Q3909">
        <v>27</v>
      </c>
      <c r="R3909">
        <v>3</v>
      </c>
      <c r="S3909" t="s">
        <v>1478</v>
      </c>
      <c r="T3909">
        <v>1</v>
      </c>
      <c r="U3909">
        <v>8.9999999999999993E-3</v>
      </c>
      <c r="V3909">
        <v>15</v>
      </c>
    </row>
    <row r="3910" spans="1:22">
      <c r="A3910">
        <v>178382</v>
      </c>
      <c r="B3910" t="s">
        <v>3748</v>
      </c>
      <c r="C3910">
        <v>0.51170000000000004</v>
      </c>
      <c r="D3910">
        <v>0.64509004000000003</v>
      </c>
      <c r="E3910">
        <v>1679</v>
      </c>
      <c r="F3910">
        <v>2</v>
      </c>
      <c r="G3910">
        <v>6</v>
      </c>
      <c r="H3910">
        <v>5</v>
      </c>
      <c r="I3910">
        <v>97291</v>
      </c>
      <c r="J3910">
        <v>1</v>
      </c>
      <c r="K3910">
        <v>0</v>
      </c>
      <c r="L3910">
        <v>0</v>
      </c>
      <c r="M3910">
        <v>0</v>
      </c>
      <c r="N3910">
        <v>1</v>
      </c>
      <c r="O3910">
        <v>1</v>
      </c>
      <c r="P3910">
        <v>348</v>
      </c>
      <c r="Q3910">
        <v>27</v>
      </c>
      <c r="R3910">
        <v>3</v>
      </c>
      <c r="S3910" t="s">
        <v>1478</v>
      </c>
      <c r="T3910">
        <v>1</v>
      </c>
      <c r="U3910">
        <v>0.13339003999999999</v>
      </c>
      <c r="V3910">
        <v>224</v>
      </c>
    </row>
    <row r="3911" spans="1:22">
      <c r="A3911">
        <v>178439</v>
      </c>
      <c r="B3911" t="s">
        <v>3749</v>
      </c>
      <c r="C3911">
        <v>-2.9999999999999997E-8</v>
      </c>
      <c r="D3911">
        <v>0.11999999</v>
      </c>
      <c r="E3911">
        <v>3988</v>
      </c>
      <c r="F3911">
        <v>2</v>
      </c>
      <c r="G3911">
        <v>6</v>
      </c>
      <c r="H3911">
        <v>5</v>
      </c>
      <c r="I3911">
        <v>97291</v>
      </c>
      <c r="J3911">
        <v>1</v>
      </c>
      <c r="K3911">
        <v>0</v>
      </c>
      <c r="L3911">
        <v>0</v>
      </c>
      <c r="M3911">
        <v>0</v>
      </c>
      <c r="N3911">
        <v>1</v>
      </c>
      <c r="O3911">
        <v>1</v>
      </c>
      <c r="P3911">
        <v>348</v>
      </c>
      <c r="Q3911">
        <v>27</v>
      </c>
      <c r="R3911">
        <v>3</v>
      </c>
      <c r="S3911" t="s">
        <v>1478</v>
      </c>
      <c r="T3911">
        <v>1</v>
      </c>
      <c r="U3911">
        <v>0.12000002</v>
      </c>
      <c r="V3911">
        <v>479</v>
      </c>
    </row>
    <row r="3912" spans="1:22">
      <c r="A3912">
        <v>178440</v>
      </c>
      <c r="B3912" t="s">
        <v>3750</v>
      </c>
      <c r="C3912">
        <v>-2.9999999999999997E-8</v>
      </c>
      <c r="D3912">
        <v>0.10000002</v>
      </c>
      <c r="E3912">
        <v>1150</v>
      </c>
      <c r="F3912">
        <v>2</v>
      </c>
      <c r="G3912">
        <v>6</v>
      </c>
      <c r="H3912">
        <v>5</v>
      </c>
      <c r="I3912">
        <v>97291</v>
      </c>
      <c r="J3912">
        <v>1</v>
      </c>
      <c r="K3912">
        <v>0</v>
      </c>
      <c r="L3912">
        <v>0</v>
      </c>
      <c r="M3912">
        <v>0</v>
      </c>
      <c r="N3912">
        <v>1</v>
      </c>
      <c r="O3912">
        <v>1</v>
      </c>
      <c r="P3912">
        <v>348</v>
      </c>
      <c r="Q3912">
        <v>27</v>
      </c>
      <c r="R3912">
        <v>3</v>
      </c>
      <c r="S3912" t="s">
        <v>1478</v>
      </c>
      <c r="T3912">
        <v>1</v>
      </c>
      <c r="U3912">
        <v>0.10000004999999999</v>
      </c>
      <c r="V3912">
        <v>115</v>
      </c>
    </row>
    <row r="3913" spans="1:22">
      <c r="A3913">
        <v>178492</v>
      </c>
      <c r="B3913" t="s">
        <v>3751</v>
      </c>
      <c r="C3913">
        <v>-2.9999999999999997E-8</v>
      </c>
      <c r="D3913">
        <v>7.2700000000000001E-2</v>
      </c>
      <c r="E3913">
        <v>4268</v>
      </c>
      <c r="F3913">
        <v>2</v>
      </c>
      <c r="G3913">
        <v>6</v>
      </c>
      <c r="H3913">
        <v>5</v>
      </c>
      <c r="I3913">
        <v>97291</v>
      </c>
      <c r="J3913">
        <v>1</v>
      </c>
      <c r="K3913">
        <v>0</v>
      </c>
      <c r="L3913">
        <v>0</v>
      </c>
      <c r="M3913">
        <v>0</v>
      </c>
      <c r="N3913">
        <v>1</v>
      </c>
      <c r="O3913">
        <v>1</v>
      </c>
      <c r="P3913">
        <v>348</v>
      </c>
      <c r="Q3913">
        <v>27</v>
      </c>
      <c r="R3913">
        <v>3</v>
      </c>
      <c r="S3913" t="s">
        <v>1478</v>
      </c>
      <c r="T3913">
        <v>1</v>
      </c>
      <c r="U3913">
        <v>7.2700029999999999E-2</v>
      </c>
      <c r="V3913">
        <v>310</v>
      </c>
    </row>
    <row r="3914" spans="1:22">
      <c r="A3914">
        <v>178493</v>
      </c>
      <c r="B3914" t="s">
        <v>3751</v>
      </c>
      <c r="C3914">
        <v>7.2700000000000001E-2</v>
      </c>
      <c r="D3914">
        <v>0.2412</v>
      </c>
      <c r="E3914">
        <v>4675</v>
      </c>
      <c r="F3914">
        <v>2</v>
      </c>
      <c r="G3914">
        <v>6</v>
      </c>
      <c r="H3914">
        <v>5</v>
      </c>
      <c r="I3914">
        <v>97291</v>
      </c>
      <c r="J3914">
        <v>1</v>
      </c>
      <c r="K3914">
        <v>0</v>
      </c>
      <c r="L3914">
        <v>0</v>
      </c>
      <c r="M3914">
        <v>0</v>
      </c>
      <c r="N3914">
        <v>1</v>
      </c>
      <c r="O3914">
        <v>1</v>
      </c>
      <c r="P3914">
        <v>348</v>
      </c>
      <c r="Q3914">
        <v>27</v>
      </c>
      <c r="R3914">
        <v>3</v>
      </c>
      <c r="S3914" t="s">
        <v>1478</v>
      </c>
      <c r="T3914">
        <v>1</v>
      </c>
      <c r="U3914">
        <v>0.16850000000000001</v>
      </c>
      <c r="V3914">
        <v>788</v>
      </c>
    </row>
    <row r="3915" spans="1:22">
      <c r="A3915">
        <v>178494</v>
      </c>
      <c r="B3915" t="s">
        <v>3751</v>
      </c>
      <c r="C3915">
        <v>0.2412</v>
      </c>
      <c r="D3915">
        <v>0.26929999999999998</v>
      </c>
      <c r="E3915">
        <v>5007</v>
      </c>
      <c r="F3915">
        <v>2</v>
      </c>
      <c r="G3915">
        <v>6</v>
      </c>
      <c r="H3915">
        <v>5</v>
      </c>
      <c r="I3915">
        <v>97291</v>
      </c>
      <c r="J3915">
        <v>1</v>
      </c>
      <c r="K3915">
        <v>0</v>
      </c>
      <c r="L3915">
        <v>0</v>
      </c>
      <c r="M3915">
        <v>0</v>
      </c>
      <c r="N3915">
        <v>1</v>
      </c>
      <c r="O3915">
        <v>1</v>
      </c>
      <c r="P3915">
        <v>348</v>
      </c>
      <c r="Q3915">
        <v>27</v>
      </c>
      <c r="R3915">
        <v>3</v>
      </c>
      <c r="S3915" t="s">
        <v>1478</v>
      </c>
      <c r="T3915">
        <v>1</v>
      </c>
      <c r="U3915">
        <v>2.81E-2</v>
      </c>
      <c r="V3915">
        <v>141</v>
      </c>
    </row>
    <row r="3916" spans="1:22">
      <c r="A3916">
        <v>178495</v>
      </c>
      <c r="B3916" t="s">
        <v>3751</v>
      </c>
      <c r="C3916">
        <v>0.26929999999999998</v>
      </c>
      <c r="D3916">
        <v>0.41460000000000002</v>
      </c>
      <c r="E3916">
        <v>5300</v>
      </c>
      <c r="F3916">
        <v>2</v>
      </c>
      <c r="G3916">
        <v>6</v>
      </c>
      <c r="H3916">
        <v>5</v>
      </c>
      <c r="I3916">
        <v>97291</v>
      </c>
      <c r="J3916">
        <v>1</v>
      </c>
      <c r="K3916">
        <v>0</v>
      </c>
      <c r="L3916">
        <v>0</v>
      </c>
      <c r="M3916">
        <v>0</v>
      </c>
      <c r="N3916">
        <v>1</v>
      </c>
      <c r="O3916">
        <v>1</v>
      </c>
      <c r="P3916">
        <v>348</v>
      </c>
      <c r="Q3916">
        <v>27</v>
      </c>
      <c r="R3916">
        <v>3</v>
      </c>
      <c r="S3916" t="s">
        <v>1478</v>
      </c>
      <c r="T3916">
        <v>1</v>
      </c>
      <c r="U3916">
        <v>0.14530000000000001</v>
      </c>
      <c r="V3916">
        <v>770</v>
      </c>
    </row>
    <row r="3917" spans="1:22">
      <c r="A3917">
        <v>178496</v>
      </c>
      <c r="B3917" t="s">
        <v>3751</v>
      </c>
      <c r="C3917">
        <v>0.41460000000000002</v>
      </c>
      <c r="D3917">
        <v>0.49359999999999998</v>
      </c>
      <c r="E3917">
        <v>5678</v>
      </c>
      <c r="F3917">
        <v>2</v>
      </c>
      <c r="G3917">
        <v>6</v>
      </c>
      <c r="H3917">
        <v>5</v>
      </c>
      <c r="I3917">
        <v>97291</v>
      </c>
      <c r="J3917">
        <v>1</v>
      </c>
      <c r="K3917">
        <v>0</v>
      </c>
      <c r="L3917">
        <v>0</v>
      </c>
      <c r="M3917">
        <v>0</v>
      </c>
      <c r="N3917">
        <v>1</v>
      </c>
      <c r="O3917">
        <v>1</v>
      </c>
      <c r="P3917">
        <v>348</v>
      </c>
      <c r="Q3917">
        <v>27</v>
      </c>
      <c r="R3917">
        <v>3</v>
      </c>
      <c r="S3917" t="s">
        <v>1478</v>
      </c>
      <c r="T3917">
        <v>1</v>
      </c>
      <c r="U3917">
        <v>7.9000000000000001E-2</v>
      </c>
      <c r="V3917">
        <v>449</v>
      </c>
    </row>
    <row r="3918" spans="1:22">
      <c r="A3918">
        <v>178497</v>
      </c>
      <c r="B3918" t="s">
        <v>3751</v>
      </c>
      <c r="C3918">
        <v>0.49359999999999998</v>
      </c>
      <c r="D3918">
        <v>0.55940000000000001</v>
      </c>
      <c r="E3918">
        <v>5923</v>
      </c>
      <c r="F3918">
        <v>2</v>
      </c>
      <c r="G3918">
        <v>6</v>
      </c>
      <c r="H3918">
        <v>5</v>
      </c>
      <c r="I3918">
        <v>97291</v>
      </c>
      <c r="J3918">
        <v>1</v>
      </c>
      <c r="K3918">
        <v>0</v>
      </c>
      <c r="L3918">
        <v>0</v>
      </c>
      <c r="M3918">
        <v>0</v>
      </c>
      <c r="N3918">
        <v>1</v>
      </c>
      <c r="O3918">
        <v>1</v>
      </c>
      <c r="P3918">
        <v>348</v>
      </c>
      <c r="Q3918">
        <v>27</v>
      </c>
      <c r="R3918">
        <v>3</v>
      </c>
      <c r="S3918" t="s">
        <v>1478</v>
      </c>
      <c r="T3918">
        <v>1</v>
      </c>
      <c r="U3918">
        <v>6.5799999999999997E-2</v>
      </c>
      <c r="V3918">
        <v>390</v>
      </c>
    </row>
    <row r="3919" spans="1:22">
      <c r="A3919">
        <v>178498</v>
      </c>
      <c r="B3919" t="s">
        <v>3751</v>
      </c>
      <c r="C3919">
        <v>0.55940000000000001</v>
      </c>
      <c r="D3919">
        <v>0.68340000000000001</v>
      </c>
      <c r="E3919">
        <v>6243</v>
      </c>
      <c r="F3919">
        <v>2</v>
      </c>
      <c r="G3919">
        <v>6</v>
      </c>
      <c r="H3919">
        <v>5</v>
      </c>
      <c r="I3919">
        <v>97291</v>
      </c>
      <c r="J3919">
        <v>1</v>
      </c>
      <c r="K3919">
        <v>0</v>
      </c>
      <c r="L3919">
        <v>0</v>
      </c>
      <c r="M3919">
        <v>0</v>
      </c>
      <c r="N3919">
        <v>1</v>
      </c>
      <c r="O3919">
        <v>1</v>
      </c>
      <c r="P3919">
        <v>348</v>
      </c>
      <c r="Q3919">
        <v>27</v>
      </c>
      <c r="R3919">
        <v>3</v>
      </c>
      <c r="S3919" t="s">
        <v>1478</v>
      </c>
      <c r="T3919">
        <v>1</v>
      </c>
      <c r="U3919">
        <v>0.124</v>
      </c>
      <c r="V3919">
        <v>774</v>
      </c>
    </row>
    <row r="3920" spans="1:22">
      <c r="A3920">
        <v>178499</v>
      </c>
      <c r="B3920" t="s">
        <v>3751</v>
      </c>
      <c r="C3920">
        <v>0.68340000000000001</v>
      </c>
      <c r="D3920">
        <v>0.74950000000000006</v>
      </c>
      <c r="E3920">
        <v>6243</v>
      </c>
      <c r="F3920">
        <v>2</v>
      </c>
      <c r="G3920">
        <v>6</v>
      </c>
      <c r="H3920">
        <v>5</v>
      </c>
      <c r="I3920">
        <v>97291</v>
      </c>
      <c r="J3920">
        <v>1</v>
      </c>
      <c r="K3920">
        <v>0</v>
      </c>
      <c r="L3920">
        <v>0</v>
      </c>
      <c r="M3920">
        <v>0</v>
      </c>
      <c r="N3920">
        <v>1</v>
      </c>
      <c r="O3920">
        <v>1</v>
      </c>
      <c r="P3920">
        <v>348</v>
      </c>
      <c r="Q3920">
        <v>27</v>
      </c>
      <c r="R3920">
        <v>3</v>
      </c>
      <c r="S3920" t="s">
        <v>1478</v>
      </c>
      <c r="T3920">
        <v>1</v>
      </c>
      <c r="U3920">
        <v>6.6100000000000006E-2</v>
      </c>
      <c r="V3920">
        <v>413</v>
      </c>
    </row>
    <row r="3921" spans="1:22">
      <c r="A3921">
        <v>178500</v>
      </c>
      <c r="B3921" t="s">
        <v>3751</v>
      </c>
      <c r="C3921">
        <v>0.74950000000000006</v>
      </c>
      <c r="D3921">
        <v>0.76319999999999999</v>
      </c>
      <c r="E3921">
        <v>6243</v>
      </c>
      <c r="F3921">
        <v>2</v>
      </c>
      <c r="G3921">
        <v>6</v>
      </c>
      <c r="H3921">
        <v>5</v>
      </c>
      <c r="I3921">
        <v>97291</v>
      </c>
      <c r="J3921">
        <v>1</v>
      </c>
      <c r="K3921">
        <v>0</v>
      </c>
      <c r="L3921">
        <v>0</v>
      </c>
      <c r="M3921">
        <v>0</v>
      </c>
      <c r="N3921">
        <v>1</v>
      </c>
      <c r="O3921">
        <v>1</v>
      </c>
      <c r="P3921">
        <v>348</v>
      </c>
      <c r="Q3921">
        <v>27</v>
      </c>
      <c r="R3921">
        <v>3</v>
      </c>
      <c r="S3921" t="s">
        <v>1478</v>
      </c>
      <c r="T3921">
        <v>1</v>
      </c>
      <c r="U3921">
        <v>1.37E-2</v>
      </c>
      <c r="V3921">
        <v>86</v>
      </c>
    </row>
    <row r="3922" spans="1:22">
      <c r="A3922">
        <v>178501</v>
      </c>
      <c r="B3922" t="s">
        <v>3751</v>
      </c>
      <c r="C3922">
        <v>0.76319999999999999</v>
      </c>
      <c r="D3922">
        <v>0.79369999999999996</v>
      </c>
      <c r="E3922">
        <v>6243</v>
      </c>
      <c r="F3922">
        <v>2</v>
      </c>
      <c r="G3922">
        <v>6</v>
      </c>
      <c r="H3922">
        <v>5</v>
      </c>
      <c r="I3922">
        <v>97291</v>
      </c>
      <c r="J3922">
        <v>1</v>
      </c>
      <c r="K3922">
        <v>0</v>
      </c>
      <c r="L3922">
        <v>0</v>
      </c>
      <c r="M3922">
        <v>0</v>
      </c>
      <c r="N3922">
        <v>1</v>
      </c>
      <c r="O3922">
        <v>1</v>
      </c>
      <c r="P3922">
        <v>348</v>
      </c>
      <c r="Q3922">
        <v>27</v>
      </c>
      <c r="R3922">
        <v>3</v>
      </c>
      <c r="S3922" t="s">
        <v>1478</v>
      </c>
      <c r="T3922">
        <v>1</v>
      </c>
      <c r="U3922">
        <v>3.0499999999999999E-2</v>
      </c>
      <c r="V3922">
        <v>190</v>
      </c>
    </row>
    <row r="3923" spans="1:22">
      <c r="A3923">
        <v>178502</v>
      </c>
      <c r="B3923" t="s">
        <v>3751</v>
      </c>
      <c r="C3923">
        <v>0.79369999999999996</v>
      </c>
      <c r="D3923">
        <v>0.85089999999999999</v>
      </c>
      <c r="E3923">
        <v>6243</v>
      </c>
      <c r="F3923">
        <v>2</v>
      </c>
      <c r="G3923">
        <v>6</v>
      </c>
      <c r="H3923">
        <v>5</v>
      </c>
      <c r="I3923">
        <v>97291</v>
      </c>
      <c r="J3923">
        <v>1</v>
      </c>
      <c r="K3923">
        <v>0</v>
      </c>
      <c r="L3923">
        <v>0</v>
      </c>
      <c r="M3923">
        <v>0</v>
      </c>
      <c r="N3923">
        <v>1</v>
      </c>
      <c r="O3923">
        <v>1</v>
      </c>
      <c r="P3923">
        <v>348</v>
      </c>
      <c r="Q3923">
        <v>27</v>
      </c>
      <c r="R3923">
        <v>3</v>
      </c>
      <c r="S3923" t="s">
        <v>1478</v>
      </c>
      <c r="T3923">
        <v>1</v>
      </c>
      <c r="U3923">
        <v>5.7200000000000001E-2</v>
      </c>
      <c r="V3923">
        <v>357</v>
      </c>
    </row>
    <row r="3924" spans="1:22">
      <c r="A3924">
        <v>178503</v>
      </c>
      <c r="B3924" t="s">
        <v>3751</v>
      </c>
      <c r="C3924">
        <v>0.85089999999999999</v>
      </c>
      <c r="D3924">
        <v>0.90739999999999998</v>
      </c>
      <c r="E3924">
        <v>6243</v>
      </c>
      <c r="F3924">
        <v>2</v>
      </c>
      <c r="G3924">
        <v>6</v>
      </c>
      <c r="H3924">
        <v>5</v>
      </c>
      <c r="I3924">
        <v>97291</v>
      </c>
      <c r="J3924">
        <v>1</v>
      </c>
      <c r="K3924">
        <v>0</v>
      </c>
      <c r="L3924">
        <v>0</v>
      </c>
      <c r="M3924">
        <v>0</v>
      </c>
      <c r="N3924">
        <v>1</v>
      </c>
      <c r="O3924">
        <v>1</v>
      </c>
      <c r="P3924">
        <v>348</v>
      </c>
      <c r="Q3924">
        <v>27</v>
      </c>
      <c r="R3924">
        <v>3</v>
      </c>
      <c r="S3924" t="s">
        <v>1478</v>
      </c>
      <c r="T3924">
        <v>1</v>
      </c>
      <c r="U3924">
        <v>5.6500000000000002E-2</v>
      </c>
      <c r="V3924">
        <v>353</v>
      </c>
    </row>
    <row r="3925" spans="1:22">
      <c r="A3925">
        <v>178504</v>
      </c>
      <c r="B3925" t="s">
        <v>3751</v>
      </c>
      <c r="C3925">
        <v>0.90739999999999998</v>
      </c>
      <c r="D3925">
        <v>0.96000001999999995</v>
      </c>
      <c r="E3925">
        <v>6243</v>
      </c>
      <c r="F3925">
        <v>2</v>
      </c>
      <c r="G3925">
        <v>6</v>
      </c>
      <c r="H3925">
        <v>5</v>
      </c>
      <c r="I3925">
        <v>97291</v>
      </c>
      <c r="J3925">
        <v>1</v>
      </c>
      <c r="K3925">
        <v>0</v>
      </c>
      <c r="L3925">
        <v>0</v>
      </c>
      <c r="M3925">
        <v>0</v>
      </c>
      <c r="N3925">
        <v>1</v>
      </c>
      <c r="O3925">
        <v>1</v>
      </c>
      <c r="P3925">
        <v>348</v>
      </c>
      <c r="Q3925">
        <v>27</v>
      </c>
      <c r="R3925">
        <v>3</v>
      </c>
      <c r="S3925" t="s">
        <v>1478</v>
      </c>
      <c r="T3925">
        <v>1</v>
      </c>
      <c r="U3925">
        <v>5.2600019999999997E-2</v>
      </c>
      <c r="V3925">
        <v>328</v>
      </c>
    </row>
    <row r="3926" spans="1:22">
      <c r="A3926">
        <v>178505</v>
      </c>
      <c r="B3926" t="s">
        <v>3752</v>
      </c>
      <c r="C3926">
        <v>-2.9999999999999997E-8</v>
      </c>
      <c r="D3926">
        <v>1.4999999999999999E-2</v>
      </c>
      <c r="E3926">
        <v>9057</v>
      </c>
      <c r="F3926">
        <v>2</v>
      </c>
      <c r="G3926">
        <v>6</v>
      </c>
      <c r="H3926">
        <v>5</v>
      </c>
      <c r="I3926">
        <v>97291</v>
      </c>
      <c r="J3926">
        <v>1</v>
      </c>
      <c r="K3926">
        <v>0</v>
      </c>
      <c r="L3926">
        <v>0</v>
      </c>
      <c r="M3926">
        <v>0</v>
      </c>
      <c r="N3926">
        <v>1</v>
      </c>
      <c r="O3926">
        <v>1</v>
      </c>
      <c r="P3926">
        <v>348</v>
      </c>
      <c r="Q3926">
        <v>27</v>
      </c>
      <c r="R3926">
        <v>3</v>
      </c>
      <c r="S3926" t="s">
        <v>1478</v>
      </c>
      <c r="T3926">
        <v>1</v>
      </c>
      <c r="U3926">
        <v>1.5000029999999999E-2</v>
      </c>
      <c r="V3926">
        <v>136</v>
      </c>
    </row>
    <row r="3927" spans="1:22">
      <c r="A3927">
        <v>178506</v>
      </c>
      <c r="B3927" t="s">
        <v>3752</v>
      </c>
      <c r="C3927">
        <v>1.4999999999999999E-2</v>
      </c>
      <c r="D3927">
        <v>4.53E-2</v>
      </c>
      <c r="E3927">
        <v>9057</v>
      </c>
      <c r="F3927">
        <v>2</v>
      </c>
      <c r="G3927">
        <v>6</v>
      </c>
      <c r="H3927">
        <v>5</v>
      </c>
      <c r="I3927">
        <v>97291</v>
      </c>
      <c r="J3927">
        <v>1</v>
      </c>
      <c r="K3927">
        <v>0</v>
      </c>
      <c r="L3927">
        <v>0</v>
      </c>
      <c r="M3927">
        <v>0</v>
      </c>
      <c r="N3927">
        <v>1</v>
      </c>
      <c r="O3927">
        <v>1</v>
      </c>
      <c r="P3927">
        <v>348</v>
      </c>
      <c r="Q3927">
        <v>27</v>
      </c>
      <c r="R3927">
        <v>3</v>
      </c>
      <c r="S3927" t="s">
        <v>1478</v>
      </c>
      <c r="T3927">
        <v>1</v>
      </c>
      <c r="U3927">
        <v>3.0300000000000001E-2</v>
      </c>
      <c r="V3927">
        <v>274</v>
      </c>
    </row>
    <row r="3928" spans="1:22">
      <c r="A3928">
        <v>178507</v>
      </c>
      <c r="B3928" t="s">
        <v>3752</v>
      </c>
      <c r="C3928">
        <v>4.53E-2</v>
      </c>
      <c r="D3928">
        <v>6.6600000000000006E-2</v>
      </c>
      <c r="E3928">
        <v>9057</v>
      </c>
      <c r="F3928">
        <v>2</v>
      </c>
      <c r="G3928">
        <v>6</v>
      </c>
      <c r="H3928">
        <v>5</v>
      </c>
      <c r="I3928">
        <v>97291</v>
      </c>
      <c r="J3928">
        <v>1</v>
      </c>
      <c r="K3928">
        <v>0</v>
      </c>
      <c r="L3928">
        <v>0</v>
      </c>
      <c r="M3928">
        <v>0</v>
      </c>
      <c r="N3928">
        <v>1</v>
      </c>
      <c r="O3928">
        <v>1</v>
      </c>
      <c r="P3928">
        <v>348</v>
      </c>
      <c r="Q3928">
        <v>27</v>
      </c>
      <c r="R3928">
        <v>3</v>
      </c>
      <c r="S3928" t="s">
        <v>1478</v>
      </c>
      <c r="T3928">
        <v>1</v>
      </c>
      <c r="U3928">
        <v>2.1299999999999999E-2</v>
      </c>
      <c r="V3928">
        <v>193</v>
      </c>
    </row>
    <row r="3929" spans="1:22">
      <c r="A3929">
        <v>178508</v>
      </c>
      <c r="B3929" t="s">
        <v>3752</v>
      </c>
      <c r="C3929">
        <v>6.6600000000000006E-2</v>
      </c>
      <c r="D3929">
        <v>0.31989999000000002</v>
      </c>
      <c r="E3929">
        <v>9057</v>
      </c>
      <c r="F3929">
        <v>2</v>
      </c>
      <c r="G3929">
        <v>6</v>
      </c>
      <c r="H3929">
        <v>5</v>
      </c>
      <c r="I3929">
        <v>97291</v>
      </c>
      <c r="J3929">
        <v>1</v>
      </c>
      <c r="K3929">
        <v>0</v>
      </c>
      <c r="L3929">
        <v>0</v>
      </c>
      <c r="M3929">
        <v>0</v>
      </c>
      <c r="N3929">
        <v>1</v>
      </c>
      <c r="O3929">
        <v>1</v>
      </c>
      <c r="P3929">
        <v>348</v>
      </c>
      <c r="Q3929">
        <v>27</v>
      </c>
      <c r="R3929">
        <v>3</v>
      </c>
      <c r="S3929" t="s">
        <v>1478</v>
      </c>
      <c r="T3929">
        <v>1</v>
      </c>
      <c r="U3929">
        <v>0.25329998999999997</v>
      </c>
      <c r="V3929">
        <v>2294</v>
      </c>
    </row>
    <row r="3930" spans="1:22">
      <c r="A3930">
        <v>178509</v>
      </c>
      <c r="B3930" t="s">
        <v>3753</v>
      </c>
      <c r="C3930">
        <v>-2.9999999999999997E-8</v>
      </c>
      <c r="D3930">
        <v>8.2900000000000001E-2</v>
      </c>
      <c r="E3930">
        <v>5317</v>
      </c>
      <c r="F3930">
        <v>2</v>
      </c>
      <c r="G3930">
        <v>6</v>
      </c>
      <c r="H3930">
        <v>5</v>
      </c>
      <c r="I3930">
        <v>97291</v>
      </c>
      <c r="J3930">
        <v>1</v>
      </c>
      <c r="K3930">
        <v>0</v>
      </c>
      <c r="L3930">
        <v>0</v>
      </c>
      <c r="M3930">
        <v>0</v>
      </c>
      <c r="N3930">
        <v>1</v>
      </c>
      <c r="O3930">
        <v>1</v>
      </c>
      <c r="P3930">
        <v>348</v>
      </c>
      <c r="Q3930">
        <v>27</v>
      </c>
      <c r="R3930">
        <v>3</v>
      </c>
      <c r="S3930" t="s">
        <v>1478</v>
      </c>
      <c r="T3930">
        <v>1</v>
      </c>
      <c r="U3930">
        <v>8.290003E-2</v>
      </c>
      <c r="V3930">
        <v>441</v>
      </c>
    </row>
    <row r="3931" spans="1:22">
      <c r="A3931">
        <v>178510</v>
      </c>
      <c r="B3931" t="s">
        <v>3753</v>
      </c>
      <c r="C3931">
        <v>8.2900000000000001E-2</v>
      </c>
      <c r="D3931">
        <v>0.13009999999999999</v>
      </c>
      <c r="E3931">
        <v>5308</v>
      </c>
      <c r="F3931">
        <v>2</v>
      </c>
      <c r="G3931">
        <v>6</v>
      </c>
      <c r="H3931">
        <v>5</v>
      </c>
      <c r="I3931">
        <v>97291</v>
      </c>
      <c r="J3931">
        <v>1</v>
      </c>
      <c r="K3931">
        <v>0</v>
      </c>
      <c r="L3931">
        <v>0</v>
      </c>
      <c r="M3931">
        <v>0</v>
      </c>
      <c r="N3931">
        <v>1</v>
      </c>
      <c r="O3931">
        <v>1</v>
      </c>
      <c r="P3931">
        <v>348</v>
      </c>
      <c r="Q3931">
        <v>27</v>
      </c>
      <c r="R3931">
        <v>3</v>
      </c>
      <c r="S3931" t="s">
        <v>1478</v>
      </c>
      <c r="T3931">
        <v>1</v>
      </c>
      <c r="U3931">
        <v>4.7199999999999999E-2</v>
      </c>
      <c r="V3931">
        <v>251</v>
      </c>
    </row>
    <row r="3932" spans="1:22">
      <c r="A3932">
        <v>178511</v>
      </c>
      <c r="B3932" t="s">
        <v>3753</v>
      </c>
      <c r="C3932">
        <v>0.13009999999999999</v>
      </c>
      <c r="D3932">
        <v>0.2034</v>
      </c>
      <c r="E3932">
        <v>5299</v>
      </c>
      <c r="F3932">
        <v>2</v>
      </c>
      <c r="G3932">
        <v>6</v>
      </c>
      <c r="H3932">
        <v>5</v>
      </c>
      <c r="I3932">
        <v>97291</v>
      </c>
      <c r="J3932">
        <v>1</v>
      </c>
      <c r="K3932">
        <v>0</v>
      </c>
      <c r="L3932">
        <v>0</v>
      </c>
      <c r="M3932">
        <v>0</v>
      </c>
      <c r="N3932">
        <v>1</v>
      </c>
      <c r="O3932">
        <v>1</v>
      </c>
      <c r="P3932">
        <v>348</v>
      </c>
      <c r="Q3932">
        <v>27</v>
      </c>
      <c r="R3932">
        <v>3</v>
      </c>
      <c r="S3932" t="s">
        <v>1478</v>
      </c>
      <c r="T3932">
        <v>1</v>
      </c>
      <c r="U3932">
        <v>7.3300000000000004E-2</v>
      </c>
      <c r="V3932">
        <v>388</v>
      </c>
    </row>
    <row r="3933" spans="1:22">
      <c r="A3933">
        <v>178512</v>
      </c>
      <c r="B3933" t="s">
        <v>3753</v>
      </c>
      <c r="C3933">
        <v>0.2034</v>
      </c>
      <c r="D3933">
        <v>0.2276</v>
      </c>
      <c r="E3933">
        <v>5293</v>
      </c>
      <c r="F3933">
        <v>2</v>
      </c>
      <c r="G3933">
        <v>6</v>
      </c>
      <c r="H3933">
        <v>5</v>
      </c>
      <c r="I3933">
        <v>97291</v>
      </c>
      <c r="J3933">
        <v>1</v>
      </c>
      <c r="K3933">
        <v>0</v>
      </c>
      <c r="L3933">
        <v>0</v>
      </c>
      <c r="M3933">
        <v>0</v>
      </c>
      <c r="N3933">
        <v>1</v>
      </c>
      <c r="O3933">
        <v>1</v>
      </c>
      <c r="P3933">
        <v>348</v>
      </c>
      <c r="Q3933">
        <v>27</v>
      </c>
      <c r="R3933">
        <v>3</v>
      </c>
      <c r="S3933" t="s">
        <v>1478</v>
      </c>
      <c r="T3933">
        <v>1</v>
      </c>
      <c r="U3933">
        <v>2.4199999999999999E-2</v>
      </c>
      <c r="V3933">
        <v>128</v>
      </c>
    </row>
    <row r="3934" spans="1:22">
      <c r="A3934">
        <v>178513</v>
      </c>
      <c r="B3934" t="s">
        <v>3753</v>
      </c>
      <c r="C3934">
        <v>0.2276</v>
      </c>
      <c r="D3934">
        <v>0.25090000000000001</v>
      </c>
      <c r="E3934">
        <v>5289</v>
      </c>
      <c r="F3934">
        <v>2</v>
      </c>
      <c r="G3934">
        <v>6</v>
      </c>
      <c r="H3934">
        <v>5</v>
      </c>
      <c r="I3934">
        <v>97291</v>
      </c>
      <c r="J3934">
        <v>1</v>
      </c>
      <c r="K3934">
        <v>0</v>
      </c>
      <c r="L3934">
        <v>0</v>
      </c>
      <c r="M3934">
        <v>0</v>
      </c>
      <c r="N3934">
        <v>1</v>
      </c>
      <c r="O3934">
        <v>1</v>
      </c>
      <c r="P3934">
        <v>348</v>
      </c>
      <c r="Q3934">
        <v>27</v>
      </c>
      <c r="R3934">
        <v>3</v>
      </c>
      <c r="S3934" t="s">
        <v>1478</v>
      </c>
      <c r="T3934">
        <v>1</v>
      </c>
      <c r="U3934">
        <v>2.3300000000000001E-2</v>
      </c>
      <c r="V3934">
        <v>123</v>
      </c>
    </row>
    <row r="3935" spans="1:22">
      <c r="A3935">
        <v>178514</v>
      </c>
      <c r="B3935" t="s">
        <v>3753</v>
      </c>
      <c r="C3935">
        <v>0.25090000000000001</v>
      </c>
      <c r="D3935">
        <v>0.27539999999999998</v>
      </c>
      <c r="E3935">
        <v>5286</v>
      </c>
      <c r="F3935">
        <v>2</v>
      </c>
      <c r="G3935">
        <v>6</v>
      </c>
      <c r="H3935">
        <v>5</v>
      </c>
      <c r="I3935">
        <v>97291</v>
      </c>
      <c r="J3935">
        <v>1</v>
      </c>
      <c r="K3935">
        <v>0</v>
      </c>
      <c r="L3935">
        <v>0</v>
      </c>
      <c r="M3935">
        <v>0</v>
      </c>
      <c r="N3935">
        <v>1</v>
      </c>
      <c r="O3935">
        <v>1</v>
      </c>
      <c r="P3935">
        <v>348</v>
      </c>
      <c r="Q3935">
        <v>27</v>
      </c>
      <c r="R3935">
        <v>3</v>
      </c>
      <c r="S3935" t="s">
        <v>1478</v>
      </c>
      <c r="T3935">
        <v>1</v>
      </c>
      <c r="U3935">
        <v>2.4500000000000001E-2</v>
      </c>
      <c r="V3935">
        <v>130</v>
      </c>
    </row>
    <row r="3936" spans="1:22">
      <c r="A3936">
        <v>178515</v>
      </c>
      <c r="B3936" t="s">
        <v>3753</v>
      </c>
      <c r="C3936">
        <v>0.27539999999999998</v>
      </c>
      <c r="D3936">
        <v>0.2994</v>
      </c>
      <c r="E3936">
        <v>5282</v>
      </c>
      <c r="F3936">
        <v>2</v>
      </c>
      <c r="G3936">
        <v>6</v>
      </c>
      <c r="H3936">
        <v>5</v>
      </c>
      <c r="I3936">
        <v>97291</v>
      </c>
      <c r="J3936">
        <v>1</v>
      </c>
      <c r="K3936">
        <v>0</v>
      </c>
      <c r="L3936">
        <v>0</v>
      </c>
      <c r="M3936">
        <v>0</v>
      </c>
      <c r="N3936">
        <v>1</v>
      </c>
      <c r="O3936">
        <v>1</v>
      </c>
      <c r="P3936">
        <v>348</v>
      </c>
      <c r="Q3936">
        <v>27</v>
      </c>
      <c r="R3936">
        <v>3</v>
      </c>
      <c r="S3936" t="s">
        <v>1478</v>
      </c>
      <c r="T3936">
        <v>1</v>
      </c>
      <c r="U3936">
        <v>2.4E-2</v>
      </c>
      <c r="V3936">
        <v>127</v>
      </c>
    </row>
    <row r="3937" spans="1:22">
      <c r="A3937">
        <v>178516</v>
      </c>
      <c r="B3937" t="s">
        <v>3753</v>
      </c>
      <c r="C3937">
        <v>0.2994</v>
      </c>
      <c r="D3937">
        <v>0.32269999999999999</v>
      </c>
      <c r="E3937">
        <v>5279</v>
      </c>
      <c r="F3937">
        <v>2</v>
      </c>
      <c r="G3937">
        <v>6</v>
      </c>
      <c r="H3937">
        <v>5</v>
      </c>
      <c r="I3937">
        <v>97291</v>
      </c>
      <c r="J3937">
        <v>1</v>
      </c>
      <c r="K3937">
        <v>0</v>
      </c>
      <c r="L3937">
        <v>0</v>
      </c>
      <c r="M3937">
        <v>0</v>
      </c>
      <c r="N3937">
        <v>1</v>
      </c>
      <c r="O3937">
        <v>1</v>
      </c>
      <c r="P3937">
        <v>348</v>
      </c>
      <c r="Q3937">
        <v>27</v>
      </c>
      <c r="R3937">
        <v>3</v>
      </c>
      <c r="S3937" t="s">
        <v>1478</v>
      </c>
      <c r="T3937">
        <v>1</v>
      </c>
      <c r="U3937">
        <v>2.3300000000000001E-2</v>
      </c>
      <c r="V3937">
        <v>123</v>
      </c>
    </row>
    <row r="3938" spans="1:22">
      <c r="A3938">
        <v>178517</v>
      </c>
      <c r="B3938" t="s">
        <v>3753</v>
      </c>
      <c r="C3938">
        <v>0.32269999999999999</v>
      </c>
      <c r="D3938">
        <v>0.34649999999999997</v>
      </c>
      <c r="E3938">
        <v>5276</v>
      </c>
      <c r="F3938">
        <v>2</v>
      </c>
      <c r="G3938">
        <v>6</v>
      </c>
      <c r="H3938">
        <v>5</v>
      </c>
      <c r="I3938">
        <v>97291</v>
      </c>
      <c r="J3938">
        <v>1</v>
      </c>
      <c r="K3938">
        <v>0</v>
      </c>
      <c r="L3938">
        <v>0</v>
      </c>
      <c r="M3938">
        <v>0</v>
      </c>
      <c r="N3938">
        <v>1</v>
      </c>
      <c r="O3938">
        <v>1</v>
      </c>
      <c r="P3938">
        <v>348</v>
      </c>
      <c r="Q3938">
        <v>27</v>
      </c>
      <c r="R3938">
        <v>3</v>
      </c>
      <c r="S3938" t="s">
        <v>1478</v>
      </c>
      <c r="T3938">
        <v>1</v>
      </c>
      <c r="U3938">
        <v>2.3800000000000002E-2</v>
      </c>
      <c r="V3938">
        <v>126</v>
      </c>
    </row>
    <row r="3939" spans="1:22">
      <c r="A3939">
        <v>178518</v>
      </c>
      <c r="B3939" t="s">
        <v>3753</v>
      </c>
      <c r="C3939">
        <v>0.34649999999999997</v>
      </c>
      <c r="D3939">
        <v>0.37040000000000001</v>
      </c>
      <c r="E3939">
        <v>5273</v>
      </c>
      <c r="F3939">
        <v>2</v>
      </c>
      <c r="G3939">
        <v>6</v>
      </c>
      <c r="H3939">
        <v>5</v>
      </c>
      <c r="I3939">
        <v>97291</v>
      </c>
      <c r="J3939">
        <v>1</v>
      </c>
      <c r="K3939">
        <v>0</v>
      </c>
      <c r="L3939">
        <v>0</v>
      </c>
      <c r="M3939">
        <v>0</v>
      </c>
      <c r="N3939">
        <v>1</v>
      </c>
      <c r="O3939">
        <v>1</v>
      </c>
      <c r="P3939">
        <v>348</v>
      </c>
      <c r="Q3939">
        <v>27</v>
      </c>
      <c r="R3939">
        <v>3</v>
      </c>
      <c r="S3939" t="s">
        <v>1478</v>
      </c>
      <c r="T3939">
        <v>1</v>
      </c>
      <c r="U3939">
        <v>2.3900000000000001E-2</v>
      </c>
      <c r="V3939">
        <v>126</v>
      </c>
    </row>
    <row r="3940" spans="1:22">
      <c r="A3940">
        <v>178519</v>
      </c>
      <c r="B3940" t="s">
        <v>3753</v>
      </c>
      <c r="C3940">
        <v>0.37040000000000001</v>
      </c>
      <c r="D3940">
        <v>0.39429999999999998</v>
      </c>
      <c r="E3940">
        <v>5269</v>
      </c>
      <c r="F3940">
        <v>2</v>
      </c>
      <c r="G3940">
        <v>6</v>
      </c>
      <c r="H3940">
        <v>5</v>
      </c>
      <c r="I3940">
        <v>97291</v>
      </c>
      <c r="J3940">
        <v>1</v>
      </c>
      <c r="K3940">
        <v>0</v>
      </c>
      <c r="L3940">
        <v>0</v>
      </c>
      <c r="M3940">
        <v>0</v>
      </c>
      <c r="N3940">
        <v>1</v>
      </c>
      <c r="O3940">
        <v>1</v>
      </c>
      <c r="P3940">
        <v>348</v>
      </c>
      <c r="Q3940">
        <v>27</v>
      </c>
      <c r="R3940">
        <v>3</v>
      </c>
      <c r="S3940" t="s">
        <v>1478</v>
      </c>
      <c r="T3940">
        <v>1</v>
      </c>
      <c r="U3940">
        <v>2.3900000000000001E-2</v>
      </c>
      <c r="V3940">
        <v>126</v>
      </c>
    </row>
    <row r="3941" spans="1:22">
      <c r="A3941">
        <v>178520</v>
      </c>
      <c r="B3941" t="s">
        <v>3753</v>
      </c>
      <c r="C3941">
        <v>0.39429999999999998</v>
      </c>
      <c r="D3941">
        <v>0.43269999999999997</v>
      </c>
      <c r="E3941">
        <v>5265</v>
      </c>
      <c r="F3941">
        <v>2</v>
      </c>
      <c r="G3941">
        <v>6</v>
      </c>
      <c r="H3941">
        <v>5</v>
      </c>
      <c r="I3941">
        <v>97291</v>
      </c>
      <c r="J3941">
        <v>1</v>
      </c>
      <c r="K3941">
        <v>0</v>
      </c>
      <c r="L3941">
        <v>0</v>
      </c>
      <c r="M3941">
        <v>0</v>
      </c>
      <c r="N3941">
        <v>1</v>
      </c>
      <c r="O3941">
        <v>1</v>
      </c>
      <c r="P3941">
        <v>348</v>
      </c>
      <c r="Q3941">
        <v>27</v>
      </c>
      <c r="R3941">
        <v>3</v>
      </c>
      <c r="S3941" t="s">
        <v>1478</v>
      </c>
      <c r="T3941">
        <v>1</v>
      </c>
      <c r="U3941">
        <v>3.8399999999999997E-2</v>
      </c>
      <c r="V3941">
        <v>202</v>
      </c>
    </row>
    <row r="3942" spans="1:22">
      <c r="A3942">
        <v>178521</v>
      </c>
      <c r="B3942" t="s">
        <v>3753</v>
      </c>
      <c r="C3942">
        <v>0.43269999999999997</v>
      </c>
      <c r="D3942">
        <v>0.44419999999999998</v>
      </c>
      <c r="E3942">
        <v>5261</v>
      </c>
      <c r="F3942">
        <v>2</v>
      </c>
      <c r="G3942">
        <v>6</v>
      </c>
      <c r="H3942">
        <v>5</v>
      </c>
      <c r="I3942">
        <v>97291</v>
      </c>
      <c r="J3942">
        <v>1</v>
      </c>
      <c r="K3942">
        <v>0</v>
      </c>
      <c r="L3942">
        <v>0</v>
      </c>
      <c r="M3942">
        <v>0</v>
      </c>
      <c r="N3942">
        <v>1</v>
      </c>
      <c r="O3942">
        <v>1</v>
      </c>
      <c r="P3942">
        <v>348</v>
      </c>
      <c r="Q3942">
        <v>27</v>
      </c>
      <c r="R3942">
        <v>3</v>
      </c>
      <c r="S3942" t="s">
        <v>1478</v>
      </c>
      <c r="T3942">
        <v>1</v>
      </c>
      <c r="U3942">
        <v>1.15E-2</v>
      </c>
      <c r="V3942">
        <v>61</v>
      </c>
    </row>
    <row r="3943" spans="1:22">
      <c r="A3943">
        <v>178522</v>
      </c>
      <c r="B3943" t="s">
        <v>3753</v>
      </c>
      <c r="C3943">
        <v>0.44419999999999998</v>
      </c>
      <c r="D3943">
        <v>0.49780000000000002</v>
      </c>
      <c r="E3943">
        <v>5257</v>
      </c>
      <c r="F3943">
        <v>2</v>
      </c>
      <c r="G3943">
        <v>6</v>
      </c>
      <c r="H3943">
        <v>5</v>
      </c>
      <c r="I3943">
        <v>97291</v>
      </c>
      <c r="J3943">
        <v>1</v>
      </c>
      <c r="K3943">
        <v>0</v>
      </c>
      <c r="L3943">
        <v>0</v>
      </c>
      <c r="M3943">
        <v>0</v>
      </c>
      <c r="N3943">
        <v>1</v>
      </c>
      <c r="O3943">
        <v>1</v>
      </c>
      <c r="P3943">
        <v>348</v>
      </c>
      <c r="Q3943">
        <v>27</v>
      </c>
      <c r="R3943">
        <v>3</v>
      </c>
      <c r="S3943" t="s">
        <v>1478</v>
      </c>
      <c r="T3943">
        <v>1</v>
      </c>
      <c r="U3943">
        <v>5.3600000000000002E-2</v>
      </c>
      <c r="V3943">
        <v>282</v>
      </c>
    </row>
    <row r="3944" spans="1:22">
      <c r="A3944">
        <v>178523</v>
      </c>
      <c r="B3944" t="s">
        <v>3753</v>
      </c>
      <c r="C3944">
        <v>0.49780000000000002</v>
      </c>
      <c r="D3944">
        <v>0.61160000000000003</v>
      </c>
      <c r="E3944">
        <v>5245</v>
      </c>
      <c r="F3944">
        <v>2</v>
      </c>
      <c r="G3944">
        <v>6</v>
      </c>
      <c r="H3944">
        <v>5</v>
      </c>
      <c r="I3944">
        <v>97291</v>
      </c>
      <c r="J3944">
        <v>1</v>
      </c>
      <c r="K3944">
        <v>0</v>
      </c>
      <c r="L3944">
        <v>0</v>
      </c>
      <c r="M3944">
        <v>0</v>
      </c>
      <c r="N3944">
        <v>1</v>
      </c>
      <c r="O3944">
        <v>1</v>
      </c>
      <c r="P3944">
        <v>348</v>
      </c>
      <c r="Q3944">
        <v>27</v>
      </c>
      <c r="R3944">
        <v>3</v>
      </c>
      <c r="S3944" t="s">
        <v>1478</v>
      </c>
      <c r="T3944">
        <v>1</v>
      </c>
      <c r="U3944">
        <v>0.1138</v>
      </c>
      <c r="V3944">
        <v>597</v>
      </c>
    </row>
    <row r="3945" spans="1:22">
      <c r="A3945">
        <v>178524</v>
      </c>
      <c r="B3945" t="s">
        <v>3753</v>
      </c>
      <c r="C3945">
        <v>0.61160000000000003</v>
      </c>
      <c r="D3945">
        <v>0.65259999999999996</v>
      </c>
      <c r="E3945">
        <v>5234</v>
      </c>
      <c r="F3945">
        <v>2</v>
      </c>
      <c r="G3945">
        <v>6</v>
      </c>
      <c r="H3945">
        <v>5</v>
      </c>
      <c r="I3945">
        <v>97291</v>
      </c>
      <c r="J3945">
        <v>1</v>
      </c>
      <c r="K3945">
        <v>0</v>
      </c>
      <c r="L3945">
        <v>0</v>
      </c>
      <c r="M3945">
        <v>0</v>
      </c>
      <c r="N3945">
        <v>1</v>
      </c>
      <c r="O3945">
        <v>1</v>
      </c>
      <c r="P3945">
        <v>348</v>
      </c>
      <c r="Q3945">
        <v>27</v>
      </c>
      <c r="R3945">
        <v>3</v>
      </c>
      <c r="S3945" t="s">
        <v>1478</v>
      </c>
      <c r="T3945">
        <v>1</v>
      </c>
      <c r="U3945">
        <v>4.1000000000000002E-2</v>
      </c>
      <c r="V3945">
        <v>215</v>
      </c>
    </row>
    <row r="3946" spans="1:22">
      <c r="A3946">
        <v>178525</v>
      </c>
      <c r="B3946" t="s">
        <v>3753</v>
      </c>
      <c r="C3946">
        <v>0.65259999999999996</v>
      </c>
      <c r="D3946">
        <v>0.73109999999999997</v>
      </c>
      <c r="E3946">
        <v>5226</v>
      </c>
      <c r="F3946">
        <v>2</v>
      </c>
      <c r="G3946">
        <v>6</v>
      </c>
      <c r="H3946">
        <v>5</v>
      </c>
      <c r="I3946">
        <v>97291</v>
      </c>
      <c r="J3946">
        <v>1</v>
      </c>
      <c r="K3946">
        <v>0</v>
      </c>
      <c r="L3946">
        <v>0</v>
      </c>
      <c r="M3946">
        <v>0</v>
      </c>
      <c r="N3946">
        <v>1</v>
      </c>
      <c r="O3946">
        <v>1</v>
      </c>
      <c r="P3946">
        <v>348</v>
      </c>
      <c r="Q3946">
        <v>27</v>
      </c>
      <c r="R3946">
        <v>3</v>
      </c>
      <c r="S3946" t="s">
        <v>1478</v>
      </c>
      <c r="T3946">
        <v>1</v>
      </c>
      <c r="U3946">
        <v>7.85E-2</v>
      </c>
      <c r="V3946">
        <v>410</v>
      </c>
    </row>
    <row r="3947" spans="1:22">
      <c r="A3947">
        <v>178526</v>
      </c>
      <c r="B3947" t="s">
        <v>3753</v>
      </c>
      <c r="C3947">
        <v>0.73109999999999997</v>
      </c>
      <c r="D3947">
        <v>0.79690000000000005</v>
      </c>
      <c r="E3947">
        <v>5216</v>
      </c>
      <c r="F3947">
        <v>2</v>
      </c>
      <c r="G3947">
        <v>6</v>
      </c>
      <c r="H3947">
        <v>5</v>
      </c>
      <c r="I3947">
        <v>97291</v>
      </c>
      <c r="J3947">
        <v>1</v>
      </c>
      <c r="K3947">
        <v>0</v>
      </c>
      <c r="L3947">
        <v>0</v>
      </c>
      <c r="M3947">
        <v>0</v>
      </c>
      <c r="N3947">
        <v>1</v>
      </c>
      <c r="O3947">
        <v>1</v>
      </c>
      <c r="P3947">
        <v>348</v>
      </c>
      <c r="Q3947">
        <v>27</v>
      </c>
      <c r="R3947">
        <v>3</v>
      </c>
      <c r="S3947" t="s">
        <v>1478</v>
      </c>
      <c r="T3947">
        <v>1</v>
      </c>
      <c r="U3947">
        <v>6.5799999999999997E-2</v>
      </c>
      <c r="V3947">
        <v>343</v>
      </c>
    </row>
    <row r="3948" spans="1:22">
      <c r="A3948">
        <v>178527</v>
      </c>
      <c r="B3948" t="s">
        <v>3753</v>
      </c>
      <c r="C3948">
        <v>0.79690000000000005</v>
      </c>
      <c r="D3948">
        <v>0.82310000000000005</v>
      </c>
      <c r="E3948">
        <v>5209</v>
      </c>
      <c r="F3948">
        <v>2</v>
      </c>
      <c r="G3948">
        <v>6</v>
      </c>
      <c r="H3948">
        <v>5</v>
      </c>
      <c r="I3948">
        <v>97291</v>
      </c>
      <c r="J3948">
        <v>1</v>
      </c>
      <c r="K3948">
        <v>0</v>
      </c>
      <c r="L3948">
        <v>0</v>
      </c>
      <c r="M3948">
        <v>0</v>
      </c>
      <c r="N3948">
        <v>1</v>
      </c>
      <c r="O3948">
        <v>1</v>
      </c>
      <c r="P3948">
        <v>348</v>
      </c>
      <c r="Q3948">
        <v>27</v>
      </c>
      <c r="R3948">
        <v>3</v>
      </c>
      <c r="S3948" t="s">
        <v>1478</v>
      </c>
      <c r="T3948">
        <v>1</v>
      </c>
      <c r="U3948">
        <v>2.6200000000000001E-2</v>
      </c>
      <c r="V3948">
        <v>136</v>
      </c>
    </row>
    <row r="3949" spans="1:22">
      <c r="A3949">
        <v>178528</v>
      </c>
      <c r="B3949" t="s">
        <v>3753</v>
      </c>
      <c r="C3949">
        <v>0.82310000000000005</v>
      </c>
      <c r="D3949">
        <v>1.0838000299999999</v>
      </c>
      <c r="E3949">
        <v>5189</v>
      </c>
      <c r="F3949">
        <v>2</v>
      </c>
      <c r="G3949">
        <v>6</v>
      </c>
      <c r="H3949">
        <v>5</v>
      </c>
      <c r="I3949">
        <v>97291</v>
      </c>
      <c r="J3949">
        <v>1</v>
      </c>
      <c r="K3949">
        <v>0</v>
      </c>
      <c r="L3949">
        <v>0</v>
      </c>
      <c r="M3949">
        <v>0</v>
      </c>
      <c r="N3949">
        <v>1</v>
      </c>
      <c r="O3949">
        <v>1</v>
      </c>
      <c r="P3949">
        <v>348</v>
      </c>
      <c r="Q3949">
        <v>27</v>
      </c>
      <c r="R3949">
        <v>3</v>
      </c>
      <c r="S3949" t="s">
        <v>1478</v>
      </c>
      <c r="T3949">
        <v>1</v>
      </c>
      <c r="U3949">
        <v>0.26070003000000003</v>
      </c>
      <c r="V3949">
        <v>1353</v>
      </c>
    </row>
    <row r="3950" spans="1:22">
      <c r="A3950">
        <v>178540</v>
      </c>
      <c r="B3950" t="s">
        <v>3754</v>
      </c>
      <c r="C3950">
        <v>-2.9999999999999997E-8</v>
      </c>
      <c r="D3950">
        <v>0.16969999999999999</v>
      </c>
      <c r="E3950">
        <v>1814</v>
      </c>
      <c r="F3950">
        <v>2</v>
      </c>
      <c r="G3950">
        <v>6</v>
      </c>
      <c r="H3950">
        <v>5</v>
      </c>
      <c r="I3950">
        <v>97291</v>
      </c>
      <c r="J3950">
        <v>1</v>
      </c>
      <c r="K3950">
        <v>0</v>
      </c>
      <c r="L3950">
        <v>0</v>
      </c>
      <c r="M3950">
        <v>0</v>
      </c>
      <c r="N3950">
        <v>1</v>
      </c>
      <c r="O3950">
        <v>1</v>
      </c>
      <c r="P3950">
        <v>348</v>
      </c>
      <c r="Q3950">
        <v>27</v>
      </c>
      <c r="R3950">
        <v>3</v>
      </c>
      <c r="S3950" t="s">
        <v>1478</v>
      </c>
      <c r="T3950">
        <v>1</v>
      </c>
      <c r="U3950">
        <v>0.16970003</v>
      </c>
      <c r="V3950">
        <v>308</v>
      </c>
    </row>
    <row r="3951" spans="1:22">
      <c r="A3951">
        <v>178541</v>
      </c>
      <c r="B3951" t="s">
        <v>3754</v>
      </c>
      <c r="C3951">
        <v>0.16969999999999999</v>
      </c>
      <c r="D3951">
        <v>0.6099</v>
      </c>
      <c r="E3951">
        <v>1583</v>
      </c>
      <c r="F3951">
        <v>2</v>
      </c>
      <c r="G3951">
        <v>6</v>
      </c>
      <c r="H3951">
        <v>5</v>
      </c>
      <c r="I3951">
        <v>97291</v>
      </c>
      <c r="J3951">
        <v>1</v>
      </c>
      <c r="K3951">
        <v>0</v>
      </c>
      <c r="L3951">
        <v>0</v>
      </c>
      <c r="M3951">
        <v>0</v>
      </c>
      <c r="N3951">
        <v>1</v>
      </c>
      <c r="O3951">
        <v>1</v>
      </c>
      <c r="P3951">
        <v>348</v>
      </c>
      <c r="Q3951">
        <v>27</v>
      </c>
      <c r="R3951">
        <v>3</v>
      </c>
      <c r="S3951" t="s">
        <v>1478</v>
      </c>
      <c r="T3951">
        <v>1</v>
      </c>
      <c r="U3951">
        <v>0.44019999999999998</v>
      </c>
      <c r="V3951">
        <v>697</v>
      </c>
    </row>
    <row r="3952" spans="1:22">
      <c r="A3952">
        <v>178542</v>
      </c>
      <c r="B3952" t="s">
        <v>3754</v>
      </c>
      <c r="C3952">
        <v>0.6099</v>
      </c>
      <c r="D3952">
        <v>0.66579999999999995</v>
      </c>
      <c r="E3952">
        <v>1396</v>
      </c>
      <c r="F3952">
        <v>2</v>
      </c>
      <c r="G3952">
        <v>6</v>
      </c>
      <c r="H3952">
        <v>5</v>
      </c>
      <c r="I3952">
        <v>97291</v>
      </c>
      <c r="J3952">
        <v>1</v>
      </c>
      <c r="K3952">
        <v>0</v>
      </c>
      <c r="L3952">
        <v>0</v>
      </c>
      <c r="M3952">
        <v>0</v>
      </c>
      <c r="N3952">
        <v>1</v>
      </c>
      <c r="O3952">
        <v>1</v>
      </c>
      <c r="P3952">
        <v>348</v>
      </c>
      <c r="Q3952">
        <v>27</v>
      </c>
      <c r="R3952">
        <v>3</v>
      </c>
      <c r="S3952" t="s">
        <v>1478</v>
      </c>
      <c r="T3952">
        <v>1</v>
      </c>
      <c r="U3952">
        <v>5.5899999999999998E-2</v>
      </c>
      <c r="V3952">
        <v>78</v>
      </c>
    </row>
    <row r="3953" spans="1:22">
      <c r="A3953">
        <v>178543</v>
      </c>
      <c r="B3953" t="s">
        <v>3754</v>
      </c>
      <c r="C3953">
        <v>0.66579999999999995</v>
      </c>
      <c r="D3953">
        <v>0.67779999999999996</v>
      </c>
      <c r="E3953">
        <v>1370</v>
      </c>
      <c r="F3953">
        <v>2</v>
      </c>
      <c r="G3953">
        <v>6</v>
      </c>
      <c r="H3953">
        <v>5</v>
      </c>
      <c r="I3953">
        <v>97291</v>
      </c>
      <c r="J3953">
        <v>1</v>
      </c>
      <c r="K3953">
        <v>0</v>
      </c>
      <c r="L3953">
        <v>0</v>
      </c>
      <c r="M3953">
        <v>0</v>
      </c>
      <c r="N3953">
        <v>1</v>
      </c>
      <c r="O3953">
        <v>1</v>
      </c>
      <c r="P3953">
        <v>348</v>
      </c>
      <c r="Q3953">
        <v>27</v>
      </c>
      <c r="R3953">
        <v>3</v>
      </c>
      <c r="S3953" t="s">
        <v>1478</v>
      </c>
      <c r="T3953">
        <v>1</v>
      </c>
      <c r="U3953">
        <v>1.2E-2</v>
      </c>
      <c r="V3953">
        <v>16</v>
      </c>
    </row>
    <row r="3954" spans="1:22">
      <c r="A3954">
        <v>178544</v>
      </c>
      <c r="B3954" t="s">
        <v>3754</v>
      </c>
      <c r="C3954">
        <v>0.67779999999999996</v>
      </c>
      <c r="D3954">
        <v>0.73150000000000004</v>
      </c>
      <c r="E3954">
        <v>1345</v>
      </c>
      <c r="F3954">
        <v>2</v>
      </c>
      <c r="G3954">
        <v>6</v>
      </c>
      <c r="H3954">
        <v>5</v>
      </c>
      <c r="I3954">
        <v>97291</v>
      </c>
      <c r="J3954">
        <v>1</v>
      </c>
      <c r="K3954">
        <v>0</v>
      </c>
      <c r="L3954">
        <v>0</v>
      </c>
      <c r="M3954">
        <v>0</v>
      </c>
      <c r="N3954">
        <v>1</v>
      </c>
      <c r="O3954">
        <v>1</v>
      </c>
      <c r="P3954">
        <v>348</v>
      </c>
      <c r="Q3954">
        <v>27</v>
      </c>
      <c r="R3954">
        <v>3</v>
      </c>
      <c r="S3954" t="s">
        <v>1478</v>
      </c>
      <c r="T3954">
        <v>1</v>
      </c>
      <c r="U3954">
        <v>5.3699999999999998E-2</v>
      </c>
      <c r="V3954">
        <v>72</v>
      </c>
    </row>
    <row r="3955" spans="1:22">
      <c r="A3955">
        <v>178545</v>
      </c>
      <c r="B3955" t="s">
        <v>3754</v>
      </c>
      <c r="C3955">
        <v>0.73150000000000004</v>
      </c>
      <c r="D3955">
        <v>0.79100000000000004</v>
      </c>
      <c r="E3955">
        <v>1303</v>
      </c>
      <c r="F3955">
        <v>2</v>
      </c>
      <c r="G3955">
        <v>6</v>
      </c>
      <c r="H3955">
        <v>5</v>
      </c>
      <c r="I3955">
        <v>97291</v>
      </c>
      <c r="J3955">
        <v>1</v>
      </c>
      <c r="K3955">
        <v>0</v>
      </c>
      <c r="L3955">
        <v>0</v>
      </c>
      <c r="M3955">
        <v>0</v>
      </c>
      <c r="N3955">
        <v>1</v>
      </c>
      <c r="O3955">
        <v>1</v>
      </c>
      <c r="P3955">
        <v>348</v>
      </c>
      <c r="Q3955">
        <v>27</v>
      </c>
      <c r="R3955">
        <v>3</v>
      </c>
      <c r="S3955" t="s">
        <v>1478</v>
      </c>
      <c r="T3955">
        <v>1</v>
      </c>
      <c r="U3955">
        <v>5.9499999999999997E-2</v>
      </c>
      <c r="V3955">
        <v>78</v>
      </c>
    </row>
    <row r="3956" spans="1:22">
      <c r="A3956">
        <v>178546</v>
      </c>
      <c r="B3956" t="s">
        <v>3754</v>
      </c>
      <c r="C3956">
        <v>0.79100000000000004</v>
      </c>
      <c r="D3956">
        <v>0.84989999999999999</v>
      </c>
      <c r="E3956">
        <v>1258</v>
      </c>
      <c r="F3956">
        <v>2</v>
      </c>
      <c r="G3956">
        <v>6</v>
      </c>
      <c r="H3956">
        <v>5</v>
      </c>
      <c r="I3956">
        <v>97291</v>
      </c>
      <c r="J3956">
        <v>1</v>
      </c>
      <c r="K3956">
        <v>0</v>
      </c>
      <c r="L3956">
        <v>0</v>
      </c>
      <c r="M3956">
        <v>0</v>
      </c>
      <c r="N3956">
        <v>1</v>
      </c>
      <c r="O3956">
        <v>1</v>
      </c>
      <c r="P3956">
        <v>348</v>
      </c>
      <c r="Q3956">
        <v>27</v>
      </c>
      <c r="R3956">
        <v>3</v>
      </c>
      <c r="S3956" t="s">
        <v>1478</v>
      </c>
      <c r="T3956">
        <v>1</v>
      </c>
      <c r="U3956">
        <v>5.8900000000000001E-2</v>
      </c>
      <c r="V3956">
        <v>74</v>
      </c>
    </row>
    <row r="3957" spans="1:22">
      <c r="A3957">
        <v>178547</v>
      </c>
      <c r="B3957" t="s">
        <v>3754</v>
      </c>
      <c r="C3957">
        <v>0.84989999999999999</v>
      </c>
      <c r="D3957">
        <v>0.90949999999999998</v>
      </c>
      <c r="E3957">
        <v>1157</v>
      </c>
      <c r="F3957">
        <v>2</v>
      </c>
      <c r="G3957">
        <v>6</v>
      </c>
      <c r="H3957">
        <v>5</v>
      </c>
      <c r="I3957">
        <v>97291</v>
      </c>
      <c r="J3957">
        <v>1</v>
      </c>
      <c r="K3957">
        <v>0</v>
      </c>
      <c r="L3957">
        <v>0</v>
      </c>
      <c r="M3957">
        <v>0</v>
      </c>
      <c r="N3957">
        <v>1</v>
      </c>
      <c r="O3957">
        <v>1</v>
      </c>
      <c r="P3957">
        <v>348</v>
      </c>
      <c r="Q3957">
        <v>27</v>
      </c>
      <c r="R3957">
        <v>3</v>
      </c>
      <c r="S3957" t="s">
        <v>1478</v>
      </c>
      <c r="T3957">
        <v>1</v>
      </c>
      <c r="U3957">
        <v>5.96E-2</v>
      </c>
      <c r="V3957">
        <v>69</v>
      </c>
    </row>
    <row r="3958" spans="1:22">
      <c r="A3958">
        <v>178548</v>
      </c>
      <c r="B3958" t="s">
        <v>3754</v>
      </c>
      <c r="C3958">
        <v>0.90949999999999998</v>
      </c>
      <c r="D3958">
        <v>0.998</v>
      </c>
      <c r="E3958">
        <v>1157</v>
      </c>
      <c r="F3958">
        <v>2</v>
      </c>
      <c r="G3958">
        <v>6</v>
      </c>
      <c r="H3958">
        <v>5</v>
      </c>
      <c r="I3958">
        <v>97291</v>
      </c>
      <c r="J3958">
        <v>1</v>
      </c>
      <c r="K3958">
        <v>0</v>
      </c>
      <c r="L3958">
        <v>0</v>
      </c>
      <c r="M3958">
        <v>0</v>
      </c>
      <c r="N3958">
        <v>1</v>
      </c>
      <c r="O3958">
        <v>1</v>
      </c>
      <c r="P3958">
        <v>348</v>
      </c>
      <c r="Q3958">
        <v>27</v>
      </c>
      <c r="R3958">
        <v>3</v>
      </c>
      <c r="S3958" t="s">
        <v>1478</v>
      </c>
      <c r="T3958">
        <v>1</v>
      </c>
      <c r="U3958">
        <v>8.8499999999999995E-2</v>
      </c>
      <c r="V3958">
        <v>102</v>
      </c>
    </row>
    <row r="3959" spans="1:22">
      <c r="A3959">
        <v>178549</v>
      </c>
      <c r="B3959" t="s">
        <v>3754</v>
      </c>
      <c r="C3959">
        <v>0.998</v>
      </c>
      <c r="D3959">
        <v>0.99801593</v>
      </c>
      <c r="E3959">
        <v>1157</v>
      </c>
      <c r="F3959">
        <v>2</v>
      </c>
      <c r="G3959">
        <v>6</v>
      </c>
      <c r="H3959">
        <v>5</v>
      </c>
      <c r="I3959">
        <v>97291</v>
      </c>
      <c r="J3959">
        <v>1</v>
      </c>
      <c r="K3959">
        <v>0</v>
      </c>
      <c r="L3959">
        <v>0</v>
      </c>
      <c r="M3959">
        <v>0</v>
      </c>
      <c r="N3959">
        <v>1</v>
      </c>
      <c r="O3959">
        <v>1</v>
      </c>
      <c r="P3959">
        <v>348</v>
      </c>
      <c r="Q3959">
        <v>27</v>
      </c>
      <c r="R3959">
        <v>3</v>
      </c>
      <c r="S3959" t="s">
        <v>1478</v>
      </c>
      <c r="T3959">
        <v>1</v>
      </c>
      <c r="U3959">
        <v>1.5930000000000002E-5</v>
      </c>
      <c r="V3959">
        <v>0</v>
      </c>
    </row>
    <row r="3960" spans="1:22">
      <c r="A3960">
        <v>178556</v>
      </c>
      <c r="B3960" t="s">
        <v>3755</v>
      </c>
      <c r="C3960">
        <v>-2.9999999999999997E-8</v>
      </c>
      <c r="D3960">
        <v>6.9000000000000006E-2</v>
      </c>
      <c r="E3960">
        <v>1698</v>
      </c>
      <c r="F3960">
        <v>2</v>
      </c>
      <c r="G3960">
        <v>6</v>
      </c>
      <c r="H3960">
        <v>5</v>
      </c>
      <c r="I3960">
        <v>97291</v>
      </c>
      <c r="J3960">
        <v>1</v>
      </c>
      <c r="K3960">
        <v>0</v>
      </c>
      <c r="L3960">
        <v>0</v>
      </c>
      <c r="M3960">
        <v>0</v>
      </c>
      <c r="N3960">
        <v>1</v>
      </c>
      <c r="O3960">
        <v>1</v>
      </c>
      <c r="P3960">
        <v>348</v>
      </c>
      <c r="Q3960">
        <v>27</v>
      </c>
      <c r="R3960">
        <v>3</v>
      </c>
      <c r="S3960" t="s">
        <v>1478</v>
      </c>
      <c r="T3960">
        <v>1</v>
      </c>
      <c r="U3960">
        <v>6.9000030000000004E-2</v>
      </c>
      <c r="V3960">
        <v>117</v>
      </c>
    </row>
    <row r="3961" spans="1:22">
      <c r="A3961">
        <v>178557</v>
      </c>
      <c r="B3961" t="s">
        <v>3755</v>
      </c>
      <c r="C3961">
        <v>6.9000000000000006E-2</v>
      </c>
      <c r="D3961">
        <v>0.10920000000000001</v>
      </c>
      <c r="E3961">
        <v>1698</v>
      </c>
      <c r="F3961">
        <v>2</v>
      </c>
      <c r="G3961">
        <v>6</v>
      </c>
      <c r="H3961">
        <v>5</v>
      </c>
      <c r="I3961">
        <v>97291</v>
      </c>
      <c r="J3961">
        <v>1</v>
      </c>
      <c r="K3961">
        <v>0</v>
      </c>
      <c r="L3961">
        <v>0</v>
      </c>
      <c r="M3961">
        <v>0</v>
      </c>
      <c r="N3961">
        <v>1</v>
      </c>
      <c r="O3961">
        <v>1</v>
      </c>
      <c r="P3961">
        <v>348</v>
      </c>
      <c r="Q3961">
        <v>27</v>
      </c>
      <c r="R3961">
        <v>3</v>
      </c>
      <c r="S3961" t="s">
        <v>1478</v>
      </c>
      <c r="T3961">
        <v>1</v>
      </c>
      <c r="U3961">
        <v>4.02E-2</v>
      </c>
      <c r="V3961">
        <v>68</v>
      </c>
    </row>
    <row r="3962" spans="1:22">
      <c r="A3962">
        <v>178558</v>
      </c>
      <c r="B3962" t="s">
        <v>3755</v>
      </c>
      <c r="C3962">
        <v>0.10920000000000001</v>
      </c>
      <c r="D3962">
        <v>0.18679999999999999</v>
      </c>
      <c r="E3962">
        <v>1698</v>
      </c>
      <c r="F3962">
        <v>2</v>
      </c>
      <c r="G3962">
        <v>6</v>
      </c>
      <c r="H3962">
        <v>5</v>
      </c>
      <c r="I3962">
        <v>97291</v>
      </c>
      <c r="J3962">
        <v>1</v>
      </c>
      <c r="K3962">
        <v>0</v>
      </c>
      <c r="L3962">
        <v>0</v>
      </c>
      <c r="M3962">
        <v>0</v>
      </c>
      <c r="N3962">
        <v>1</v>
      </c>
      <c r="O3962">
        <v>1</v>
      </c>
      <c r="P3962">
        <v>348</v>
      </c>
      <c r="Q3962">
        <v>27</v>
      </c>
      <c r="R3962">
        <v>3</v>
      </c>
      <c r="S3962" t="s">
        <v>1478</v>
      </c>
      <c r="T3962">
        <v>1</v>
      </c>
      <c r="U3962">
        <v>7.7600000000000002E-2</v>
      </c>
      <c r="V3962">
        <v>132</v>
      </c>
    </row>
    <row r="3963" spans="1:22">
      <c r="A3963">
        <v>178559</v>
      </c>
      <c r="B3963" t="s">
        <v>3755</v>
      </c>
      <c r="C3963">
        <v>0.18679999999999999</v>
      </c>
      <c r="D3963">
        <v>0.3236</v>
      </c>
      <c r="E3963">
        <v>1698</v>
      </c>
      <c r="F3963">
        <v>2</v>
      </c>
      <c r="G3963">
        <v>6</v>
      </c>
      <c r="H3963">
        <v>5</v>
      </c>
      <c r="I3963">
        <v>97291</v>
      </c>
      <c r="J3963">
        <v>1</v>
      </c>
      <c r="K3963">
        <v>0</v>
      </c>
      <c r="L3963">
        <v>0</v>
      </c>
      <c r="M3963">
        <v>0</v>
      </c>
      <c r="N3963">
        <v>1</v>
      </c>
      <c r="O3963">
        <v>1</v>
      </c>
      <c r="P3963">
        <v>348</v>
      </c>
      <c r="Q3963">
        <v>27</v>
      </c>
      <c r="R3963">
        <v>3</v>
      </c>
      <c r="S3963" t="s">
        <v>1478</v>
      </c>
      <c r="T3963">
        <v>1</v>
      </c>
      <c r="U3963">
        <v>0.1368</v>
      </c>
      <c r="V3963">
        <v>232</v>
      </c>
    </row>
    <row r="3964" spans="1:22">
      <c r="A3964">
        <v>178560</v>
      </c>
      <c r="B3964" t="s">
        <v>3755</v>
      </c>
      <c r="C3964">
        <v>0.3236</v>
      </c>
      <c r="D3964">
        <v>0.3957</v>
      </c>
      <c r="E3964">
        <v>1698</v>
      </c>
      <c r="F3964">
        <v>2</v>
      </c>
      <c r="G3964">
        <v>6</v>
      </c>
      <c r="H3964">
        <v>5</v>
      </c>
      <c r="I3964">
        <v>97291</v>
      </c>
      <c r="J3964">
        <v>1</v>
      </c>
      <c r="K3964">
        <v>0</v>
      </c>
      <c r="L3964">
        <v>0</v>
      </c>
      <c r="M3964">
        <v>0</v>
      </c>
      <c r="N3964">
        <v>1</v>
      </c>
      <c r="O3964">
        <v>1</v>
      </c>
      <c r="P3964">
        <v>348</v>
      </c>
      <c r="Q3964">
        <v>27</v>
      </c>
      <c r="R3964">
        <v>3</v>
      </c>
      <c r="S3964" t="s">
        <v>1478</v>
      </c>
      <c r="T3964">
        <v>1</v>
      </c>
      <c r="U3964">
        <v>7.2099999999999997E-2</v>
      </c>
      <c r="V3964">
        <v>122</v>
      </c>
    </row>
    <row r="3965" spans="1:22">
      <c r="A3965">
        <v>178561</v>
      </c>
      <c r="B3965" t="s">
        <v>3755</v>
      </c>
      <c r="C3965">
        <v>0.3957</v>
      </c>
      <c r="D3965">
        <v>0.45279999999999998</v>
      </c>
      <c r="E3965">
        <v>1698</v>
      </c>
      <c r="F3965">
        <v>2</v>
      </c>
      <c r="G3965">
        <v>6</v>
      </c>
      <c r="H3965">
        <v>5</v>
      </c>
      <c r="I3965">
        <v>97291</v>
      </c>
      <c r="J3965">
        <v>1</v>
      </c>
      <c r="K3965">
        <v>0</v>
      </c>
      <c r="L3965">
        <v>0</v>
      </c>
      <c r="M3965">
        <v>0</v>
      </c>
      <c r="N3965">
        <v>1</v>
      </c>
      <c r="O3965">
        <v>1</v>
      </c>
      <c r="P3965">
        <v>348</v>
      </c>
      <c r="Q3965">
        <v>27</v>
      </c>
      <c r="R3965">
        <v>3</v>
      </c>
      <c r="S3965" t="s">
        <v>1478</v>
      </c>
      <c r="T3965">
        <v>1</v>
      </c>
      <c r="U3965">
        <v>5.7099999999999998E-2</v>
      </c>
      <c r="V3965">
        <v>97</v>
      </c>
    </row>
    <row r="3966" spans="1:22">
      <c r="A3966">
        <v>178562</v>
      </c>
      <c r="B3966" t="s">
        <v>3755</v>
      </c>
      <c r="C3966">
        <v>0.45279999999999998</v>
      </c>
      <c r="D3966">
        <v>0.50939999999999996</v>
      </c>
      <c r="E3966">
        <v>1698</v>
      </c>
      <c r="F3966">
        <v>2</v>
      </c>
      <c r="G3966">
        <v>6</v>
      </c>
      <c r="H3966">
        <v>5</v>
      </c>
      <c r="I3966">
        <v>97291</v>
      </c>
      <c r="J3966">
        <v>1</v>
      </c>
      <c r="K3966">
        <v>0</v>
      </c>
      <c r="L3966">
        <v>0</v>
      </c>
      <c r="M3966">
        <v>0</v>
      </c>
      <c r="N3966">
        <v>1</v>
      </c>
      <c r="O3966">
        <v>1</v>
      </c>
      <c r="P3966">
        <v>348</v>
      </c>
      <c r="Q3966">
        <v>27</v>
      </c>
      <c r="R3966">
        <v>3</v>
      </c>
      <c r="S3966" t="s">
        <v>1478</v>
      </c>
      <c r="T3966">
        <v>1</v>
      </c>
      <c r="U3966">
        <v>5.6599999999999998E-2</v>
      </c>
      <c r="V3966">
        <v>96</v>
      </c>
    </row>
    <row r="3967" spans="1:22">
      <c r="A3967">
        <v>178563</v>
      </c>
      <c r="B3967" t="s">
        <v>3755</v>
      </c>
      <c r="C3967">
        <v>0.50939999999999996</v>
      </c>
      <c r="D3967">
        <v>0.57469999999999999</v>
      </c>
      <c r="E3967">
        <v>1698</v>
      </c>
      <c r="F3967">
        <v>2</v>
      </c>
      <c r="G3967">
        <v>6</v>
      </c>
      <c r="H3967">
        <v>5</v>
      </c>
      <c r="I3967">
        <v>97291</v>
      </c>
      <c r="J3967">
        <v>1</v>
      </c>
      <c r="K3967">
        <v>0</v>
      </c>
      <c r="L3967">
        <v>0</v>
      </c>
      <c r="M3967">
        <v>0</v>
      </c>
      <c r="N3967">
        <v>1</v>
      </c>
      <c r="O3967">
        <v>1</v>
      </c>
      <c r="P3967">
        <v>348</v>
      </c>
      <c r="Q3967">
        <v>27</v>
      </c>
      <c r="R3967">
        <v>3</v>
      </c>
      <c r="S3967" t="s">
        <v>1478</v>
      </c>
      <c r="T3967">
        <v>1</v>
      </c>
      <c r="U3967">
        <v>6.5299999999999997E-2</v>
      </c>
      <c r="V3967">
        <v>111</v>
      </c>
    </row>
    <row r="3968" spans="1:22">
      <c r="A3968">
        <v>178601</v>
      </c>
      <c r="B3968" t="s">
        <v>3756</v>
      </c>
      <c r="C3968">
        <v>-2.9999999999999997E-8</v>
      </c>
      <c r="D3968">
        <v>2.8500000000000001E-2</v>
      </c>
      <c r="E3968">
        <v>2583</v>
      </c>
      <c r="F3968">
        <v>2</v>
      </c>
      <c r="G3968">
        <v>6</v>
      </c>
      <c r="H3968">
        <v>5</v>
      </c>
      <c r="I3968">
        <v>97291</v>
      </c>
      <c r="J3968">
        <v>1</v>
      </c>
      <c r="K3968">
        <v>0</v>
      </c>
      <c r="L3968">
        <v>0</v>
      </c>
      <c r="M3968">
        <v>0</v>
      </c>
      <c r="N3968">
        <v>1</v>
      </c>
      <c r="O3968">
        <v>1</v>
      </c>
      <c r="P3968">
        <v>348</v>
      </c>
      <c r="Q3968">
        <v>27</v>
      </c>
      <c r="R3968">
        <v>3</v>
      </c>
      <c r="S3968" t="s">
        <v>1478</v>
      </c>
      <c r="T3968">
        <v>1</v>
      </c>
      <c r="U3968">
        <v>2.8500029999999999E-2</v>
      </c>
      <c r="V3968">
        <v>74</v>
      </c>
    </row>
    <row r="3969" spans="1:22">
      <c r="A3969">
        <v>178602</v>
      </c>
      <c r="B3969" t="s">
        <v>3756</v>
      </c>
      <c r="C3969">
        <v>2.8500000000000001E-2</v>
      </c>
      <c r="D3969">
        <v>4.7699999999999999E-2</v>
      </c>
      <c r="E3969">
        <v>2583</v>
      </c>
      <c r="F3969">
        <v>2</v>
      </c>
      <c r="G3969">
        <v>6</v>
      </c>
      <c r="H3969">
        <v>5</v>
      </c>
      <c r="I3969">
        <v>97291</v>
      </c>
      <c r="J3969">
        <v>1</v>
      </c>
      <c r="K3969">
        <v>0</v>
      </c>
      <c r="L3969">
        <v>0</v>
      </c>
      <c r="M3969">
        <v>0</v>
      </c>
      <c r="N3969">
        <v>1</v>
      </c>
      <c r="O3969">
        <v>1</v>
      </c>
      <c r="P3969">
        <v>348</v>
      </c>
      <c r="Q3969">
        <v>27</v>
      </c>
      <c r="R3969">
        <v>3</v>
      </c>
      <c r="S3969" t="s">
        <v>1478</v>
      </c>
      <c r="T3969">
        <v>1</v>
      </c>
      <c r="U3969">
        <v>1.9199999999999998E-2</v>
      </c>
      <c r="V3969">
        <v>50</v>
      </c>
    </row>
    <row r="3970" spans="1:22">
      <c r="A3970">
        <v>178603</v>
      </c>
      <c r="B3970" t="s">
        <v>3756</v>
      </c>
      <c r="C3970">
        <v>4.7699999999999999E-2</v>
      </c>
      <c r="D3970">
        <v>0.13170000000000001</v>
      </c>
      <c r="E3970">
        <v>2583</v>
      </c>
      <c r="F3970">
        <v>2</v>
      </c>
      <c r="G3970">
        <v>6</v>
      </c>
      <c r="H3970">
        <v>5</v>
      </c>
      <c r="I3970">
        <v>97291</v>
      </c>
      <c r="J3970">
        <v>1</v>
      </c>
      <c r="K3970">
        <v>0</v>
      </c>
      <c r="L3970">
        <v>0</v>
      </c>
      <c r="M3970">
        <v>0</v>
      </c>
      <c r="N3970">
        <v>1</v>
      </c>
      <c r="O3970">
        <v>1</v>
      </c>
      <c r="P3970">
        <v>348</v>
      </c>
      <c r="Q3970">
        <v>27</v>
      </c>
      <c r="R3970">
        <v>3</v>
      </c>
      <c r="S3970" t="s">
        <v>1478</v>
      </c>
      <c r="T3970">
        <v>1</v>
      </c>
      <c r="U3970">
        <v>8.4000000000000005E-2</v>
      </c>
      <c r="V3970">
        <v>217</v>
      </c>
    </row>
    <row r="3971" spans="1:22">
      <c r="A3971">
        <v>178604</v>
      </c>
      <c r="B3971" t="s">
        <v>3756</v>
      </c>
      <c r="C3971">
        <v>0.13170000000000001</v>
      </c>
      <c r="D3971">
        <v>0.1653</v>
      </c>
      <c r="E3971">
        <v>2583</v>
      </c>
      <c r="F3971">
        <v>2</v>
      </c>
      <c r="G3971">
        <v>6</v>
      </c>
      <c r="H3971">
        <v>5</v>
      </c>
      <c r="I3971">
        <v>97291</v>
      </c>
      <c r="J3971">
        <v>1</v>
      </c>
      <c r="K3971">
        <v>0</v>
      </c>
      <c r="L3971">
        <v>0</v>
      </c>
      <c r="M3971">
        <v>0</v>
      </c>
      <c r="N3971">
        <v>1</v>
      </c>
      <c r="O3971">
        <v>1</v>
      </c>
      <c r="P3971">
        <v>348</v>
      </c>
      <c r="Q3971">
        <v>27</v>
      </c>
      <c r="R3971">
        <v>3</v>
      </c>
      <c r="S3971" t="s">
        <v>1478</v>
      </c>
      <c r="T3971">
        <v>1</v>
      </c>
      <c r="U3971">
        <v>3.3599999999999998E-2</v>
      </c>
      <c r="V3971">
        <v>87</v>
      </c>
    </row>
    <row r="3972" spans="1:22">
      <c r="A3972">
        <v>178605</v>
      </c>
      <c r="B3972" t="s">
        <v>3756</v>
      </c>
      <c r="C3972">
        <v>0.1653</v>
      </c>
      <c r="D3972">
        <v>0.1981</v>
      </c>
      <c r="E3972">
        <v>2583</v>
      </c>
      <c r="F3972">
        <v>2</v>
      </c>
      <c r="G3972">
        <v>6</v>
      </c>
      <c r="H3972">
        <v>5</v>
      </c>
      <c r="I3972">
        <v>97291</v>
      </c>
      <c r="J3972">
        <v>1</v>
      </c>
      <c r="K3972">
        <v>0</v>
      </c>
      <c r="L3972">
        <v>0</v>
      </c>
      <c r="M3972">
        <v>0</v>
      </c>
      <c r="N3972">
        <v>1</v>
      </c>
      <c r="O3972">
        <v>1</v>
      </c>
      <c r="P3972">
        <v>348</v>
      </c>
      <c r="Q3972">
        <v>27</v>
      </c>
      <c r="R3972">
        <v>3</v>
      </c>
      <c r="S3972" t="s">
        <v>1478</v>
      </c>
      <c r="T3972">
        <v>1</v>
      </c>
      <c r="U3972">
        <v>3.2800000000000003E-2</v>
      </c>
      <c r="V3972">
        <v>85</v>
      </c>
    </row>
    <row r="3973" spans="1:22">
      <c r="A3973">
        <v>178606</v>
      </c>
      <c r="B3973" t="s">
        <v>3756</v>
      </c>
      <c r="C3973">
        <v>0.1981</v>
      </c>
      <c r="D3973">
        <v>0.28010000000000002</v>
      </c>
      <c r="E3973">
        <v>2583</v>
      </c>
      <c r="F3973">
        <v>2</v>
      </c>
      <c r="G3973">
        <v>6</v>
      </c>
      <c r="H3973">
        <v>5</v>
      </c>
      <c r="I3973">
        <v>97291</v>
      </c>
      <c r="J3973">
        <v>1</v>
      </c>
      <c r="K3973">
        <v>0</v>
      </c>
      <c r="L3973">
        <v>0</v>
      </c>
      <c r="M3973">
        <v>0</v>
      </c>
      <c r="N3973">
        <v>1</v>
      </c>
      <c r="O3973">
        <v>1</v>
      </c>
      <c r="P3973">
        <v>348</v>
      </c>
      <c r="Q3973">
        <v>27</v>
      </c>
      <c r="R3973">
        <v>3</v>
      </c>
      <c r="S3973" t="s">
        <v>1478</v>
      </c>
      <c r="T3973">
        <v>1</v>
      </c>
      <c r="U3973">
        <v>8.2000000000000003E-2</v>
      </c>
      <c r="V3973">
        <v>212</v>
      </c>
    </row>
    <row r="3974" spans="1:22">
      <c r="A3974">
        <v>178607</v>
      </c>
      <c r="B3974" t="s">
        <v>3756</v>
      </c>
      <c r="C3974">
        <v>0.28010000000000002</v>
      </c>
      <c r="D3974">
        <v>0.32879999999999998</v>
      </c>
      <c r="E3974">
        <v>2583</v>
      </c>
      <c r="F3974">
        <v>2</v>
      </c>
      <c r="G3974">
        <v>6</v>
      </c>
      <c r="H3974">
        <v>5</v>
      </c>
      <c r="I3974">
        <v>97291</v>
      </c>
      <c r="J3974">
        <v>1</v>
      </c>
      <c r="K3974">
        <v>0</v>
      </c>
      <c r="L3974">
        <v>0</v>
      </c>
      <c r="M3974">
        <v>0</v>
      </c>
      <c r="N3974">
        <v>1</v>
      </c>
      <c r="O3974">
        <v>1</v>
      </c>
      <c r="P3974">
        <v>348</v>
      </c>
      <c r="Q3974">
        <v>27</v>
      </c>
      <c r="R3974">
        <v>3</v>
      </c>
      <c r="S3974" t="s">
        <v>1478</v>
      </c>
      <c r="T3974">
        <v>1</v>
      </c>
      <c r="U3974">
        <v>4.87E-2</v>
      </c>
      <c r="V3974">
        <v>126</v>
      </c>
    </row>
    <row r="3975" spans="1:22">
      <c r="A3975">
        <v>178608</v>
      </c>
      <c r="B3975" t="s">
        <v>3756</v>
      </c>
      <c r="C3975">
        <v>0.32879999999999998</v>
      </c>
      <c r="D3975">
        <v>0.37309999999999999</v>
      </c>
      <c r="E3975">
        <v>2865</v>
      </c>
      <c r="F3975">
        <v>2</v>
      </c>
      <c r="G3975">
        <v>6</v>
      </c>
      <c r="H3975">
        <v>5</v>
      </c>
      <c r="I3975">
        <v>97291</v>
      </c>
      <c r="J3975">
        <v>1</v>
      </c>
      <c r="K3975">
        <v>0</v>
      </c>
      <c r="L3975">
        <v>0</v>
      </c>
      <c r="M3975">
        <v>0</v>
      </c>
      <c r="N3975">
        <v>1</v>
      </c>
      <c r="O3975">
        <v>1</v>
      </c>
      <c r="P3975">
        <v>348</v>
      </c>
      <c r="Q3975">
        <v>27</v>
      </c>
      <c r="R3975">
        <v>3</v>
      </c>
      <c r="S3975" t="s">
        <v>1478</v>
      </c>
      <c r="T3975">
        <v>1</v>
      </c>
      <c r="U3975">
        <v>4.4299999999999999E-2</v>
      </c>
      <c r="V3975">
        <v>127</v>
      </c>
    </row>
    <row r="3976" spans="1:22">
      <c r="A3976">
        <v>178609</v>
      </c>
      <c r="B3976" t="s">
        <v>3756</v>
      </c>
      <c r="C3976">
        <v>0.37309999999999999</v>
      </c>
      <c r="D3976">
        <v>0.42859999999999998</v>
      </c>
      <c r="E3976">
        <v>3169</v>
      </c>
      <c r="F3976">
        <v>2</v>
      </c>
      <c r="G3976">
        <v>6</v>
      </c>
      <c r="H3976">
        <v>5</v>
      </c>
      <c r="I3976">
        <v>97291</v>
      </c>
      <c r="J3976">
        <v>1</v>
      </c>
      <c r="K3976">
        <v>0</v>
      </c>
      <c r="L3976">
        <v>0</v>
      </c>
      <c r="M3976">
        <v>0</v>
      </c>
      <c r="N3976">
        <v>1</v>
      </c>
      <c r="O3976">
        <v>1</v>
      </c>
      <c r="P3976">
        <v>348</v>
      </c>
      <c r="Q3976">
        <v>27</v>
      </c>
      <c r="R3976">
        <v>3</v>
      </c>
      <c r="S3976" t="s">
        <v>1478</v>
      </c>
      <c r="T3976">
        <v>1</v>
      </c>
      <c r="U3976">
        <v>5.5500000000000001E-2</v>
      </c>
      <c r="V3976">
        <v>176</v>
      </c>
    </row>
    <row r="3977" spans="1:22">
      <c r="A3977">
        <v>178610</v>
      </c>
      <c r="B3977" t="s">
        <v>3756</v>
      </c>
      <c r="C3977">
        <v>0.42859999999999998</v>
      </c>
      <c r="D3977">
        <v>0.50390000000000001</v>
      </c>
      <c r="E3977">
        <v>3566</v>
      </c>
      <c r="F3977">
        <v>2</v>
      </c>
      <c r="G3977">
        <v>6</v>
      </c>
      <c r="H3977">
        <v>5</v>
      </c>
      <c r="I3977">
        <v>97291</v>
      </c>
      <c r="J3977">
        <v>1</v>
      </c>
      <c r="K3977">
        <v>0</v>
      </c>
      <c r="L3977">
        <v>0</v>
      </c>
      <c r="M3977">
        <v>0</v>
      </c>
      <c r="N3977">
        <v>1</v>
      </c>
      <c r="O3977">
        <v>1</v>
      </c>
      <c r="P3977">
        <v>348</v>
      </c>
      <c r="Q3977">
        <v>27</v>
      </c>
      <c r="R3977">
        <v>3</v>
      </c>
      <c r="S3977" t="s">
        <v>1478</v>
      </c>
      <c r="T3977">
        <v>1</v>
      </c>
      <c r="U3977">
        <v>7.5300000000000006E-2</v>
      </c>
      <c r="V3977">
        <v>269</v>
      </c>
    </row>
    <row r="3978" spans="1:22">
      <c r="A3978">
        <v>178611</v>
      </c>
      <c r="B3978" t="s">
        <v>3756</v>
      </c>
      <c r="C3978">
        <v>0.50390000000000001</v>
      </c>
      <c r="D3978">
        <v>0.64280000000000004</v>
      </c>
      <c r="E3978">
        <v>4823</v>
      </c>
      <c r="F3978">
        <v>2</v>
      </c>
      <c r="G3978">
        <v>6</v>
      </c>
      <c r="H3978">
        <v>5</v>
      </c>
      <c r="I3978">
        <v>97291</v>
      </c>
      <c r="J3978">
        <v>1</v>
      </c>
      <c r="K3978">
        <v>0</v>
      </c>
      <c r="L3978">
        <v>0</v>
      </c>
      <c r="M3978">
        <v>0</v>
      </c>
      <c r="N3978">
        <v>1</v>
      </c>
      <c r="O3978">
        <v>1</v>
      </c>
      <c r="P3978">
        <v>348</v>
      </c>
      <c r="Q3978">
        <v>27</v>
      </c>
      <c r="R3978">
        <v>3</v>
      </c>
      <c r="S3978" t="s">
        <v>1478</v>
      </c>
      <c r="T3978">
        <v>1</v>
      </c>
      <c r="U3978">
        <v>0.1389</v>
      </c>
      <c r="V3978">
        <v>670</v>
      </c>
    </row>
    <row r="3979" spans="1:22">
      <c r="A3979">
        <v>178612</v>
      </c>
      <c r="B3979" t="s">
        <v>3756</v>
      </c>
      <c r="C3979">
        <v>0.64280000000000004</v>
      </c>
      <c r="D3979">
        <v>0.70357442999999997</v>
      </c>
      <c r="E3979">
        <v>4823</v>
      </c>
      <c r="F3979">
        <v>2</v>
      </c>
      <c r="G3979">
        <v>6</v>
      </c>
      <c r="H3979">
        <v>5</v>
      </c>
      <c r="I3979">
        <v>97291</v>
      </c>
      <c r="J3979">
        <v>1</v>
      </c>
      <c r="K3979">
        <v>0</v>
      </c>
      <c r="L3979">
        <v>0</v>
      </c>
      <c r="M3979">
        <v>0</v>
      </c>
      <c r="N3979">
        <v>1</v>
      </c>
      <c r="O3979">
        <v>1</v>
      </c>
      <c r="P3979">
        <v>348</v>
      </c>
      <c r="Q3979">
        <v>27</v>
      </c>
      <c r="R3979">
        <v>3</v>
      </c>
      <c r="S3979" t="s">
        <v>1478</v>
      </c>
      <c r="T3979">
        <v>1</v>
      </c>
      <c r="U3979">
        <v>6.0774429999999997E-2</v>
      </c>
      <c r="V3979">
        <v>293</v>
      </c>
    </row>
    <row r="3980" spans="1:22">
      <c r="A3980">
        <v>179384</v>
      </c>
      <c r="B3980" t="s">
        <v>3757</v>
      </c>
      <c r="C3980">
        <v>-2.9999999999999997E-8</v>
      </c>
      <c r="D3980">
        <v>0.1263</v>
      </c>
      <c r="E3980">
        <v>682</v>
      </c>
      <c r="F3980">
        <v>0</v>
      </c>
      <c r="G3980">
        <v>0</v>
      </c>
      <c r="H3980">
        <v>7</v>
      </c>
      <c r="I3980">
        <v>97291</v>
      </c>
      <c r="J3980">
        <v>1</v>
      </c>
      <c r="K3980">
        <v>15</v>
      </c>
      <c r="L3980">
        <v>2</v>
      </c>
      <c r="M3980">
        <v>0</v>
      </c>
      <c r="N3980">
        <v>1</v>
      </c>
      <c r="O3980">
        <v>1</v>
      </c>
      <c r="P3980">
        <v>348</v>
      </c>
      <c r="Q3980">
        <v>27</v>
      </c>
      <c r="R3980">
        <v>3</v>
      </c>
      <c r="S3980" t="s">
        <v>1478</v>
      </c>
      <c r="T3980">
        <v>1</v>
      </c>
      <c r="U3980">
        <v>0.12630003000000001</v>
      </c>
      <c r="V3980">
        <v>86</v>
      </c>
    </row>
    <row r="3981" spans="1:22">
      <c r="A3981">
        <v>179385</v>
      </c>
      <c r="B3981" t="s">
        <v>3758</v>
      </c>
      <c r="C3981">
        <v>-2.9999999999999997E-8</v>
      </c>
      <c r="D3981">
        <v>4.3999999999999997E-2</v>
      </c>
      <c r="E3981">
        <v>13773</v>
      </c>
      <c r="F3981">
        <v>2</v>
      </c>
      <c r="G3981">
        <v>6</v>
      </c>
      <c r="H3981">
        <v>5</v>
      </c>
      <c r="I3981">
        <v>97291</v>
      </c>
      <c r="J3981">
        <v>1</v>
      </c>
      <c r="K3981">
        <v>4</v>
      </c>
      <c r="L3981">
        <v>2</v>
      </c>
      <c r="M3981">
        <v>0</v>
      </c>
      <c r="N3981">
        <v>1</v>
      </c>
      <c r="O3981">
        <v>1</v>
      </c>
      <c r="P3981">
        <v>348</v>
      </c>
      <c r="Q3981">
        <v>27</v>
      </c>
      <c r="R3981">
        <v>3</v>
      </c>
      <c r="S3981" t="s">
        <v>1478</v>
      </c>
      <c r="T3981">
        <v>1</v>
      </c>
      <c r="U3981">
        <v>4.4000030000000002E-2</v>
      </c>
      <c r="V3981">
        <v>606</v>
      </c>
    </row>
    <row r="3982" spans="1:22">
      <c r="A3982">
        <v>179386</v>
      </c>
      <c r="B3982" t="s">
        <v>3758</v>
      </c>
      <c r="C3982">
        <v>4.3999999999999997E-2</v>
      </c>
      <c r="D3982">
        <v>9.4600000000000004E-2</v>
      </c>
      <c r="E3982">
        <v>13773</v>
      </c>
      <c r="F3982">
        <v>2</v>
      </c>
      <c r="G3982">
        <v>6</v>
      </c>
      <c r="H3982">
        <v>5</v>
      </c>
      <c r="I3982">
        <v>97291</v>
      </c>
      <c r="J3982">
        <v>1</v>
      </c>
      <c r="K3982">
        <v>4</v>
      </c>
      <c r="L3982">
        <v>2</v>
      </c>
      <c r="M3982">
        <v>0</v>
      </c>
      <c r="N3982">
        <v>1</v>
      </c>
      <c r="O3982">
        <v>1</v>
      </c>
      <c r="P3982">
        <v>348</v>
      </c>
      <c r="Q3982">
        <v>27</v>
      </c>
      <c r="R3982">
        <v>3</v>
      </c>
      <c r="S3982" t="s">
        <v>1478</v>
      </c>
      <c r="T3982">
        <v>1</v>
      </c>
      <c r="U3982">
        <v>5.0599999999999999E-2</v>
      </c>
      <c r="V3982">
        <v>697</v>
      </c>
    </row>
    <row r="3983" spans="1:22">
      <c r="A3983">
        <v>179387</v>
      </c>
      <c r="B3983" t="s">
        <v>3758</v>
      </c>
      <c r="C3983">
        <v>9.4600000000000004E-2</v>
      </c>
      <c r="D3983">
        <v>0.1171</v>
      </c>
      <c r="E3983">
        <v>13773</v>
      </c>
      <c r="F3983">
        <v>2</v>
      </c>
      <c r="G3983">
        <v>6</v>
      </c>
      <c r="H3983">
        <v>5</v>
      </c>
      <c r="I3983">
        <v>97291</v>
      </c>
      <c r="J3983">
        <v>1</v>
      </c>
      <c r="K3983">
        <v>4</v>
      </c>
      <c r="L3983">
        <v>2</v>
      </c>
      <c r="M3983">
        <v>0</v>
      </c>
      <c r="N3983">
        <v>1</v>
      </c>
      <c r="O3983">
        <v>1</v>
      </c>
      <c r="P3983">
        <v>348</v>
      </c>
      <c r="Q3983">
        <v>27</v>
      </c>
      <c r="R3983">
        <v>3</v>
      </c>
      <c r="S3983" t="s">
        <v>1478</v>
      </c>
      <c r="T3983">
        <v>1</v>
      </c>
      <c r="U3983">
        <v>2.2499999999999999E-2</v>
      </c>
      <c r="V3983">
        <v>310</v>
      </c>
    </row>
    <row r="3984" spans="1:22">
      <c r="A3984">
        <v>179388</v>
      </c>
      <c r="B3984" t="s">
        <v>3758</v>
      </c>
      <c r="C3984">
        <v>0.1171</v>
      </c>
      <c r="D3984">
        <v>0.17510000000000001</v>
      </c>
      <c r="E3984">
        <v>13773</v>
      </c>
      <c r="F3984">
        <v>2</v>
      </c>
      <c r="G3984">
        <v>6</v>
      </c>
      <c r="H3984">
        <v>5</v>
      </c>
      <c r="I3984">
        <v>97291</v>
      </c>
      <c r="J3984">
        <v>1</v>
      </c>
      <c r="K3984">
        <v>4</v>
      </c>
      <c r="L3984">
        <v>2</v>
      </c>
      <c r="M3984">
        <v>0</v>
      </c>
      <c r="N3984">
        <v>1</v>
      </c>
      <c r="O3984">
        <v>1</v>
      </c>
      <c r="P3984">
        <v>348</v>
      </c>
      <c r="Q3984">
        <v>27</v>
      </c>
      <c r="R3984">
        <v>3</v>
      </c>
      <c r="S3984" t="s">
        <v>1478</v>
      </c>
      <c r="T3984">
        <v>1</v>
      </c>
      <c r="U3984">
        <v>5.8000000000000003E-2</v>
      </c>
      <c r="V3984">
        <v>799</v>
      </c>
    </row>
    <row r="3985" spans="1:22">
      <c r="A3985">
        <v>179389</v>
      </c>
      <c r="B3985" t="s">
        <v>3758</v>
      </c>
      <c r="C3985">
        <v>0.17510000000000001</v>
      </c>
      <c r="D3985">
        <v>0.18539998999999999</v>
      </c>
      <c r="E3985">
        <v>13992</v>
      </c>
      <c r="F3985">
        <v>2</v>
      </c>
      <c r="G3985">
        <v>6</v>
      </c>
      <c r="H3985">
        <v>5</v>
      </c>
      <c r="I3985">
        <v>97291</v>
      </c>
      <c r="J3985">
        <v>1</v>
      </c>
      <c r="K3985">
        <v>4</v>
      </c>
      <c r="L3985">
        <v>2</v>
      </c>
      <c r="M3985">
        <v>0</v>
      </c>
      <c r="N3985">
        <v>1</v>
      </c>
      <c r="O3985">
        <v>1</v>
      </c>
      <c r="P3985">
        <v>348</v>
      </c>
      <c r="Q3985">
        <v>27</v>
      </c>
      <c r="R3985">
        <v>3</v>
      </c>
      <c r="S3985" t="s">
        <v>1478</v>
      </c>
      <c r="T3985">
        <v>1</v>
      </c>
      <c r="U3985">
        <v>1.029999E-2</v>
      </c>
      <c r="V3985">
        <v>144</v>
      </c>
    </row>
    <row r="3986" spans="1:22">
      <c r="A3986">
        <v>190915</v>
      </c>
      <c r="B3986" t="s">
        <v>3759</v>
      </c>
      <c r="C3986">
        <v>-2.9999999999999997E-8</v>
      </c>
      <c r="D3986">
        <v>4.9000000000000002E-2</v>
      </c>
      <c r="E3986">
        <v>4526</v>
      </c>
      <c r="F3986">
        <v>2</v>
      </c>
      <c r="G3986">
        <v>5</v>
      </c>
      <c r="H3986">
        <v>4</v>
      </c>
      <c r="I3986">
        <v>97291</v>
      </c>
      <c r="J3986">
        <v>1</v>
      </c>
      <c r="K3986">
        <v>9</v>
      </c>
      <c r="L3986">
        <v>2</v>
      </c>
      <c r="M3986">
        <v>0</v>
      </c>
      <c r="N3986">
        <v>1</v>
      </c>
      <c r="O3986">
        <v>1</v>
      </c>
      <c r="P3986">
        <v>348</v>
      </c>
      <c r="Q3986">
        <v>27</v>
      </c>
      <c r="R3986">
        <v>3</v>
      </c>
      <c r="S3986" t="s">
        <v>1478</v>
      </c>
      <c r="T3986">
        <v>1</v>
      </c>
      <c r="U3986">
        <v>4.900003E-2</v>
      </c>
      <c r="V3986">
        <v>222</v>
      </c>
    </row>
    <row r="3987" spans="1:22">
      <c r="A3987">
        <v>190916</v>
      </c>
      <c r="B3987" t="s">
        <v>3759</v>
      </c>
      <c r="C3987">
        <v>4.9000000000000002E-2</v>
      </c>
      <c r="D3987">
        <v>0.15859999999999999</v>
      </c>
      <c r="E3987">
        <v>4526</v>
      </c>
      <c r="F3987">
        <v>2</v>
      </c>
      <c r="G3987">
        <v>5</v>
      </c>
      <c r="H3987">
        <v>4</v>
      </c>
      <c r="I3987">
        <v>97291</v>
      </c>
      <c r="J3987">
        <v>1</v>
      </c>
      <c r="K3987">
        <v>9</v>
      </c>
      <c r="L3987">
        <v>2</v>
      </c>
      <c r="M3987">
        <v>0</v>
      </c>
      <c r="N3987">
        <v>1</v>
      </c>
      <c r="O3987">
        <v>1</v>
      </c>
      <c r="P3987">
        <v>348</v>
      </c>
      <c r="Q3987">
        <v>27</v>
      </c>
      <c r="R3987">
        <v>3</v>
      </c>
      <c r="S3987" t="s">
        <v>1478</v>
      </c>
      <c r="T3987">
        <v>1</v>
      </c>
      <c r="U3987">
        <v>0.1096</v>
      </c>
      <c r="V3987">
        <v>496</v>
      </c>
    </row>
    <row r="3988" spans="1:22">
      <c r="A3988">
        <v>190917</v>
      </c>
      <c r="B3988" t="s">
        <v>3759</v>
      </c>
      <c r="C3988">
        <v>0.15859999999999999</v>
      </c>
      <c r="D3988">
        <v>0.22689419999999999</v>
      </c>
      <c r="E3988">
        <v>4526</v>
      </c>
      <c r="F3988">
        <v>2</v>
      </c>
      <c r="G3988">
        <v>5</v>
      </c>
      <c r="H3988">
        <v>4</v>
      </c>
      <c r="I3988">
        <v>97291</v>
      </c>
      <c r="J3988">
        <v>1</v>
      </c>
      <c r="K3988">
        <v>9</v>
      </c>
      <c r="L3988">
        <v>2</v>
      </c>
      <c r="M3988">
        <v>0</v>
      </c>
      <c r="N3988">
        <v>1</v>
      </c>
      <c r="O3988">
        <v>1</v>
      </c>
      <c r="P3988">
        <v>348</v>
      </c>
      <c r="Q3988">
        <v>27</v>
      </c>
      <c r="R3988">
        <v>3</v>
      </c>
      <c r="S3988" t="s">
        <v>1478</v>
      </c>
      <c r="T3988">
        <v>1</v>
      </c>
      <c r="U3988">
        <v>6.8294199999999999E-2</v>
      </c>
      <c r="V3988">
        <v>309</v>
      </c>
    </row>
    <row r="3989" spans="1:22">
      <c r="A3989">
        <v>190918</v>
      </c>
      <c r="B3989" t="s">
        <v>3759</v>
      </c>
      <c r="C3989">
        <v>0.22689419999999999</v>
      </c>
      <c r="D3989">
        <v>0.22689999999999999</v>
      </c>
      <c r="E3989">
        <v>4526</v>
      </c>
      <c r="F3989">
        <v>1</v>
      </c>
      <c r="G3989">
        <v>6</v>
      </c>
      <c r="H3989">
        <v>5</v>
      </c>
      <c r="I3989">
        <v>97291</v>
      </c>
      <c r="J3989">
        <v>1</v>
      </c>
      <c r="K3989">
        <v>9</v>
      </c>
      <c r="L3989">
        <v>2</v>
      </c>
      <c r="M3989">
        <v>0</v>
      </c>
      <c r="N3989">
        <v>1</v>
      </c>
      <c r="O3989">
        <v>1</v>
      </c>
      <c r="P3989">
        <v>348</v>
      </c>
      <c r="Q3989">
        <v>27</v>
      </c>
      <c r="R3989">
        <v>3</v>
      </c>
      <c r="S3989" t="s">
        <v>1478</v>
      </c>
      <c r="T3989">
        <v>1</v>
      </c>
      <c r="U3989">
        <v>5.8000000000000004E-6</v>
      </c>
      <c r="V3989">
        <v>0</v>
      </c>
    </row>
    <row r="3990" spans="1:22">
      <c r="A3990">
        <v>190919</v>
      </c>
      <c r="B3990" t="s">
        <v>3759</v>
      </c>
      <c r="C3990">
        <v>0.22689999999999999</v>
      </c>
      <c r="D3990">
        <v>0.23294280000000001</v>
      </c>
      <c r="E3990">
        <v>4526</v>
      </c>
      <c r="F3990">
        <v>1</v>
      </c>
      <c r="G3990">
        <v>6</v>
      </c>
      <c r="H3990">
        <v>5</v>
      </c>
      <c r="I3990">
        <v>97291</v>
      </c>
      <c r="J3990">
        <v>1</v>
      </c>
      <c r="K3990">
        <v>9</v>
      </c>
      <c r="L3990">
        <v>2</v>
      </c>
      <c r="M3990">
        <v>0</v>
      </c>
      <c r="N3990">
        <v>1</v>
      </c>
      <c r="O3990">
        <v>1</v>
      </c>
      <c r="P3990">
        <v>348</v>
      </c>
      <c r="Q3990">
        <v>27</v>
      </c>
      <c r="R3990">
        <v>3</v>
      </c>
      <c r="S3990" t="s">
        <v>1478</v>
      </c>
      <c r="T3990">
        <v>1</v>
      </c>
      <c r="U3990">
        <v>6.0428000000000001E-3</v>
      </c>
      <c r="V3990">
        <v>27</v>
      </c>
    </row>
    <row r="3991" spans="1:22">
      <c r="A3991">
        <v>190920</v>
      </c>
      <c r="B3991" t="s">
        <v>3759</v>
      </c>
      <c r="C3991">
        <v>0.23294280000000001</v>
      </c>
      <c r="D3991">
        <v>0.27279999999999999</v>
      </c>
      <c r="E3991">
        <v>4526</v>
      </c>
      <c r="F3991">
        <v>1</v>
      </c>
      <c r="G3991">
        <v>6</v>
      </c>
      <c r="H3991">
        <v>5</v>
      </c>
      <c r="I3991">
        <v>97291</v>
      </c>
      <c r="J3991">
        <v>1</v>
      </c>
      <c r="K3991">
        <v>9</v>
      </c>
      <c r="L3991">
        <v>2</v>
      </c>
      <c r="M3991">
        <v>0</v>
      </c>
      <c r="N3991">
        <v>1</v>
      </c>
      <c r="O3991">
        <v>1</v>
      </c>
      <c r="P3991">
        <v>348</v>
      </c>
      <c r="Q3991">
        <v>27</v>
      </c>
      <c r="R3991">
        <v>3</v>
      </c>
      <c r="S3991" t="s">
        <v>1478</v>
      </c>
      <c r="T3991">
        <v>1</v>
      </c>
      <c r="U3991">
        <v>3.9857200000000002E-2</v>
      </c>
      <c r="V3991">
        <v>180</v>
      </c>
    </row>
    <row r="3992" spans="1:22">
      <c r="A3992">
        <v>190921</v>
      </c>
      <c r="B3992" t="s">
        <v>3759</v>
      </c>
      <c r="C3992">
        <v>0.27279999999999999</v>
      </c>
      <c r="D3992">
        <v>0.27282710999999998</v>
      </c>
      <c r="E3992">
        <v>4526</v>
      </c>
      <c r="F3992">
        <v>1</v>
      </c>
      <c r="G3992">
        <v>6</v>
      </c>
      <c r="H3992">
        <v>5</v>
      </c>
      <c r="I3992">
        <v>97291</v>
      </c>
      <c r="J3992">
        <v>1</v>
      </c>
      <c r="K3992">
        <v>9</v>
      </c>
      <c r="L3992">
        <v>2</v>
      </c>
      <c r="M3992">
        <v>0</v>
      </c>
      <c r="N3992">
        <v>1</v>
      </c>
      <c r="O3992">
        <v>1</v>
      </c>
      <c r="P3992">
        <v>348</v>
      </c>
      <c r="Q3992">
        <v>27</v>
      </c>
      <c r="R3992">
        <v>3</v>
      </c>
      <c r="S3992" t="s">
        <v>1478</v>
      </c>
      <c r="T3992">
        <v>1</v>
      </c>
      <c r="U3992">
        <v>2.711E-5</v>
      </c>
      <c r="V3992">
        <v>0</v>
      </c>
    </row>
    <row r="3993" spans="1:22">
      <c r="A3993">
        <v>190922</v>
      </c>
      <c r="B3993" t="s">
        <v>3759</v>
      </c>
      <c r="C3993">
        <v>0.27282710999999998</v>
      </c>
      <c r="D3993">
        <v>0.41937311999999999</v>
      </c>
      <c r="E3993">
        <v>4526</v>
      </c>
      <c r="F3993">
        <v>2</v>
      </c>
      <c r="G3993">
        <v>6</v>
      </c>
      <c r="H3993">
        <v>5</v>
      </c>
      <c r="I3993">
        <v>97291</v>
      </c>
      <c r="J3993">
        <v>1</v>
      </c>
      <c r="K3993">
        <v>9</v>
      </c>
      <c r="L3993">
        <v>2</v>
      </c>
      <c r="M3993">
        <v>0</v>
      </c>
      <c r="N3993">
        <v>1</v>
      </c>
      <c r="O3993">
        <v>1</v>
      </c>
      <c r="P3993">
        <v>348</v>
      </c>
      <c r="Q3993">
        <v>27</v>
      </c>
      <c r="R3993">
        <v>3</v>
      </c>
      <c r="S3993" t="s">
        <v>1478</v>
      </c>
      <c r="T3993">
        <v>1</v>
      </c>
      <c r="U3993">
        <v>0.14654601</v>
      </c>
      <c r="V3993">
        <v>663</v>
      </c>
    </row>
    <row r="3994" spans="1:22">
      <c r="A3994">
        <v>190923</v>
      </c>
      <c r="B3994" t="s">
        <v>3759</v>
      </c>
      <c r="C3994">
        <v>0.41937311999999999</v>
      </c>
      <c r="D3994">
        <v>0.4194</v>
      </c>
      <c r="E3994">
        <v>4526</v>
      </c>
      <c r="F3994">
        <v>2</v>
      </c>
      <c r="G3994">
        <v>6</v>
      </c>
      <c r="H3994">
        <v>5</v>
      </c>
      <c r="I3994">
        <v>97291</v>
      </c>
      <c r="J3994">
        <v>1</v>
      </c>
      <c r="K3994">
        <v>9</v>
      </c>
      <c r="L3994">
        <v>2</v>
      </c>
      <c r="M3994">
        <v>0</v>
      </c>
      <c r="N3994">
        <v>1</v>
      </c>
      <c r="O3994">
        <v>1</v>
      </c>
      <c r="P3994">
        <v>348</v>
      </c>
      <c r="Q3994">
        <v>27</v>
      </c>
      <c r="R3994">
        <v>3</v>
      </c>
      <c r="S3994" t="s">
        <v>1478</v>
      </c>
      <c r="T3994">
        <v>1</v>
      </c>
      <c r="U3994">
        <v>2.688E-5</v>
      </c>
      <c r="V3994">
        <v>0</v>
      </c>
    </row>
    <row r="3995" spans="1:22">
      <c r="A3995">
        <v>190924</v>
      </c>
      <c r="B3995" t="s">
        <v>3759</v>
      </c>
      <c r="C3995">
        <v>0.4194</v>
      </c>
      <c r="D3995">
        <v>0.51139999999999997</v>
      </c>
      <c r="E3995">
        <v>4526</v>
      </c>
      <c r="F3995">
        <v>2</v>
      </c>
      <c r="G3995">
        <v>6</v>
      </c>
      <c r="H3995">
        <v>5</v>
      </c>
      <c r="I3995">
        <v>97291</v>
      </c>
      <c r="J3995">
        <v>1</v>
      </c>
      <c r="K3995">
        <v>9</v>
      </c>
      <c r="L3995">
        <v>2</v>
      </c>
      <c r="M3995">
        <v>0</v>
      </c>
      <c r="N3995">
        <v>1</v>
      </c>
      <c r="O3995">
        <v>1</v>
      </c>
      <c r="P3995">
        <v>348</v>
      </c>
      <c r="Q3995">
        <v>27</v>
      </c>
      <c r="R3995">
        <v>3</v>
      </c>
      <c r="S3995" t="s">
        <v>1478</v>
      </c>
      <c r="T3995">
        <v>1</v>
      </c>
      <c r="U3995">
        <v>9.1999999999999998E-2</v>
      </c>
      <c r="V3995">
        <v>416</v>
      </c>
    </row>
    <row r="3996" spans="1:22">
      <c r="A3996">
        <v>190925</v>
      </c>
      <c r="B3996" t="s">
        <v>3759</v>
      </c>
      <c r="C3996">
        <v>0.51139999999999997</v>
      </c>
      <c r="D3996">
        <v>0.58150000000000002</v>
      </c>
      <c r="E3996">
        <v>4526</v>
      </c>
      <c r="F3996">
        <v>2</v>
      </c>
      <c r="G3996">
        <v>6</v>
      </c>
      <c r="H3996">
        <v>5</v>
      </c>
      <c r="I3996">
        <v>97291</v>
      </c>
      <c r="J3996">
        <v>1</v>
      </c>
      <c r="K3996">
        <v>9</v>
      </c>
      <c r="L3996">
        <v>2</v>
      </c>
      <c r="M3996">
        <v>0</v>
      </c>
      <c r="N3996">
        <v>1</v>
      </c>
      <c r="O3996">
        <v>1</v>
      </c>
      <c r="P3996">
        <v>348</v>
      </c>
      <c r="Q3996">
        <v>27</v>
      </c>
      <c r="R3996">
        <v>3</v>
      </c>
      <c r="S3996" t="s">
        <v>1478</v>
      </c>
      <c r="T3996">
        <v>1</v>
      </c>
      <c r="U3996">
        <v>7.0099999999999996E-2</v>
      </c>
      <c r="V3996">
        <v>317</v>
      </c>
    </row>
    <row r="3997" spans="1:22">
      <c r="A3997">
        <v>190926</v>
      </c>
      <c r="B3997" t="s">
        <v>3759</v>
      </c>
      <c r="C3997">
        <v>0.58150000000000002</v>
      </c>
      <c r="D3997">
        <v>0.58909999999999996</v>
      </c>
      <c r="E3997">
        <v>4526</v>
      </c>
      <c r="F3997">
        <v>2</v>
      </c>
      <c r="G3997">
        <v>6</v>
      </c>
      <c r="H3997">
        <v>5</v>
      </c>
      <c r="I3997">
        <v>97291</v>
      </c>
      <c r="J3997">
        <v>1</v>
      </c>
      <c r="K3997">
        <v>9</v>
      </c>
      <c r="L3997">
        <v>2</v>
      </c>
      <c r="M3997">
        <v>0</v>
      </c>
      <c r="N3997">
        <v>1</v>
      </c>
      <c r="O3997">
        <v>1</v>
      </c>
      <c r="P3997">
        <v>348</v>
      </c>
      <c r="Q3997">
        <v>27</v>
      </c>
      <c r="R3997">
        <v>3</v>
      </c>
      <c r="S3997" t="s">
        <v>1478</v>
      </c>
      <c r="T3997">
        <v>1</v>
      </c>
      <c r="U3997">
        <v>7.6E-3</v>
      </c>
      <c r="V3997">
        <v>34</v>
      </c>
    </row>
    <row r="3998" spans="1:22">
      <c r="A3998">
        <v>190927</v>
      </c>
      <c r="B3998" t="s">
        <v>3759</v>
      </c>
      <c r="C3998">
        <v>0.58909999999999996</v>
      </c>
      <c r="D3998">
        <v>0.63190000000000002</v>
      </c>
      <c r="E3998">
        <v>4526</v>
      </c>
      <c r="F3998">
        <v>2</v>
      </c>
      <c r="G3998">
        <v>6</v>
      </c>
      <c r="H3998">
        <v>5</v>
      </c>
      <c r="I3998">
        <v>97291</v>
      </c>
      <c r="J3998">
        <v>1</v>
      </c>
      <c r="K3998">
        <v>9</v>
      </c>
      <c r="L3998">
        <v>2</v>
      </c>
      <c r="M3998">
        <v>0</v>
      </c>
      <c r="N3998">
        <v>1</v>
      </c>
      <c r="O3998">
        <v>1</v>
      </c>
      <c r="P3998">
        <v>348</v>
      </c>
      <c r="Q3998">
        <v>27</v>
      </c>
      <c r="R3998">
        <v>3</v>
      </c>
      <c r="S3998" t="s">
        <v>1478</v>
      </c>
      <c r="T3998">
        <v>1</v>
      </c>
      <c r="U3998">
        <v>4.2799999999999998E-2</v>
      </c>
      <c r="V3998">
        <v>194</v>
      </c>
    </row>
    <row r="3999" spans="1:22">
      <c r="A3999">
        <v>190928</v>
      </c>
      <c r="B3999" t="s">
        <v>3759</v>
      </c>
      <c r="C3999">
        <v>0.63190000000000002</v>
      </c>
      <c r="D3999">
        <v>0.67220000000000002</v>
      </c>
      <c r="E3999">
        <v>4526</v>
      </c>
      <c r="F3999">
        <v>2</v>
      </c>
      <c r="G3999">
        <v>6</v>
      </c>
      <c r="H3999">
        <v>5</v>
      </c>
      <c r="I3999">
        <v>97291</v>
      </c>
      <c r="J3999">
        <v>1</v>
      </c>
      <c r="K3999">
        <v>9</v>
      </c>
      <c r="L3999">
        <v>2</v>
      </c>
      <c r="M3999">
        <v>0</v>
      </c>
      <c r="N3999">
        <v>1</v>
      </c>
      <c r="O3999">
        <v>1</v>
      </c>
      <c r="P3999">
        <v>348</v>
      </c>
      <c r="Q3999">
        <v>27</v>
      </c>
      <c r="R3999">
        <v>3</v>
      </c>
      <c r="S3999" t="s">
        <v>1478</v>
      </c>
      <c r="T3999">
        <v>1</v>
      </c>
      <c r="U3999">
        <v>4.0300000000000002E-2</v>
      </c>
      <c r="V3999">
        <v>182</v>
      </c>
    </row>
    <row r="4000" spans="1:22">
      <c r="A4000">
        <v>190929</v>
      </c>
      <c r="B4000" t="s">
        <v>3759</v>
      </c>
      <c r="C4000">
        <v>0.67220000000000002</v>
      </c>
      <c r="D4000">
        <v>0.79349999999999998</v>
      </c>
      <c r="E4000">
        <v>4526</v>
      </c>
      <c r="F4000">
        <v>2</v>
      </c>
      <c r="G4000">
        <v>6</v>
      </c>
      <c r="H4000">
        <v>5</v>
      </c>
      <c r="I4000">
        <v>97291</v>
      </c>
      <c r="J4000">
        <v>1</v>
      </c>
      <c r="K4000">
        <v>9</v>
      </c>
      <c r="L4000">
        <v>2</v>
      </c>
      <c r="M4000">
        <v>0</v>
      </c>
      <c r="N4000">
        <v>1</v>
      </c>
      <c r="O4000">
        <v>1</v>
      </c>
      <c r="P4000">
        <v>348</v>
      </c>
      <c r="Q4000">
        <v>27</v>
      </c>
      <c r="R4000">
        <v>3</v>
      </c>
      <c r="S4000" t="s">
        <v>1478</v>
      </c>
      <c r="T4000">
        <v>1</v>
      </c>
      <c r="U4000">
        <v>0.12130000000000001</v>
      </c>
      <c r="V4000">
        <v>549</v>
      </c>
    </row>
    <row r="4001" spans="1:22">
      <c r="A4001">
        <v>190930</v>
      </c>
      <c r="B4001" t="s">
        <v>3759</v>
      </c>
      <c r="C4001">
        <v>0.79349999999999998</v>
      </c>
      <c r="D4001">
        <v>0.79351839999999996</v>
      </c>
      <c r="E4001">
        <v>6831</v>
      </c>
      <c r="F4001">
        <v>2</v>
      </c>
      <c r="G4001">
        <v>6</v>
      </c>
      <c r="H4001">
        <v>5</v>
      </c>
      <c r="I4001">
        <v>97291</v>
      </c>
      <c r="J4001">
        <v>1</v>
      </c>
      <c r="K4001">
        <v>9</v>
      </c>
      <c r="L4001">
        <v>2</v>
      </c>
      <c r="M4001">
        <v>0</v>
      </c>
      <c r="N4001">
        <v>1</v>
      </c>
      <c r="O4001">
        <v>1</v>
      </c>
      <c r="P4001">
        <v>348</v>
      </c>
      <c r="Q4001">
        <v>27</v>
      </c>
      <c r="R4001">
        <v>3</v>
      </c>
      <c r="S4001" t="s">
        <v>1478</v>
      </c>
      <c r="T4001">
        <v>1</v>
      </c>
      <c r="U4001">
        <v>1.84E-5</v>
      </c>
      <c r="V4001">
        <v>0</v>
      </c>
    </row>
    <row r="4002" spans="1:22">
      <c r="A4002">
        <v>190931</v>
      </c>
      <c r="B4002" t="s">
        <v>3759</v>
      </c>
      <c r="C4002">
        <v>0.79351839999999996</v>
      </c>
      <c r="D4002">
        <v>0.81720000000000004</v>
      </c>
      <c r="E4002">
        <v>6831</v>
      </c>
      <c r="F4002">
        <v>2</v>
      </c>
      <c r="G4002">
        <v>5</v>
      </c>
      <c r="H4002">
        <v>4</v>
      </c>
      <c r="I4002">
        <v>97291</v>
      </c>
      <c r="J4002">
        <v>1</v>
      </c>
      <c r="K4002">
        <v>9</v>
      </c>
      <c r="L4002">
        <v>2</v>
      </c>
      <c r="M4002">
        <v>0</v>
      </c>
      <c r="N4002">
        <v>1</v>
      </c>
      <c r="O4002">
        <v>1</v>
      </c>
      <c r="P4002">
        <v>348</v>
      </c>
      <c r="Q4002">
        <v>27</v>
      </c>
      <c r="R4002">
        <v>3</v>
      </c>
      <c r="S4002" t="s">
        <v>1478</v>
      </c>
      <c r="T4002">
        <v>1</v>
      </c>
      <c r="U4002">
        <v>2.3681600000000001E-2</v>
      </c>
      <c r="V4002">
        <v>162</v>
      </c>
    </row>
    <row r="4003" spans="1:22">
      <c r="A4003">
        <v>190932</v>
      </c>
      <c r="B4003" t="s">
        <v>3759</v>
      </c>
      <c r="C4003">
        <v>0.81720000000000004</v>
      </c>
      <c r="D4003">
        <v>0.88349999999999995</v>
      </c>
      <c r="E4003">
        <v>8261</v>
      </c>
      <c r="F4003">
        <v>2</v>
      </c>
      <c r="G4003">
        <v>5</v>
      </c>
      <c r="H4003">
        <v>4</v>
      </c>
      <c r="I4003">
        <v>97291</v>
      </c>
      <c r="J4003">
        <v>1</v>
      </c>
      <c r="K4003">
        <v>9</v>
      </c>
      <c r="L4003">
        <v>2</v>
      </c>
      <c r="M4003">
        <v>0</v>
      </c>
      <c r="N4003">
        <v>1</v>
      </c>
      <c r="O4003">
        <v>1</v>
      </c>
      <c r="P4003">
        <v>348</v>
      </c>
      <c r="Q4003">
        <v>27</v>
      </c>
      <c r="R4003">
        <v>3</v>
      </c>
      <c r="S4003" t="s">
        <v>1478</v>
      </c>
      <c r="T4003">
        <v>1</v>
      </c>
      <c r="U4003">
        <v>6.6299999999999998E-2</v>
      </c>
      <c r="V4003">
        <v>548</v>
      </c>
    </row>
    <row r="4004" spans="1:22">
      <c r="A4004">
        <v>190933</v>
      </c>
      <c r="B4004" t="s">
        <v>3759</v>
      </c>
      <c r="C4004">
        <v>0.88349999999999995</v>
      </c>
      <c r="D4004">
        <v>0.96809999999999996</v>
      </c>
      <c r="E4004">
        <v>10659</v>
      </c>
      <c r="F4004">
        <v>2</v>
      </c>
      <c r="G4004">
        <v>5</v>
      </c>
      <c r="H4004">
        <v>4</v>
      </c>
      <c r="I4004">
        <v>97291</v>
      </c>
      <c r="J4004">
        <v>1</v>
      </c>
      <c r="K4004">
        <v>9</v>
      </c>
      <c r="L4004">
        <v>2</v>
      </c>
      <c r="M4004">
        <v>0</v>
      </c>
      <c r="N4004">
        <v>1</v>
      </c>
      <c r="O4004">
        <v>1</v>
      </c>
      <c r="P4004">
        <v>348</v>
      </c>
      <c r="Q4004">
        <v>27</v>
      </c>
      <c r="R4004">
        <v>3</v>
      </c>
      <c r="S4004" t="s">
        <v>1478</v>
      </c>
      <c r="T4004">
        <v>1</v>
      </c>
      <c r="U4004">
        <v>8.4599999999999995E-2</v>
      </c>
      <c r="V4004">
        <v>902</v>
      </c>
    </row>
    <row r="4005" spans="1:22">
      <c r="A4005">
        <v>190934</v>
      </c>
      <c r="B4005" t="s">
        <v>3759</v>
      </c>
      <c r="C4005">
        <v>0.96809999999999996</v>
      </c>
      <c r="D4005">
        <v>1.0269999999999999</v>
      </c>
      <c r="E4005">
        <v>12940</v>
      </c>
      <c r="F4005">
        <v>2</v>
      </c>
      <c r="G4005">
        <v>5</v>
      </c>
      <c r="H4005">
        <v>4</v>
      </c>
      <c r="I4005">
        <v>97291</v>
      </c>
      <c r="J4005">
        <v>1</v>
      </c>
      <c r="K4005">
        <v>9</v>
      </c>
      <c r="L4005">
        <v>2</v>
      </c>
      <c r="M4005">
        <v>0</v>
      </c>
      <c r="N4005">
        <v>1</v>
      </c>
      <c r="O4005">
        <v>1</v>
      </c>
      <c r="P4005">
        <v>348</v>
      </c>
      <c r="Q4005">
        <v>27</v>
      </c>
      <c r="R4005">
        <v>3</v>
      </c>
      <c r="S4005" t="s">
        <v>1478</v>
      </c>
      <c r="T4005">
        <v>1</v>
      </c>
      <c r="U4005">
        <v>5.8900000000000001E-2</v>
      </c>
      <c r="V4005">
        <v>762</v>
      </c>
    </row>
    <row r="4006" spans="1:22">
      <c r="A4006">
        <v>190935</v>
      </c>
      <c r="B4006" t="s">
        <v>3759</v>
      </c>
      <c r="C4006">
        <v>1.0269999999999999</v>
      </c>
      <c r="D4006">
        <v>1.0603534999999999</v>
      </c>
      <c r="E4006">
        <v>14407</v>
      </c>
      <c r="F4006">
        <v>2</v>
      </c>
      <c r="G4006">
        <v>5</v>
      </c>
      <c r="H4006">
        <v>4</v>
      </c>
      <c r="I4006">
        <v>97291</v>
      </c>
      <c r="J4006">
        <v>1</v>
      </c>
      <c r="K4006">
        <v>9</v>
      </c>
      <c r="L4006">
        <v>2</v>
      </c>
      <c r="M4006">
        <v>0</v>
      </c>
      <c r="N4006">
        <v>1</v>
      </c>
      <c r="O4006">
        <v>1</v>
      </c>
      <c r="P4006">
        <v>348</v>
      </c>
      <c r="Q4006">
        <v>27</v>
      </c>
      <c r="R4006">
        <v>3</v>
      </c>
      <c r="S4006" t="s">
        <v>1478</v>
      </c>
      <c r="T4006">
        <v>1</v>
      </c>
      <c r="U4006">
        <v>3.3353500000000001E-2</v>
      </c>
      <c r="V4006">
        <v>481</v>
      </c>
    </row>
    <row r="4007" spans="1:22">
      <c r="A4007">
        <v>190936</v>
      </c>
      <c r="B4007" t="s">
        <v>3759</v>
      </c>
      <c r="C4007">
        <v>1.0603534999999999</v>
      </c>
      <c r="D4007">
        <v>1.0604</v>
      </c>
      <c r="E4007">
        <v>14407</v>
      </c>
      <c r="F4007">
        <v>1</v>
      </c>
      <c r="G4007">
        <v>5</v>
      </c>
      <c r="H4007">
        <v>4</v>
      </c>
      <c r="I4007">
        <v>97291</v>
      </c>
      <c r="J4007">
        <v>1</v>
      </c>
      <c r="K4007">
        <v>9</v>
      </c>
      <c r="L4007">
        <v>2</v>
      </c>
      <c r="M4007">
        <v>0</v>
      </c>
      <c r="N4007">
        <v>1</v>
      </c>
      <c r="O4007">
        <v>1</v>
      </c>
      <c r="P4007">
        <v>348</v>
      </c>
      <c r="Q4007">
        <v>27</v>
      </c>
      <c r="R4007">
        <v>3</v>
      </c>
      <c r="S4007" t="s">
        <v>1478</v>
      </c>
      <c r="T4007">
        <v>1</v>
      </c>
      <c r="U4007">
        <v>4.6499999999999999E-5</v>
      </c>
      <c r="V4007">
        <v>1</v>
      </c>
    </row>
    <row r="4008" spans="1:22">
      <c r="A4008">
        <v>190937</v>
      </c>
      <c r="B4008" t="s">
        <v>3759</v>
      </c>
      <c r="C4008">
        <v>1.0604</v>
      </c>
      <c r="D4008">
        <v>1.1329</v>
      </c>
      <c r="E4008">
        <v>16090</v>
      </c>
      <c r="F4008">
        <v>1</v>
      </c>
      <c r="G4008">
        <v>5</v>
      </c>
      <c r="H4008">
        <v>4</v>
      </c>
      <c r="I4008">
        <v>97291</v>
      </c>
      <c r="J4008">
        <v>1</v>
      </c>
      <c r="K4008">
        <v>9</v>
      </c>
      <c r="L4008">
        <v>2</v>
      </c>
      <c r="M4008">
        <v>0</v>
      </c>
      <c r="N4008">
        <v>1</v>
      </c>
      <c r="O4008">
        <v>1</v>
      </c>
      <c r="P4008">
        <v>348</v>
      </c>
      <c r="Q4008">
        <v>27</v>
      </c>
      <c r="R4008">
        <v>3</v>
      </c>
      <c r="S4008" t="s">
        <v>1478</v>
      </c>
      <c r="T4008">
        <v>1</v>
      </c>
      <c r="U4008">
        <v>7.2499999999999995E-2</v>
      </c>
      <c r="V4008">
        <v>1167</v>
      </c>
    </row>
    <row r="4009" spans="1:22">
      <c r="A4009">
        <v>190938</v>
      </c>
      <c r="B4009" t="s">
        <v>3759</v>
      </c>
      <c r="C4009">
        <v>1.1329</v>
      </c>
      <c r="D4009">
        <v>1.1751339999999999</v>
      </c>
      <c r="E4009">
        <v>17916</v>
      </c>
      <c r="F4009">
        <v>1</v>
      </c>
      <c r="G4009">
        <v>5</v>
      </c>
      <c r="H4009">
        <v>4</v>
      </c>
      <c r="I4009">
        <v>97291</v>
      </c>
      <c r="J4009">
        <v>1</v>
      </c>
      <c r="K4009">
        <v>9</v>
      </c>
      <c r="L4009">
        <v>2</v>
      </c>
      <c r="M4009">
        <v>0</v>
      </c>
      <c r="N4009">
        <v>1</v>
      </c>
      <c r="O4009">
        <v>1</v>
      </c>
      <c r="P4009">
        <v>348</v>
      </c>
      <c r="Q4009">
        <v>27</v>
      </c>
      <c r="R4009">
        <v>3</v>
      </c>
      <c r="S4009" t="s">
        <v>1478</v>
      </c>
      <c r="T4009">
        <v>1</v>
      </c>
      <c r="U4009">
        <v>4.2234000000000001E-2</v>
      </c>
      <c r="V4009">
        <v>757</v>
      </c>
    </row>
    <row r="4010" spans="1:22">
      <c r="A4010">
        <v>190939</v>
      </c>
      <c r="B4010" t="s">
        <v>3759</v>
      </c>
      <c r="C4010">
        <v>1.1751339999999999</v>
      </c>
      <c r="D4010">
        <v>1.1752999799999999</v>
      </c>
      <c r="E4010">
        <v>17916</v>
      </c>
      <c r="F4010">
        <v>1</v>
      </c>
      <c r="G4010">
        <v>5</v>
      </c>
      <c r="H4010">
        <v>4</v>
      </c>
      <c r="I4010">
        <v>97291</v>
      </c>
      <c r="J4010">
        <v>1</v>
      </c>
      <c r="K4010">
        <v>9</v>
      </c>
      <c r="L4010">
        <v>2</v>
      </c>
      <c r="M4010">
        <v>0</v>
      </c>
      <c r="N4010">
        <v>1</v>
      </c>
      <c r="O4010">
        <v>1</v>
      </c>
      <c r="P4010">
        <v>348</v>
      </c>
      <c r="Q4010">
        <v>27</v>
      </c>
      <c r="R4010">
        <v>3</v>
      </c>
      <c r="S4010" t="s">
        <v>1478</v>
      </c>
      <c r="T4010">
        <v>1</v>
      </c>
      <c r="U4010">
        <v>1.6598000000000001E-4</v>
      </c>
      <c r="V4010">
        <v>3</v>
      </c>
    </row>
    <row r="4011" spans="1:22">
      <c r="A4011">
        <v>191204</v>
      </c>
      <c r="B4011" t="s">
        <v>3760</v>
      </c>
      <c r="C4011">
        <v>-2.9999999999999997E-8</v>
      </c>
      <c r="D4011">
        <v>2.5700000000000001E-2</v>
      </c>
      <c r="E4011">
        <v>16679</v>
      </c>
      <c r="F4011">
        <v>2</v>
      </c>
      <c r="G4011">
        <v>5</v>
      </c>
      <c r="H4011">
        <v>4</v>
      </c>
      <c r="I4011">
        <v>97291</v>
      </c>
      <c r="J4011">
        <v>1</v>
      </c>
      <c r="K4011">
        <v>6</v>
      </c>
      <c r="L4011">
        <v>2</v>
      </c>
      <c r="M4011">
        <v>0</v>
      </c>
      <c r="N4011">
        <v>1</v>
      </c>
      <c r="O4011">
        <v>1</v>
      </c>
      <c r="P4011">
        <v>348</v>
      </c>
      <c r="Q4011">
        <v>27</v>
      </c>
      <c r="R4011">
        <v>3</v>
      </c>
      <c r="S4011" t="s">
        <v>1478</v>
      </c>
      <c r="T4011">
        <v>1</v>
      </c>
      <c r="U4011">
        <v>2.5700029999999999E-2</v>
      </c>
      <c r="V4011">
        <v>429</v>
      </c>
    </row>
    <row r="4012" spans="1:22">
      <c r="A4012">
        <v>191205</v>
      </c>
      <c r="B4012" t="s">
        <v>3760</v>
      </c>
      <c r="C4012">
        <v>2.5700000000000001E-2</v>
      </c>
      <c r="D4012">
        <v>5.6500000000000002E-2</v>
      </c>
      <c r="E4012">
        <v>16679</v>
      </c>
      <c r="F4012">
        <v>2</v>
      </c>
      <c r="G4012">
        <v>5</v>
      </c>
      <c r="H4012">
        <v>4</v>
      </c>
      <c r="I4012">
        <v>97291</v>
      </c>
      <c r="J4012">
        <v>1</v>
      </c>
      <c r="K4012">
        <v>6</v>
      </c>
      <c r="L4012">
        <v>2</v>
      </c>
      <c r="M4012">
        <v>0</v>
      </c>
      <c r="N4012">
        <v>1</v>
      </c>
      <c r="O4012">
        <v>1</v>
      </c>
      <c r="P4012">
        <v>348</v>
      </c>
      <c r="Q4012">
        <v>27</v>
      </c>
      <c r="R4012">
        <v>3</v>
      </c>
      <c r="S4012" t="s">
        <v>1478</v>
      </c>
      <c r="T4012">
        <v>1</v>
      </c>
      <c r="U4012">
        <v>3.0800000000000001E-2</v>
      </c>
      <c r="V4012">
        <v>514</v>
      </c>
    </row>
    <row r="4013" spans="1:22">
      <c r="A4013">
        <v>191206</v>
      </c>
      <c r="B4013" t="s">
        <v>3760</v>
      </c>
      <c r="C4013">
        <v>5.6500000000000002E-2</v>
      </c>
      <c r="D4013">
        <v>9.6000000000000002E-2</v>
      </c>
      <c r="E4013">
        <v>16679</v>
      </c>
      <c r="F4013">
        <v>2</v>
      </c>
      <c r="G4013">
        <v>5</v>
      </c>
      <c r="H4013">
        <v>4</v>
      </c>
      <c r="I4013">
        <v>97291</v>
      </c>
      <c r="J4013">
        <v>1</v>
      </c>
      <c r="K4013">
        <v>6</v>
      </c>
      <c r="L4013">
        <v>2</v>
      </c>
      <c r="M4013">
        <v>0</v>
      </c>
      <c r="N4013">
        <v>1</v>
      </c>
      <c r="O4013">
        <v>1</v>
      </c>
      <c r="P4013">
        <v>348</v>
      </c>
      <c r="Q4013">
        <v>27</v>
      </c>
      <c r="R4013">
        <v>3</v>
      </c>
      <c r="S4013" t="s">
        <v>1478</v>
      </c>
      <c r="T4013">
        <v>1</v>
      </c>
      <c r="U4013">
        <v>3.95E-2</v>
      </c>
      <c r="V4013">
        <v>659</v>
      </c>
    </row>
    <row r="4014" spans="1:22">
      <c r="A4014">
        <v>191207</v>
      </c>
      <c r="B4014" t="s">
        <v>3760</v>
      </c>
      <c r="C4014">
        <v>9.6000000000000002E-2</v>
      </c>
      <c r="D4014">
        <v>0.1381</v>
      </c>
      <c r="E4014">
        <v>16679</v>
      </c>
      <c r="F4014">
        <v>2</v>
      </c>
      <c r="G4014">
        <v>5</v>
      </c>
      <c r="H4014">
        <v>4</v>
      </c>
      <c r="I4014">
        <v>97291</v>
      </c>
      <c r="J4014">
        <v>1</v>
      </c>
      <c r="K4014">
        <v>6</v>
      </c>
      <c r="L4014">
        <v>2</v>
      </c>
      <c r="M4014">
        <v>0</v>
      </c>
      <c r="N4014">
        <v>1</v>
      </c>
      <c r="O4014">
        <v>1</v>
      </c>
      <c r="P4014">
        <v>348</v>
      </c>
      <c r="Q4014">
        <v>27</v>
      </c>
      <c r="R4014">
        <v>3</v>
      </c>
      <c r="S4014" t="s">
        <v>1478</v>
      </c>
      <c r="T4014">
        <v>1</v>
      </c>
      <c r="U4014">
        <v>4.2099999999999999E-2</v>
      </c>
      <c r="V4014">
        <v>702</v>
      </c>
    </row>
    <row r="4015" spans="1:22">
      <c r="A4015">
        <v>191208</v>
      </c>
      <c r="B4015" t="s">
        <v>3760</v>
      </c>
      <c r="C4015">
        <v>0.1381</v>
      </c>
      <c r="D4015">
        <v>0.19600000000000001</v>
      </c>
      <c r="E4015">
        <v>16679</v>
      </c>
      <c r="F4015">
        <v>2</v>
      </c>
      <c r="G4015">
        <v>5</v>
      </c>
      <c r="H4015">
        <v>4</v>
      </c>
      <c r="I4015">
        <v>97291</v>
      </c>
      <c r="J4015">
        <v>1</v>
      </c>
      <c r="K4015">
        <v>6</v>
      </c>
      <c r="L4015">
        <v>2</v>
      </c>
      <c r="M4015">
        <v>0</v>
      </c>
      <c r="N4015">
        <v>1</v>
      </c>
      <c r="O4015">
        <v>1</v>
      </c>
      <c r="P4015">
        <v>348</v>
      </c>
      <c r="Q4015">
        <v>27</v>
      </c>
      <c r="R4015">
        <v>3</v>
      </c>
      <c r="S4015" t="s">
        <v>1478</v>
      </c>
      <c r="T4015">
        <v>1</v>
      </c>
      <c r="U4015">
        <v>5.79E-2</v>
      </c>
      <c r="V4015">
        <v>966</v>
      </c>
    </row>
    <row r="4016" spans="1:22">
      <c r="A4016">
        <v>191209</v>
      </c>
      <c r="B4016" t="s">
        <v>3760</v>
      </c>
      <c r="C4016">
        <v>0.19600000000000001</v>
      </c>
      <c r="D4016">
        <v>0.2379</v>
      </c>
      <c r="E4016">
        <v>16679</v>
      </c>
      <c r="F4016">
        <v>2</v>
      </c>
      <c r="G4016">
        <v>5</v>
      </c>
      <c r="H4016">
        <v>4</v>
      </c>
      <c r="I4016">
        <v>97291</v>
      </c>
      <c r="J4016">
        <v>1</v>
      </c>
      <c r="K4016">
        <v>6</v>
      </c>
      <c r="L4016">
        <v>2</v>
      </c>
      <c r="M4016">
        <v>0</v>
      </c>
      <c r="N4016">
        <v>1</v>
      </c>
      <c r="O4016">
        <v>1</v>
      </c>
      <c r="P4016">
        <v>348</v>
      </c>
      <c r="Q4016">
        <v>27</v>
      </c>
      <c r="R4016">
        <v>3</v>
      </c>
      <c r="S4016" t="s">
        <v>1478</v>
      </c>
      <c r="T4016">
        <v>1</v>
      </c>
      <c r="U4016">
        <v>4.19E-2</v>
      </c>
      <c r="V4016">
        <v>699</v>
      </c>
    </row>
    <row r="4017" spans="1:22">
      <c r="A4017">
        <v>191210</v>
      </c>
      <c r="B4017" t="s">
        <v>3760</v>
      </c>
      <c r="C4017">
        <v>0.2379</v>
      </c>
      <c r="D4017">
        <v>0.26550000000000001</v>
      </c>
      <c r="E4017">
        <v>16679</v>
      </c>
      <c r="F4017">
        <v>2</v>
      </c>
      <c r="G4017">
        <v>5</v>
      </c>
      <c r="H4017">
        <v>4</v>
      </c>
      <c r="I4017">
        <v>97291</v>
      </c>
      <c r="J4017">
        <v>1</v>
      </c>
      <c r="K4017">
        <v>6</v>
      </c>
      <c r="L4017">
        <v>2</v>
      </c>
      <c r="M4017">
        <v>0</v>
      </c>
      <c r="N4017">
        <v>1</v>
      </c>
      <c r="O4017">
        <v>1</v>
      </c>
      <c r="P4017">
        <v>348</v>
      </c>
      <c r="Q4017">
        <v>27</v>
      </c>
      <c r="R4017">
        <v>3</v>
      </c>
      <c r="S4017" t="s">
        <v>1478</v>
      </c>
      <c r="T4017">
        <v>1</v>
      </c>
      <c r="U4017">
        <v>2.76E-2</v>
      </c>
      <c r="V4017">
        <v>460</v>
      </c>
    </row>
    <row r="4018" spans="1:22">
      <c r="A4018">
        <v>191211</v>
      </c>
      <c r="B4018" t="s">
        <v>3760</v>
      </c>
      <c r="C4018">
        <v>0.26550000000000001</v>
      </c>
      <c r="D4018">
        <v>0.33229999999999998</v>
      </c>
      <c r="E4018">
        <v>16679</v>
      </c>
      <c r="F4018">
        <v>2</v>
      </c>
      <c r="G4018">
        <v>5</v>
      </c>
      <c r="H4018">
        <v>4</v>
      </c>
      <c r="I4018">
        <v>97291</v>
      </c>
      <c r="J4018">
        <v>1</v>
      </c>
      <c r="K4018">
        <v>6</v>
      </c>
      <c r="L4018">
        <v>2</v>
      </c>
      <c r="M4018">
        <v>0</v>
      </c>
      <c r="N4018">
        <v>1</v>
      </c>
      <c r="O4018">
        <v>1</v>
      </c>
      <c r="P4018">
        <v>348</v>
      </c>
      <c r="Q4018">
        <v>27</v>
      </c>
      <c r="R4018">
        <v>3</v>
      </c>
      <c r="S4018" t="s">
        <v>1478</v>
      </c>
      <c r="T4018">
        <v>1</v>
      </c>
      <c r="U4018">
        <v>6.6799999999999998E-2</v>
      </c>
      <c r="V4018">
        <v>1114</v>
      </c>
    </row>
    <row r="4019" spans="1:22">
      <c r="A4019">
        <v>191212</v>
      </c>
      <c r="B4019" t="s">
        <v>3760</v>
      </c>
      <c r="C4019">
        <v>0.33229999999999998</v>
      </c>
      <c r="D4019">
        <v>0.3674</v>
      </c>
      <c r="E4019">
        <v>16679</v>
      </c>
      <c r="F4019">
        <v>2</v>
      </c>
      <c r="G4019">
        <v>5</v>
      </c>
      <c r="H4019">
        <v>4</v>
      </c>
      <c r="I4019">
        <v>97291</v>
      </c>
      <c r="J4019">
        <v>1</v>
      </c>
      <c r="K4019">
        <v>6</v>
      </c>
      <c r="L4019">
        <v>2</v>
      </c>
      <c r="M4019">
        <v>0</v>
      </c>
      <c r="N4019">
        <v>1</v>
      </c>
      <c r="O4019">
        <v>1</v>
      </c>
      <c r="P4019">
        <v>348</v>
      </c>
      <c r="Q4019">
        <v>27</v>
      </c>
      <c r="R4019">
        <v>3</v>
      </c>
      <c r="S4019" t="s">
        <v>1478</v>
      </c>
      <c r="T4019">
        <v>1</v>
      </c>
      <c r="U4019">
        <v>3.5099999999999999E-2</v>
      </c>
      <c r="V4019">
        <v>585</v>
      </c>
    </row>
    <row r="4020" spans="1:22">
      <c r="A4020">
        <v>191213</v>
      </c>
      <c r="B4020" t="s">
        <v>3760</v>
      </c>
      <c r="C4020">
        <v>0.3674</v>
      </c>
      <c r="D4020">
        <v>0.47660000000000002</v>
      </c>
      <c r="E4020">
        <v>16679</v>
      </c>
      <c r="F4020">
        <v>2</v>
      </c>
      <c r="G4020">
        <v>5</v>
      </c>
      <c r="H4020">
        <v>4</v>
      </c>
      <c r="I4020">
        <v>97291</v>
      </c>
      <c r="J4020">
        <v>1</v>
      </c>
      <c r="K4020">
        <v>6</v>
      </c>
      <c r="L4020">
        <v>2</v>
      </c>
      <c r="M4020">
        <v>0</v>
      </c>
      <c r="N4020">
        <v>1</v>
      </c>
      <c r="O4020">
        <v>1</v>
      </c>
      <c r="P4020">
        <v>348</v>
      </c>
      <c r="Q4020">
        <v>27</v>
      </c>
      <c r="R4020">
        <v>3</v>
      </c>
      <c r="S4020" t="s">
        <v>1478</v>
      </c>
      <c r="T4020">
        <v>1</v>
      </c>
      <c r="U4020">
        <v>0.10920000000000001</v>
      </c>
      <c r="V4020">
        <v>1821</v>
      </c>
    </row>
    <row r="4021" spans="1:22">
      <c r="A4021">
        <v>191214</v>
      </c>
      <c r="B4021" t="s">
        <v>3760</v>
      </c>
      <c r="C4021">
        <v>0.47660000000000002</v>
      </c>
      <c r="D4021">
        <v>0.53390000000000004</v>
      </c>
      <c r="E4021">
        <v>16679</v>
      </c>
      <c r="F4021">
        <v>2</v>
      </c>
      <c r="G4021">
        <v>5</v>
      </c>
      <c r="H4021">
        <v>4</v>
      </c>
      <c r="I4021">
        <v>97291</v>
      </c>
      <c r="J4021">
        <v>1</v>
      </c>
      <c r="K4021">
        <v>6</v>
      </c>
      <c r="L4021">
        <v>2</v>
      </c>
      <c r="M4021">
        <v>0</v>
      </c>
      <c r="N4021">
        <v>1</v>
      </c>
      <c r="O4021">
        <v>1</v>
      </c>
      <c r="P4021">
        <v>348</v>
      </c>
      <c r="Q4021">
        <v>27</v>
      </c>
      <c r="R4021">
        <v>3</v>
      </c>
      <c r="S4021" t="s">
        <v>1478</v>
      </c>
      <c r="T4021">
        <v>1</v>
      </c>
      <c r="U4021">
        <v>5.7299999999999997E-2</v>
      </c>
      <c r="V4021">
        <v>956</v>
      </c>
    </row>
    <row r="4022" spans="1:22">
      <c r="A4022">
        <v>191215</v>
      </c>
      <c r="B4022" t="s">
        <v>3760</v>
      </c>
      <c r="C4022">
        <v>0.53390000000000004</v>
      </c>
      <c r="D4022">
        <v>0.55830000000000002</v>
      </c>
      <c r="E4022">
        <v>16679</v>
      </c>
      <c r="F4022">
        <v>2</v>
      </c>
      <c r="G4022">
        <v>5</v>
      </c>
      <c r="H4022">
        <v>4</v>
      </c>
      <c r="I4022">
        <v>97291</v>
      </c>
      <c r="J4022">
        <v>1</v>
      </c>
      <c r="K4022">
        <v>6</v>
      </c>
      <c r="L4022">
        <v>2</v>
      </c>
      <c r="M4022">
        <v>0</v>
      </c>
      <c r="N4022">
        <v>1</v>
      </c>
      <c r="O4022">
        <v>1</v>
      </c>
      <c r="P4022">
        <v>348</v>
      </c>
      <c r="Q4022">
        <v>27</v>
      </c>
      <c r="R4022">
        <v>3</v>
      </c>
      <c r="S4022" t="s">
        <v>1478</v>
      </c>
      <c r="T4022">
        <v>1</v>
      </c>
      <c r="U4022">
        <v>2.4400000000000002E-2</v>
      </c>
      <c r="V4022">
        <v>407</v>
      </c>
    </row>
    <row r="4023" spans="1:22">
      <c r="A4023">
        <v>191216</v>
      </c>
      <c r="B4023" t="s">
        <v>3760</v>
      </c>
      <c r="C4023">
        <v>0.55830000000000002</v>
      </c>
      <c r="D4023">
        <v>0.5958</v>
      </c>
      <c r="E4023">
        <v>16696</v>
      </c>
      <c r="F4023">
        <v>2</v>
      </c>
      <c r="G4023">
        <v>5</v>
      </c>
      <c r="H4023">
        <v>4</v>
      </c>
      <c r="I4023">
        <v>97291</v>
      </c>
      <c r="J4023">
        <v>1</v>
      </c>
      <c r="K4023">
        <v>6</v>
      </c>
      <c r="L4023">
        <v>2</v>
      </c>
      <c r="M4023">
        <v>0</v>
      </c>
      <c r="N4023">
        <v>1</v>
      </c>
      <c r="O4023">
        <v>1</v>
      </c>
      <c r="P4023">
        <v>348</v>
      </c>
      <c r="Q4023">
        <v>27</v>
      </c>
      <c r="R4023">
        <v>3</v>
      </c>
      <c r="S4023" t="s">
        <v>1478</v>
      </c>
      <c r="T4023">
        <v>1</v>
      </c>
      <c r="U4023">
        <v>3.7499999999999999E-2</v>
      </c>
      <c r="V4023">
        <v>626</v>
      </c>
    </row>
    <row r="4024" spans="1:22">
      <c r="A4024">
        <v>191217</v>
      </c>
      <c r="B4024" t="s">
        <v>3760</v>
      </c>
      <c r="C4024">
        <v>0.5958</v>
      </c>
      <c r="D4024">
        <v>0.65949999999999998</v>
      </c>
      <c r="E4024">
        <v>16725</v>
      </c>
      <c r="F4024">
        <v>2</v>
      </c>
      <c r="G4024">
        <v>5</v>
      </c>
      <c r="H4024">
        <v>4</v>
      </c>
      <c r="I4024">
        <v>97291</v>
      </c>
      <c r="J4024">
        <v>1</v>
      </c>
      <c r="K4024">
        <v>6</v>
      </c>
      <c r="L4024">
        <v>2</v>
      </c>
      <c r="M4024">
        <v>0</v>
      </c>
      <c r="N4024">
        <v>1</v>
      </c>
      <c r="O4024">
        <v>1</v>
      </c>
      <c r="P4024">
        <v>348</v>
      </c>
      <c r="Q4024">
        <v>27</v>
      </c>
      <c r="R4024">
        <v>3</v>
      </c>
      <c r="S4024" t="s">
        <v>1478</v>
      </c>
      <c r="T4024">
        <v>1</v>
      </c>
      <c r="U4024">
        <v>6.3700000000000007E-2</v>
      </c>
      <c r="V4024">
        <v>1065</v>
      </c>
    </row>
    <row r="4025" spans="1:22">
      <c r="A4025">
        <v>191218</v>
      </c>
      <c r="B4025" t="s">
        <v>3760</v>
      </c>
      <c r="C4025">
        <v>0.65949999999999998</v>
      </c>
      <c r="D4025">
        <v>0.71650000000000003</v>
      </c>
      <c r="E4025">
        <v>16759</v>
      </c>
      <c r="F4025">
        <v>2</v>
      </c>
      <c r="G4025">
        <v>5</v>
      </c>
      <c r="H4025">
        <v>4</v>
      </c>
      <c r="I4025">
        <v>97291</v>
      </c>
      <c r="J4025">
        <v>1</v>
      </c>
      <c r="K4025">
        <v>6</v>
      </c>
      <c r="L4025">
        <v>2</v>
      </c>
      <c r="M4025">
        <v>0</v>
      </c>
      <c r="N4025">
        <v>1</v>
      </c>
      <c r="O4025">
        <v>1</v>
      </c>
      <c r="P4025">
        <v>348</v>
      </c>
      <c r="Q4025">
        <v>27</v>
      </c>
      <c r="R4025">
        <v>3</v>
      </c>
      <c r="S4025" t="s">
        <v>1478</v>
      </c>
      <c r="T4025">
        <v>1</v>
      </c>
      <c r="U4025">
        <v>5.7000000000000002E-2</v>
      </c>
      <c r="V4025">
        <v>955</v>
      </c>
    </row>
    <row r="4026" spans="1:22">
      <c r="A4026">
        <v>191219</v>
      </c>
      <c r="B4026" t="s">
        <v>3760</v>
      </c>
      <c r="C4026">
        <v>0.71650000000000003</v>
      </c>
      <c r="D4026">
        <v>0.7399</v>
      </c>
      <c r="E4026">
        <v>16781</v>
      </c>
      <c r="F4026">
        <v>2</v>
      </c>
      <c r="G4026">
        <v>5</v>
      </c>
      <c r="H4026">
        <v>4</v>
      </c>
      <c r="I4026">
        <v>97291</v>
      </c>
      <c r="J4026">
        <v>1</v>
      </c>
      <c r="K4026">
        <v>6</v>
      </c>
      <c r="L4026">
        <v>2</v>
      </c>
      <c r="M4026">
        <v>0</v>
      </c>
      <c r="N4026">
        <v>1</v>
      </c>
      <c r="O4026">
        <v>1</v>
      </c>
      <c r="P4026">
        <v>348</v>
      </c>
      <c r="Q4026">
        <v>27</v>
      </c>
      <c r="R4026">
        <v>3</v>
      </c>
      <c r="S4026" t="s">
        <v>1478</v>
      </c>
      <c r="T4026">
        <v>1</v>
      </c>
      <c r="U4026">
        <v>2.3400000000000001E-2</v>
      </c>
      <c r="V4026">
        <v>393</v>
      </c>
    </row>
    <row r="4027" spans="1:22">
      <c r="A4027">
        <v>191220</v>
      </c>
      <c r="B4027" t="s">
        <v>3760</v>
      </c>
      <c r="C4027">
        <v>0.7399</v>
      </c>
      <c r="D4027">
        <v>0.76390000000000002</v>
      </c>
      <c r="E4027">
        <v>16795</v>
      </c>
      <c r="F4027">
        <v>2</v>
      </c>
      <c r="G4027">
        <v>5</v>
      </c>
      <c r="H4027">
        <v>4</v>
      </c>
      <c r="I4027">
        <v>97291</v>
      </c>
      <c r="J4027">
        <v>1</v>
      </c>
      <c r="K4027">
        <v>6</v>
      </c>
      <c r="L4027">
        <v>2</v>
      </c>
      <c r="M4027">
        <v>0</v>
      </c>
      <c r="N4027">
        <v>1</v>
      </c>
      <c r="O4027">
        <v>1</v>
      </c>
      <c r="P4027">
        <v>348</v>
      </c>
      <c r="Q4027">
        <v>27</v>
      </c>
      <c r="R4027">
        <v>3</v>
      </c>
      <c r="S4027" t="s">
        <v>1478</v>
      </c>
      <c r="T4027">
        <v>1</v>
      </c>
      <c r="U4027">
        <v>2.4E-2</v>
      </c>
      <c r="V4027">
        <v>403</v>
      </c>
    </row>
    <row r="4028" spans="1:22">
      <c r="A4028">
        <v>191221</v>
      </c>
      <c r="B4028" t="s">
        <v>3760</v>
      </c>
      <c r="C4028">
        <v>0.76390000000000002</v>
      </c>
      <c r="D4028">
        <v>0.81989999999999996</v>
      </c>
      <c r="E4028">
        <v>16817</v>
      </c>
      <c r="F4028">
        <v>2</v>
      </c>
      <c r="G4028">
        <v>5</v>
      </c>
      <c r="H4028">
        <v>4</v>
      </c>
      <c r="I4028">
        <v>97291</v>
      </c>
      <c r="J4028">
        <v>1</v>
      </c>
      <c r="K4028">
        <v>6</v>
      </c>
      <c r="L4028">
        <v>2</v>
      </c>
      <c r="M4028">
        <v>0</v>
      </c>
      <c r="N4028">
        <v>1</v>
      </c>
      <c r="O4028">
        <v>1</v>
      </c>
      <c r="P4028">
        <v>348</v>
      </c>
      <c r="Q4028">
        <v>27</v>
      </c>
      <c r="R4028">
        <v>3</v>
      </c>
      <c r="S4028" t="s">
        <v>1478</v>
      </c>
      <c r="T4028">
        <v>1</v>
      </c>
      <c r="U4028">
        <v>5.6000000000000001E-2</v>
      </c>
      <c r="V4028">
        <v>942</v>
      </c>
    </row>
    <row r="4029" spans="1:22">
      <c r="A4029">
        <v>191222</v>
      </c>
      <c r="B4029" t="s">
        <v>3760</v>
      </c>
      <c r="C4029">
        <v>0.81989999999999996</v>
      </c>
      <c r="D4029">
        <v>0.87549999999999994</v>
      </c>
      <c r="E4029">
        <v>12463</v>
      </c>
      <c r="F4029">
        <v>2</v>
      </c>
      <c r="G4029">
        <v>5</v>
      </c>
      <c r="H4029">
        <v>4</v>
      </c>
      <c r="I4029">
        <v>97291</v>
      </c>
      <c r="J4029">
        <v>1</v>
      </c>
      <c r="K4029">
        <v>6</v>
      </c>
      <c r="L4029">
        <v>2</v>
      </c>
      <c r="M4029">
        <v>0</v>
      </c>
      <c r="N4029">
        <v>1</v>
      </c>
      <c r="O4029">
        <v>1</v>
      </c>
      <c r="P4029">
        <v>348</v>
      </c>
      <c r="Q4029">
        <v>27</v>
      </c>
      <c r="R4029">
        <v>3</v>
      </c>
      <c r="S4029" t="s">
        <v>1478</v>
      </c>
      <c r="T4029">
        <v>1</v>
      </c>
      <c r="U4029">
        <v>5.5599999999999997E-2</v>
      </c>
      <c r="V4029">
        <v>693</v>
      </c>
    </row>
    <row r="4030" spans="1:22">
      <c r="A4030">
        <v>191223</v>
      </c>
      <c r="B4030" t="s">
        <v>3760</v>
      </c>
      <c r="C4030">
        <v>0.87549999999999994</v>
      </c>
      <c r="D4030">
        <v>0.93440000000000001</v>
      </c>
      <c r="E4030">
        <v>12664</v>
      </c>
      <c r="F4030">
        <v>2</v>
      </c>
      <c r="G4030">
        <v>5</v>
      </c>
      <c r="H4030">
        <v>4</v>
      </c>
      <c r="I4030">
        <v>97291</v>
      </c>
      <c r="J4030">
        <v>1</v>
      </c>
      <c r="K4030">
        <v>6</v>
      </c>
      <c r="L4030">
        <v>2</v>
      </c>
      <c r="M4030">
        <v>0</v>
      </c>
      <c r="N4030">
        <v>1</v>
      </c>
      <c r="O4030">
        <v>1</v>
      </c>
      <c r="P4030">
        <v>348</v>
      </c>
      <c r="Q4030">
        <v>27</v>
      </c>
      <c r="R4030">
        <v>3</v>
      </c>
      <c r="S4030" t="s">
        <v>1478</v>
      </c>
      <c r="T4030">
        <v>1</v>
      </c>
      <c r="U4030">
        <v>5.8900000000000001E-2</v>
      </c>
      <c r="V4030">
        <v>746</v>
      </c>
    </row>
    <row r="4031" spans="1:22">
      <c r="A4031">
        <v>191224</v>
      </c>
      <c r="B4031" t="s">
        <v>3760</v>
      </c>
      <c r="C4031">
        <v>0.93440000000000001</v>
      </c>
      <c r="D4031">
        <v>1.0065999999999999</v>
      </c>
      <c r="E4031">
        <v>12894</v>
      </c>
      <c r="F4031">
        <v>2</v>
      </c>
      <c r="G4031">
        <v>5</v>
      </c>
      <c r="H4031">
        <v>4</v>
      </c>
      <c r="I4031">
        <v>97291</v>
      </c>
      <c r="J4031">
        <v>1</v>
      </c>
      <c r="K4031">
        <v>6</v>
      </c>
      <c r="L4031">
        <v>2</v>
      </c>
      <c r="M4031">
        <v>0</v>
      </c>
      <c r="N4031">
        <v>1</v>
      </c>
      <c r="O4031">
        <v>1</v>
      </c>
      <c r="P4031">
        <v>348</v>
      </c>
      <c r="Q4031">
        <v>27</v>
      </c>
      <c r="R4031">
        <v>3</v>
      </c>
      <c r="S4031" t="s">
        <v>1478</v>
      </c>
      <c r="T4031">
        <v>1</v>
      </c>
      <c r="U4031">
        <v>7.22E-2</v>
      </c>
      <c r="V4031">
        <v>931</v>
      </c>
    </row>
    <row r="4032" spans="1:22">
      <c r="A4032">
        <v>191225</v>
      </c>
      <c r="B4032" t="s">
        <v>3760</v>
      </c>
      <c r="C4032">
        <v>1.0065999999999999</v>
      </c>
      <c r="D4032">
        <v>1.069</v>
      </c>
      <c r="E4032">
        <v>13130</v>
      </c>
      <c r="F4032">
        <v>2</v>
      </c>
      <c r="G4032">
        <v>5</v>
      </c>
      <c r="H4032">
        <v>4</v>
      </c>
      <c r="I4032">
        <v>97291</v>
      </c>
      <c r="J4032">
        <v>1</v>
      </c>
      <c r="K4032">
        <v>6</v>
      </c>
      <c r="L4032">
        <v>2</v>
      </c>
      <c r="M4032">
        <v>0</v>
      </c>
      <c r="N4032">
        <v>1</v>
      </c>
      <c r="O4032">
        <v>1</v>
      </c>
      <c r="P4032">
        <v>348</v>
      </c>
      <c r="Q4032">
        <v>27</v>
      </c>
      <c r="R4032">
        <v>3</v>
      </c>
      <c r="S4032" t="s">
        <v>1478</v>
      </c>
      <c r="T4032">
        <v>1</v>
      </c>
      <c r="U4032">
        <v>6.2399999999999997E-2</v>
      </c>
      <c r="V4032">
        <v>819</v>
      </c>
    </row>
    <row r="4033" spans="1:22">
      <c r="A4033">
        <v>191226</v>
      </c>
      <c r="B4033" t="s">
        <v>3760</v>
      </c>
      <c r="C4033">
        <v>1.069</v>
      </c>
      <c r="D4033">
        <v>1.1276999999999999</v>
      </c>
      <c r="E4033">
        <v>13343</v>
      </c>
      <c r="F4033">
        <v>2</v>
      </c>
      <c r="G4033">
        <v>5</v>
      </c>
      <c r="H4033">
        <v>4</v>
      </c>
      <c r="I4033">
        <v>97291</v>
      </c>
      <c r="J4033">
        <v>1</v>
      </c>
      <c r="K4033">
        <v>6</v>
      </c>
      <c r="L4033">
        <v>2</v>
      </c>
      <c r="M4033">
        <v>0</v>
      </c>
      <c r="N4033">
        <v>1</v>
      </c>
      <c r="O4033">
        <v>1</v>
      </c>
      <c r="P4033">
        <v>348</v>
      </c>
      <c r="Q4033">
        <v>27</v>
      </c>
      <c r="R4033">
        <v>3</v>
      </c>
      <c r="S4033" t="s">
        <v>1478</v>
      </c>
      <c r="T4033">
        <v>1</v>
      </c>
      <c r="U4033">
        <v>5.8700000000000002E-2</v>
      </c>
      <c r="V4033">
        <v>783</v>
      </c>
    </row>
    <row r="4034" spans="1:22">
      <c r="A4034">
        <v>191227</v>
      </c>
      <c r="B4034" t="s">
        <v>3760</v>
      </c>
      <c r="C4034">
        <v>1.1276999999999999</v>
      </c>
      <c r="D4034">
        <v>1.1902999999999999</v>
      </c>
      <c r="E4034">
        <v>13556</v>
      </c>
      <c r="F4034">
        <v>2</v>
      </c>
      <c r="G4034">
        <v>5</v>
      </c>
      <c r="H4034">
        <v>4</v>
      </c>
      <c r="I4034">
        <v>97291</v>
      </c>
      <c r="J4034">
        <v>1</v>
      </c>
      <c r="K4034">
        <v>6</v>
      </c>
      <c r="L4034">
        <v>2</v>
      </c>
      <c r="M4034">
        <v>0</v>
      </c>
      <c r="N4034">
        <v>1</v>
      </c>
      <c r="O4034">
        <v>1</v>
      </c>
      <c r="P4034">
        <v>348</v>
      </c>
      <c r="Q4034">
        <v>27</v>
      </c>
      <c r="R4034">
        <v>3</v>
      </c>
      <c r="S4034" t="s">
        <v>1478</v>
      </c>
      <c r="T4034">
        <v>1</v>
      </c>
      <c r="U4034">
        <v>6.2600000000000003E-2</v>
      </c>
      <c r="V4034">
        <v>849</v>
      </c>
    </row>
    <row r="4035" spans="1:22">
      <c r="A4035">
        <v>191228</v>
      </c>
      <c r="B4035" t="s">
        <v>3760</v>
      </c>
      <c r="C4035">
        <v>1.1902999999999999</v>
      </c>
      <c r="D4035">
        <v>1.2357</v>
      </c>
      <c r="E4035">
        <v>13745</v>
      </c>
      <c r="F4035">
        <v>2</v>
      </c>
      <c r="G4035">
        <v>5</v>
      </c>
      <c r="H4035">
        <v>4</v>
      </c>
      <c r="I4035">
        <v>97291</v>
      </c>
      <c r="J4035">
        <v>1</v>
      </c>
      <c r="K4035">
        <v>6</v>
      </c>
      <c r="L4035">
        <v>2</v>
      </c>
      <c r="M4035">
        <v>0</v>
      </c>
      <c r="N4035">
        <v>1</v>
      </c>
      <c r="O4035">
        <v>1</v>
      </c>
      <c r="P4035">
        <v>348</v>
      </c>
      <c r="Q4035">
        <v>27</v>
      </c>
      <c r="R4035">
        <v>3</v>
      </c>
      <c r="S4035" t="s">
        <v>1478</v>
      </c>
      <c r="T4035">
        <v>1</v>
      </c>
      <c r="U4035">
        <v>4.5400000000000003E-2</v>
      </c>
      <c r="V4035">
        <v>624</v>
      </c>
    </row>
    <row r="4036" spans="1:22">
      <c r="A4036">
        <v>191229</v>
      </c>
      <c r="B4036" t="s">
        <v>3760</v>
      </c>
      <c r="C4036">
        <v>1.2357</v>
      </c>
      <c r="D4036">
        <v>1.2465999999999999</v>
      </c>
      <c r="E4036">
        <v>13844</v>
      </c>
      <c r="F4036">
        <v>2</v>
      </c>
      <c r="G4036">
        <v>5</v>
      </c>
      <c r="H4036">
        <v>4</v>
      </c>
      <c r="I4036">
        <v>97291</v>
      </c>
      <c r="J4036">
        <v>1</v>
      </c>
      <c r="K4036">
        <v>6</v>
      </c>
      <c r="L4036">
        <v>2</v>
      </c>
      <c r="M4036">
        <v>0</v>
      </c>
      <c r="N4036">
        <v>1</v>
      </c>
      <c r="O4036">
        <v>1</v>
      </c>
      <c r="P4036">
        <v>348</v>
      </c>
      <c r="Q4036">
        <v>27</v>
      </c>
      <c r="R4036">
        <v>3</v>
      </c>
      <c r="S4036" t="s">
        <v>1478</v>
      </c>
      <c r="T4036">
        <v>1</v>
      </c>
      <c r="U4036">
        <v>1.09E-2</v>
      </c>
      <c r="V4036">
        <v>151</v>
      </c>
    </row>
    <row r="4037" spans="1:22">
      <c r="A4037">
        <v>191230</v>
      </c>
      <c r="B4037" t="s">
        <v>3760</v>
      </c>
      <c r="C4037">
        <v>1.2465999999999999</v>
      </c>
      <c r="D4037">
        <v>1.3116000000000001</v>
      </c>
      <c r="E4037">
        <v>13977</v>
      </c>
      <c r="F4037">
        <v>2</v>
      </c>
      <c r="G4037">
        <v>5</v>
      </c>
      <c r="H4037">
        <v>4</v>
      </c>
      <c r="I4037">
        <v>97291</v>
      </c>
      <c r="J4037">
        <v>1</v>
      </c>
      <c r="K4037">
        <v>6</v>
      </c>
      <c r="L4037">
        <v>2</v>
      </c>
      <c r="M4037">
        <v>0</v>
      </c>
      <c r="N4037">
        <v>1</v>
      </c>
      <c r="O4037">
        <v>1</v>
      </c>
      <c r="P4037">
        <v>348</v>
      </c>
      <c r="Q4037">
        <v>27</v>
      </c>
      <c r="R4037">
        <v>3</v>
      </c>
      <c r="S4037" t="s">
        <v>1478</v>
      </c>
      <c r="T4037">
        <v>1</v>
      </c>
      <c r="U4037">
        <v>6.5000000000000002E-2</v>
      </c>
      <c r="V4037">
        <v>909</v>
      </c>
    </row>
    <row r="4038" spans="1:22">
      <c r="A4038">
        <v>191231</v>
      </c>
      <c r="B4038" t="s">
        <v>3760</v>
      </c>
      <c r="C4038">
        <v>1.3116000000000001</v>
      </c>
      <c r="D4038">
        <v>1.3660000000000001</v>
      </c>
      <c r="E4038">
        <v>14187</v>
      </c>
      <c r="F4038">
        <v>2</v>
      </c>
      <c r="G4038">
        <v>5</v>
      </c>
      <c r="H4038">
        <v>4</v>
      </c>
      <c r="I4038">
        <v>97291</v>
      </c>
      <c r="J4038">
        <v>1</v>
      </c>
      <c r="K4038">
        <v>6</v>
      </c>
      <c r="L4038">
        <v>2</v>
      </c>
      <c r="M4038">
        <v>0</v>
      </c>
      <c r="N4038">
        <v>1</v>
      </c>
      <c r="O4038">
        <v>1</v>
      </c>
      <c r="P4038">
        <v>348</v>
      </c>
      <c r="Q4038">
        <v>27</v>
      </c>
      <c r="R4038">
        <v>3</v>
      </c>
      <c r="S4038" t="s">
        <v>1478</v>
      </c>
      <c r="T4038">
        <v>1</v>
      </c>
      <c r="U4038">
        <v>5.4399999999999997E-2</v>
      </c>
      <c r="V4038">
        <v>772</v>
      </c>
    </row>
    <row r="4039" spans="1:22">
      <c r="A4039">
        <v>191232</v>
      </c>
      <c r="B4039" t="s">
        <v>3760</v>
      </c>
      <c r="C4039">
        <v>1.3660000000000001</v>
      </c>
      <c r="D4039">
        <v>1.407</v>
      </c>
      <c r="E4039">
        <v>14354</v>
      </c>
      <c r="F4039">
        <v>2</v>
      </c>
      <c r="G4039">
        <v>5</v>
      </c>
      <c r="H4039">
        <v>4</v>
      </c>
      <c r="I4039">
        <v>97291</v>
      </c>
      <c r="J4039">
        <v>1</v>
      </c>
      <c r="K4039">
        <v>6</v>
      </c>
      <c r="L4039">
        <v>2</v>
      </c>
      <c r="M4039">
        <v>0</v>
      </c>
      <c r="N4039">
        <v>1</v>
      </c>
      <c r="O4039">
        <v>1</v>
      </c>
      <c r="P4039">
        <v>348</v>
      </c>
      <c r="Q4039">
        <v>27</v>
      </c>
      <c r="R4039">
        <v>3</v>
      </c>
      <c r="S4039" t="s">
        <v>1478</v>
      </c>
      <c r="T4039">
        <v>1</v>
      </c>
      <c r="U4039">
        <v>4.1000000000000002E-2</v>
      </c>
      <c r="V4039">
        <v>589</v>
      </c>
    </row>
    <row r="4040" spans="1:22">
      <c r="A4040">
        <v>191233</v>
      </c>
      <c r="B4040" t="s">
        <v>3760</v>
      </c>
      <c r="C4040">
        <v>1.407</v>
      </c>
      <c r="D4040">
        <v>1.4764999999999999</v>
      </c>
      <c r="E4040">
        <v>14548</v>
      </c>
      <c r="F4040">
        <v>2</v>
      </c>
      <c r="G4040">
        <v>5</v>
      </c>
      <c r="H4040">
        <v>4</v>
      </c>
      <c r="I4040">
        <v>97291</v>
      </c>
      <c r="J4040">
        <v>1</v>
      </c>
      <c r="K4040">
        <v>6</v>
      </c>
      <c r="L4040">
        <v>2</v>
      </c>
      <c r="M4040">
        <v>0</v>
      </c>
      <c r="N4040">
        <v>1</v>
      </c>
      <c r="O4040">
        <v>1</v>
      </c>
      <c r="P4040">
        <v>348</v>
      </c>
      <c r="Q4040">
        <v>27</v>
      </c>
      <c r="R4040">
        <v>3</v>
      </c>
      <c r="S4040" t="s">
        <v>1478</v>
      </c>
      <c r="T4040">
        <v>1</v>
      </c>
      <c r="U4040">
        <v>6.9500000000000006E-2</v>
      </c>
      <c r="V4040">
        <v>1011</v>
      </c>
    </row>
    <row r="4041" spans="1:22">
      <c r="A4041">
        <v>191234</v>
      </c>
      <c r="B4041" t="s">
        <v>3760</v>
      </c>
      <c r="C4041">
        <v>1.4764999999999999</v>
      </c>
      <c r="D4041">
        <v>1.5004</v>
      </c>
      <c r="E4041">
        <v>14712</v>
      </c>
      <c r="F4041">
        <v>2</v>
      </c>
      <c r="G4041">
        <v>5</v>
      </c>
      <c r="H4041">
        <v>4</v>
      </c>
      <c r="I4041">
        <v>97291</v>
      </c>
      <c r="J4041">
        <v>1</v>
      </c>
      <c r="K4041">
        <v>6</v>
      </c>
      <c r="L4041">
        <v>2</v>
      </c>
      <c r="M4041">
        <v>0</v>
      </c>
      <c r="N4041">
        <v>1</v>
      </c>
      <c r="O4041">
        <v>1</v>
      </c>
      <c r="P4041">
        <v>348</v>
      </c>
      <c r="Q4041">
        <v>27</v>
      </c>
      <c r="R4041">
        <v>3</v>
      </c>
      <c r="S4041" t="s">
        <v>1478</v>
      </c>
      <c r="T4041">
        <v>1</v>
      </c>
      <c r="U4041">
        <v>2.3900000000000001E-2</v>
      </c>
      <c r="V4041">
        <v>352</v>
      </c>
    </row>
    <row r="4042" spans="1:22">
      <c r="A4042">
        <v>191235</v>
      </c>
      <c r="B4042" t="s">
        <v>3760</v>
      </c>
      <c r="C4042">
        <v>1.5004</v>
      </c>
      <c r="D4042">
        <v>1.5489999999999999</v>
      </c>
      <c r="E4042">
        <v>14840</v>
      </c>
      <c r="F4042">
        <v>2</v>
      </c>
      <c r="G4042">
        <v>5</v>
      </c>
      <c r="H4042">
        <v>4</v>
      </c>
      <c r="I4042">
        <v>97291</v>
      </c>
      <c r="J4042">
        <v>1</v>
      </c>
      <c r="K4042">
        <v>6</v>
      </c>
      <c r="L4042">
        <v>2</v>
      </c>
      <c r="M4042">
        <v>0</v>
      </c>
      <c r="N4042">
        <v>1</v>
      </c>
      <c r="O4042">
        <v>1</v>
      </c>
      <c r="P4042">
        <v>348</v>
      </c>
      <c r="Q4042">
        <v>27</v>
      </c>
      <c r="R4042">
        <v>3</v>
      </c>
      <c r="S4042" t="s">
        <v>1478</v>
      </c>
      <c r="T4042">
        <v>1</v>
      </c>
      <c r="U4042">
        <v>4.8599999999999997E-2</v>
      </c>
      <c r="V4042">
        <v>721</v>
      </c>
    </row>
    <row r="4043" spans="1:22">
      <c r="A4043">
        <v>191236</v>
      </c>
      <c r="B4043" t="s">
        <v>3760</v>
      </c>
      <c r="C4043">
        <v>1.5489999999999999</v>
      </c>
      <c r="D4043">
        <v>1.6062000000000001</v>
      </c>
      <c r="E4043">
        <v>15025</v>
      </c>
      <c r="F4043">
        <v>2</v>
      </c>
      <c r="G4043">
        <v>5</v>
      </c>
      <c r="H4043">
        <v>4</v>
      </c>
      <c r="I4043">
        <v>97291</v>
      </c>
      <c r="J4043">
        <v>1</v>
      </c>
      <c r="K4043">
        <v>6</v>
      </c>
      <c r="L4043">
        <v>2</v>
      </c>
      <c r="M4043">
        <v>0</v>
      </c>
      <c r="N4043">
        <v>1</v>
      </c>
      <c r="O4043">
        <v>1</v>
      </c>
      <c r="P4043">
        <v>348</v>
      </c>
      <c r="Q4043">
        <v>27</v>
      </c>
      <c r="R4043">
        <v>3</v>
      </c>
      <c r="S4043" t="s">
        <v>1478</v>
      </c>
      <c r="T4043">
        <v>1</v>
      </c>
      <c r="U4043">
        <v>5.7200000000000001E-2</v>
      </c>
      <c r="V4043">
        <v>859</v>
      </c>
    </row>
    <row r="4044" spans="1:22">
      <c r="A4044">
        <v>191237</v>
      </c>
      <c r="B4044" t="s">
        <v>3760</v>
      </c>
      <c r="C4044">
        <v>1.6062000000000001</v>
      </c>
      <c r="D4044">
        <v>1.6191</v>
      </c>
      <c r="E4044">
        <v>15148</v>
      </c>
      <c r="F4044">
        <v>2</v>
      </c>
      <c r="G4044">
        <v>5</v>
      </c>
      <c r="H4044">
        <v>4</v>
      </c>
      <c r="I4044">
        <v>97291</v>
      </c>
      <c r="J4044">
        <v>1</v>
      </c>
      <c r="K4044">
        <v>6</v>
      </c>
      <c r="L4044">
        <v>2</v>
      </c>
      <c r="M4044">
        <v>0</v>
      </c>
      <c r="N4044">
        <v>1</v>
      </c>
      <c r="O4044">
        <v>1</v>
      </c>
      <c r="P4044">
        <v>348</v>
      </c>
      <c r="Q4044">
        <v>27</v>
      </c>
      <c r="R4044">
        <v>3</v>
      </c>
      <c r="S4044" t="s">
        <v>1478</v>
      </c>
      <c r="T4044">
        <v>1</v>
      </c>
      <c r="U4044">
        <v>1.29E-2</v>
      </c>
      <c r="V4044">
        <v>195</v>
      </c>
    </row>
    <row r="4045" spans="1:22">
      <c r="A4045">
        <v>191238</v>
      </c>
      <c r="B4045" t="s">
        <v>3760</v>
      </c>
      <c r="C4045">
        <v>1.6191</v>
      </c>
      <c r="D4045">
        <v>1.6492</v>
      </c>
      <c r="E4045">
        <v>15224</v>
      </c>
      <c r="F4045">
        <v>2</v>
      </c>
      <c r="G4045">
        <v>5</v>
      </c>
      <c r="H4045">
        <v>4</v>
      </c>
      <c r="I4045">
        <v>97291</v>
      </c>
      <c r="J4045">
        <v>1</v>
      </c>
      <c r="K4045">
        <v>6</v>
      </c>
      <c r="L4045">
        <v>2</v>
      </c>
      <c r="M4045">
        <v>0</v>
      </c>
      <c r="N4045">
        <v>1</v>
      </c>
      <c r="O4045">
        <v>1</v>
      </c>
      <c r="P4045">
        <v>348</v>
      </c>
      <c r="Q4045">
        <v>27</v>
      </c>
      <c r="R4045">
        <v>3</v>
      </c>
      <c r="S4045" t="s">
        <v>1478</v>
      </c>
      <c r="T4045">
        <v>1</v>
      </c>
      <c r="U4045">
        <v>3.0099999999999998E-2</v>
      </c>
      <c r="V4045">
        <v>458</v>
      </c>
    </row>
    <row r="4046" spans="1:22">
      <c r="A4046">
        <v>191239</v>
      </c>
      <c r="B4046" t="s">
        <v>3760</v>
      </c>
      <c r="C4046">
        <v>1.6492</v>
      </c>
      <c r="D4046">
        <v>1.728</v>
      </c>
      <c r="E4046">
        <v>15415</v>
      </c>
      <c r="F4046">
        <v>2</v>
      </c>
      <c r="G4046">
        <v>5</v>
      </c>
      <c r="H4046">
        <v>4</v>
      </c>
      <c r="I4046">
        <v>97291</v>
      </c>
      <c r="J4046">
        <v>1</v>
      </c>
      <c r="K4046">
        <v>6</v>
      </c>
      <c r="L4046">
        <v>2</v>
      </c>
      <c r="M4046">
        <v>0</v>
      </c>
      <c r="N4046">
        <v>1</v>
      </c>
      <c r="O4046">
        <v>1</v>
      </c>
      <c r="P4046">
        <v>348</v>
      </c>
      <c r="Q4046">
        <v>27</v>
      </c>
      <c r="R4046">
        <v>3</v>
      </c>
      <c r="S4046" t="s">
        <v>1478</v>
      </c>
      <c r="T4046">
        <v>1</v>
      </c>
      <c r="U4046">
        <v>7.8799999999999995E-2</v>
      </c>
      <c r="V4046">
        <v>1215</v>
      </c>
    </row>
    <row r="4047" spans="1:22">
      <c r="A4047">
        <v>191240</v>
      </c>
      <c r="B4047" t="s">
        <v>3760</v>
      </c>
      <c r="C4047">
        <v>1.728</v>
      </c>
      <c r="D4047">
        <v>1.9236</v>
      </c>
      <c r="E4047">
        <v>16839</v>
      </c>
      <c r="F4047">
        <v>2</v>
      </c>
      <c r="G4047">
        <v>5</v>
      </c>
      <c r="H4047">
        <v>4</v>
      </c>
      <c r="I4047">
        <v>97291</v>
      </c>
      <c r="J4047">
        <v>1</v>
      </c>
      <c r="K4047">
        <v>6</v>
      </c>
      <c r="L4047">
        <v>2</v>
      </c>
      <c r="M4047">
        <v>0</v>
      </c>
      <c r="N4047">
        <v>1</v>
      </c>
      <c r="O4047">
        <v>1</v>
      </c>
      <c r="P4047">
        <v>348</v>
      </c>
      <c r="Q4047">
        <v>27</v>
      </c>
      <c r="R4047">
        <v>3</v>
      </c>
      <c r="S4047" t="s">
        <v>1478</v>
      </c>
      <c r="T4047">
        <v>1</v>
      </c>
      <c r="U4047">
        <v>0.1956</v>
      </c>
      <c r="V4047">
        <v>3294</v>
      </c>
    </row>
    <row r="4048" spans="1:22">
      <c r="A4048">
        <v>191241</v>
      </c>
      <c r="B4048" t="s">
        <v>3760</v>
      </c>
      <c r="C4048">
        <v>1.9236</v>
      </c>
      <c r="D4048">
        <v>2.0093000000000001</v>
      </c>
      <c r="E4048">
        <v>16839</v>
      </c>
      <c r="F4048">
        <v>2</v>
      </c>
      <c r="G4048">
        <v>5</v>
      </c>
      <c r="H4048">
        <v>4</v>
      </c>
      <c r="I4048">
        <v>97291</v>
      </c>
      <c r="J4048">
        <v>1</v>
      </c>
      <c r="K4048">
        <v>6</v>
      </c>
      <c r="L4048">
        <v>2</v>
      </c>
      <c r="M4048">
        <v>0</v>
      </c>
      <c r="N4048">
        <v>1</v>
      </c>
      <c r="O4048">
        <v>1</v>
      </c>
      <c r="P4048">
        <v>348</v>
      </c>
      <c r="Q4048">
        <v>27</v>
      </c>
      <c r="R4048">
        <v>3</v>
      </c>
      <c r="S4048" t="s">
        <v>1478</v>
      </c>
      <c r="T4048">
        <v>1</v>
      </c>
      <c r="U4048">
        <v>8.5699999999999998E-2</v>
      </c>
      <c r="V4048">
        <v>1443</v>
      </c>
    </row>
    <row r="4049" spans="1:22">
      <c r="A4049">
        <v>191242</v>
      </c>
      <c r="B4049" t="s">
        <v>3760</v>
      </c>
      <c r="C4049">
        <v>2.0093000000000001</v>
      </c>
      <c r="D4049">
        <v>2.0345</v>
      </c>
      <c r="E4049">
        <v>16839</v>
      </c>
      <c r="F4049">
        <v>2</v>
      </c>
      <c r="G4049">
        <v>5</v>
      </c>
      <c r="H4049">
        <v>4</v>
      </c>
      <c r="I4049">
        <v>97291</v>
      </c>
      <c r="J4049">
        <v>1</v>
      </c>
      <c r="K4049">
        <v>6</v>
      </c>
      <c r="L4049">
        <v>2</v>
      </c>
      <c r="M4049">
        <v>0</v>
      </c>
      <c r="N4049">
        <v>1</v>
      </c>
      <c r="O4049">
        <v>1</v>
      </c>
      <c r="P4049">
        <v>348</v>
      </c>
      <c r="Q4049">
        <v>27</v>
      </c>
      <c r="R4049">
        <v>3</v>
      </c>
      <c r="S4049" t="s">
        <v>1478</v>
      </c>
      <c r="T4049">
        <v>1</v>
      </c>
      <c r="U4049">
        <v>2.52E-2</v>
      </c>
      <c r="V4049">
        <v>424</v>
      </c>
    </row>
    <row r="4050" spans="1:22">
      <c r="A4050">
        <v>191243</v>
      </c>
      <c r="B4050" t="s">
        <v>3760</v>
      </c>
      <c r="C4050">
        <v>2.0345</v>
      </c>
      <c r="D4050">
        <v>2.0895000000000001</v>
      </c>
      <c r="E4050">
        <v>16839</v>
      </c>
      <c r="F4050">
        <v>2</v>
      </c>
      <c r="G4050">
        <v>5</v>
      </c>
      <c r="H4050">
        <v>4</v>
      </c>
      <c r="I4050">
        <v>97291</v>
      </c>
      <c r="J4050">
        <v>1</v>
      </c>
      <c r="K4050">
        <v>6</v>
      </c>
      <c r="L4050">
        <v>2</v>
      </c>
      <c r="M4050">
        <v>0</v>
      </c>
      <c r="N4050">
        <v>1</v>
      </c>
      <c r="O4050">
        <v>1</v>
      </c>
      <c r="P4050">
        <v>348</v>
      </c>
      <c r="Q4050">
        <v>27</v>
      </c>
      <c r="R4050">
        <v>3</v>
      </c>
      <c r="S4050" t="s">
        <v>1478</v>
      </c>
      <c r="T4050">
        <v>1</v>
      </c>
      <c r="U4050">
        <v>5.5E-2</v>
      </c>
      <c r="V4050">
        <v>926</v>
      </c>
    </row>
    <row r="4051" spans="1:22">
      <c r="A4051">
        <v>191244</v>
      </c>
      <c r="B4051" t="s">
        <v>3760</v>
      </c>
      <c r="C4051">
        <v>2.0895000000000001</v>
      </c>
      <c r="D4051">
        <v>2.1534</v>
      </c>
      <c r="E4051">
        <v>16839</v>
      </c>
      <c r="F4051">
        <v>2</v>
      </c>
      <c r="G4051">
        <v>5</v>
      </c>
      <c r="H4051">
        <v>4</v>
      </c>
      <c r="I4051">
        <v>97291</v>
      </c>
      <c r="J4051">
        <v>1</v>
      </c>
      <c r="K4051">
        <v>6</v>
      </c>
      <c r="L4051">
        <v>2</v>
      </c>
      <c r="M4051">
        <v>0</v>
      </c>
      <c r="N4051">
        <v>1</v>
      </c>
      <c r="O4051">
        <v>1</v>
      </c>
      <c r="P4051">
        <v>348</v>
      </c>
      <c r="Q4051">
        <v>27</v>
      </c>
      <c r="R4051">
        <v>3</v>
      </c>
      <c r="S4051" t="s">
        <v>1478</v>
      </c>
      <c r="T4051">
        <v>1</v>
      </c>
      <c r="U4051">
        <v>6.3899999999999998E-2</v>
      </c>
      <c r="V4051">
        <v>1076</v>
      </c>
    </row>
    <row r="4052" spans="1:22">
      <c r="A4052">
        <v>191245</v>
      </c>
      <c r="B4052" t="s">
        <v>3760</v>
      </c>
      <c r="C4052">
        <v>2.1534</v>
      </c>
      <c r="D4052">
        <v>2.1901000100000001</v>
      </c>
      <c r="E4052">
        <v>16839</v>
      </c>
      <c r="F4052">
        <v>2</v>
      </c>
      <c r="G4052">
        <v>5</v>
      </c>
      <c r="H4052">
        <v>4</v>
      </c>
      <c r="I4052">
        <v>97291</v>
      </c>
      <c r="J4052">
        <v>1</v>
      </c>
      <c r="K4052">
        <v>6</v>
      </c>
      <c r="L4052">
        <v>2</v>
      </c>
      <c r="M4052">
        <v>0</v>
      </c>
      <c r="N4052">
        <v>1</v>
      </c>
      <c r="O4052">
        <v>1</v>
      </c>
      <c r="P4052">
        <v>348</v>
      </c>
      <c r="Q4052">
        <v>27</v>
      </c>
      <c r="R4052">
        <v>3</v>
      </c>
      <c r="S4052" t="s">
        <v>1478</v>
      </c>
      <c r="T4052">
        <v>1</v>
      </c>
      <c r="U4052">
        <v>3.6700009999999998E-2</v>
      </c>
      <c r="V4052">
        <v>618</v>
      </c>
    </row>
    <row r="4053" spans="1:22">
      <c r="A4053">
        <v>191464</v>
      </c>
      <c r="B4053" t="s">
        <v>3761</v>
      </c>
      <c r="C4053">
        <v>-2.9999999999999997E-8</v>
      </c>
      <c r="D4053">
        <v>8.0999999999999996E-3</v>
      </c>
      <c r="E4053">
        <v>4222</v>
      </c>
      <c r="F4053">
        <v>2</v>
      </c>
      <c r="G4053">
        <v>5</v>
      </c>
      <c r="H4053">
        <v>4</v>
      </c>
      <c r="I4053">
        <v>97291</v>
      </c>
      <c r="J4053">
        <v>1</v>
      </c>
      <c r="K4053">
        <v>0</v>
      </c>
      <c r="L4053">
        <v>3</v>
      </c>
      <c r="M4053">
        <v>0</v>
      </c>
      <c r="N4053">
        <v>1</v>
      </c>
      <c r="O4053">
        <v>1</v>
      </c>
      <c r="P4053">
        <v>348</v>
      </c>
      <c r="Q4053">
        <v>27</v>
      </c>
      <c r="R4053">
        <v>3</v>
      </c>
      <c r="S4053" t="s">
        <v>1478</v>
      </c>
      <c r="T4053">
        <v>1</v>
      </c>
      <c r="U4053">
        <v>8.1000299999999994E-3</v>
      </c>
      <c r="V4053">
        <v>34</v>
      </c>
    </row>
    <row r="4054" spans="1:22">
      <c r="A4054">
        <v>191465</v>
      </c>
      <c r="B4054" t="s">
        <v>3761</v>
      </c>
      <c r="C4054">
        <v>8.0999999999999996E-3</v>
      </c>
      <c r="D4054">
        <v>3.6900000000000002E-2</v>
      </c>
      <c r="E4054">
        <v>4222</v>
      </c>
      <c r="F4054">
        <v>2</v>
      </c>
      <c r="G4054">
        <v>5</v>
      </c>
      <c r="H4054">
        <v>4</v>
      </c>
      <c r="I4054">
        <v>97291</v>
      </c>
      <c r="J4054">
        <v>1</v>
      </c>
      <c r="K4054">
        <v>0</v>
      </c>
      <c r="L4054">
        <v>3</v>
      </c>
      <c r="M4054">
        <v>0</v>
      </c>
      <c r="N4054">
        <v>1</v>
      </c>
      <c r="O4054">
        <v>1</v>
      </c>
      <c r="P4054">
        <v>348</v>
      </c>
      <c r="Q4054">
        <v>27</v>
      </c>
      <c r="R4054">
        <v>3</v>
      </c>
      <c r="S4054" t="s">
        <v>1478</v>
      </c>
      <c r="T4054">
        <v>1</v>
      </c>
      <c r="U4054">
        <v>2.8799999999999999E-2</v>
      </c>
      <c r="V4054">
        <v>122</v>
      </c>
    </row>
    <row r="4055" spans="1:22">
      <c r="A4055">
        <v>191466</v>
      </c>
      <c r="B4055" t="s">
        <v>3761</v>
      </c>
      <c r="C4055">
        <v>3.6900000000000002E-2</v>
      </c>
      <c r="D4055">
        <v>5.5199999999999999E-2</v>
      </c>
      <c r="E4055">
        <v>4222</v>
      </c>
      <c r="F4055">
        <v>2</v>
      </c>
      <c r="G4055">
        <v>5</v>
      </c>
      <c r="H4055">
        <v>4</v>
      </c>
      <c r="I4055">
        <v>97291</v>
      </c>
      <c r="J4055">
        <v>1</v>
      </c>
      <c r="K4055">
        <v>0</v>
      </c>
      <c r="L4055">
        <v>3</v>
      </c>
      <c r="M4055">
        <v>0</v>
      </c>
      <c r="N4055">
        <v>1</v>
      </c>
      <c r="O4055">
        <v>1</v>
      </c>
      <c r="P4055">
        <v>348</v>
      </c>
      <c r="Q4055">
        <v>27</v>
      </c>
      <c r="R4055">
        <v>3</v>
      </c>
      <c r="S4055" t="s">
        <v>1478</v>
      </c>
      <c r="T4055">
        <v>1</v>
      </c>
      <c r="U4055">
        <v>1.83E-2</v>
      </c>
      <c r="V4055">
        <v>77</v>
      </c>
    </row>
    <row r="4056" spans="1:22">
      <c r="A4056">
        <v>191467</v>
      </c>
      <c r="B4056" t="s">
        <v>3761</v>
      </c>
      <c r="C4056">
        <v>5.5199999999999999E-2</v>
      </c>
      <c r="D4056">
        <v>0.22040000000000001</v>
      </c>
      <c r="E4056">
        <v>4222</v>
      </c>
      <c r="F4056">
        <v>2</v>
      </c>
      <c r="G4056">
        <v>5</v>
      </c>
      <c r="H4056">
        <v>4</v>
      </c>
      <c r="I4056">
        <v>97291</v>
      </c>
      <c r="J4056">
        <v>1</v>
      </c>
      <c r="K4056">
        <v>0</v>
      </c>
      <c r="L4056">
        <v>3</v>
      </c>
      <c r="M4056">
        <v>0</v>
      </c>
      <c r="N4056">
        <v>1</v>
      </c>
      <c r="O4056">
        <v>1</v>
      </c>
      <c r="P4056">
        <v>348</v>
      </c>
      <c r="Q4056">
        <v>27</v>
      </c>
      <c r="R4056">
        <v>3</v>
      </c>
      <c r="S4056" t="s">
        <v>1478</v>
      </c>
      <c r="T4056">
        <v>1</v>
      </c>
      <c r="U4056">
        <v>0.16520000000000001</v>
      </c>
      <c r="V4056">
        <v>697</v>
      </c>
    </row>
    <row r="4057" spans="1:22">
      <c r="A4057">
        <v>191468</v>
      </c>
      <c r="B4057" t="s">
        <v>3761</v>
      </c>
      <c r="C4057">
        <v>0.22040000000000001</v>
      </c>
      <c r="D4057">
        <v>0.30359999999999998</v>
      </c>
      <c r="E4057">
        <v>4222</v>
      </c>
      <c r="F4057">
        <v>2</v>
      </c>
      <c r="G4057">
        <v>5</v>
      </c>
      <c r="H4057">
        <v>4</v>
      </c>
      <c r="I4057">
        <v>97291</v>
      </c>
      <c r="J4057">
        <v>1</v>
      </c>
      <c r="K4057">
        <v>0</v>
      </c>
      <c r="L4057">
        <v>3</v>
      </c>
      <c r="M4057">
        <v>0</v>
      </c>
      <c r="N4057">
        <v>1</v>
      </c>
      <c r="O4057">
        <v>1</v>
      </c>
      <c r="P4057">
        <v>348</v>
      </c>
      <c r="Q4057">
        <v>27</v>
      </c>
      <c r="R4057">
        <v>3</v>
      </c>
      <c r="S4057" t="s">
        <v>1478</v>
      </c>
      <c r="T4057">
        <v>1</v>
      </c>
      <c r="U4057">
        <v>8.3199999999999996E-2</v>
      </c>
      <c r="V4057">
        <v>351</v>
      </c>
    </row>
    <row r="4058" spans="1:22">
      <c r="A4058">
        <v>191469</v>
      </c>
      <c r="B4058" t="s">
        <v>3761</v>
      </c>
      <c r="C4058">
        <v>0.30359999999999998</v>
      </c>
      <c r="D4058">
        <v>0.30360121000000001</v>
      </c>
      <c r="E4058">
        <v>4222</v>
      </c>
      <c r="F4058">
        <v>2</v>
      </c>
      <c r="G4058">
        <v>5</v>
      </c>
      <c r="H4058">
        <v>4</v>
      </c>
      <c r="I4058">
        <v>97291</v>
      </c>
      <c r="J4058">
        <v>1</v>
      </c>
      <c r="K4058">
        <v>0</v>
      </c>
      <c r="L4058">
        <v>3</v>
      </c>
      <c r="M4058">
        <v>0</v>
      </c>
      <c r="N4058">
        <v>1</v>
      </c>
      <c r="O4058">
        <v>1</v>
      </c>
      <c r="P4058">
        <v>348</v>
      </c>
      <c r="Q4058">
        <v>27</v>
      </c>
      <c r="R4058">
        <v>3</v>
      </c>
      <c r="S4058" t="s">
        <v>1478</v>
      </c>
      <c r="T4058">
        <v>1</v>
      </c>
      <c r="U4058">
        <v>1.2100000000000001E-6</v>
      </c>
      <c r="V4058">
        <v>0</v>
      </c>
    </row>
    <row r="4059" spans="1:22">
      <c r="A4059">
        <v>191470</v>
      </c>
      <c r="B4059" t="s">
        <v>3761</v>
      </c>
      <c r="C4059">
        <v>0.30360121000000001</v>
      </c>
      <c r="D4059">
        <v>0.47799999999999998</v>
      </c>
      <c r="E4059">
        <v>4222</v>
      </c>
      <c r="F4059">
        <v>2</v>
      </c>
      <c r="G4059">
        <v>5</v>
      </c>
      <c r="H4059">
        <v>4</v>
      </c>
      <c r="I4059">
        <v>97291</v>
      </c>
      <c r="J4059">
        <v>1</v>
      </c>
      <c r="K4059">
        <v>6</v>
      </c>
      <c r="L4059">
        <v>2</v>
      </c>
      <c r="M4059">
        <v>0</v>
      </c>
      <c r="N4059">
        <v>1</v>
      </c>
      <c r="O4059">
        <v>1</v>
      </c>
      <c r="P4059">
        <v>348</v>
      </c>
      <c r="Q4059">
        <v>27</v>
      </c>
      <c r="R4059">
        <v>3</v>
      </c>
      <c r="S4059" t="s">
        <v>1478</v>
      </c>
      <c r="T4059">
        <v>1</v>
      </c>
      <c r="U4059">
        <v>0.17439879</v>
      </c>
      <c r="V4059">
        <v>736</v>
      </c>
    </row>
    <row r="4060" spans="1:22">
      <c r="A4060">
        <v>191471</v>
      </c>
      <c r="B4060" t="s">
        <v>3761</v>
      </c>
      <c r="C4060">
        <v>0.47799999999999998</v>
      </c>
      <c r="D4060">
        <v>0.66900000000000004</v>
      </c>
      <c r="E4060">
        <v>4222</v>
      </c>
      <c r="F4060">
        <v>2</v>
      </c>
      <c r="G4060">
        <v>5</v>
      </c>
      <c r="H4060">
        <v>4</v>
      </c>
      <c r="I4060">
        <v>97291</v>
      </c>
      <c r="J4060">
        <v>1</v>
      </c>
      <c r="K4060">
        <v>6</v>
      </c>
      <c r="L4060">
        <v>2</v>
      </c>
      <c r="M4060">
        <v>0</v>
      </c>
      <c r="N4060">
        <v>1</v>
      </c>
      <c r="O4060">
        <v>1</v>
      </c>
      <c r="P4060">
        <v>348</v>
      </c>
      <c r="Q4060">
        <v>27</v>
      </c>
      <c r="R4060">
        <v>3</v>
      </c>
      <c r="S4060" t="s">
        <v>1478</v>
      </c>
      <c r="T4060">
        <v>1</v>
      </c>
      <c r="U4060">
        <v>0.191</v>
      </c>
      <c r="V4060">
        <v>806</v>
      </c>
    </row>
    <row r="4061" spans="1:22">
      <c r="A4061">
        <v>191472</v>
      </c>
      <c r="B4061" t="s">
        <v>3761</v>
      </c>
      <c r="C4061">
        <v>0.66900000000000004</v>
      </c>
      <c r="D4061">
        <v>0.78</v>
      </c>
      <c r="E4061">
        <v>4222</v>
      </c>
      <c r="F4061">
        <v>2</v>
      </c>
      <c r="G4061">
        <v>5</v>
      </c>
      <c r="H4061">
        <v>4</v>
      </c>
      <c r="I4061">
        <v>97291</v>
      </c>
      <c r="J4061">
        <v>1</v>
      </c>
      <c r="K4061">
        <v>6</v>
      </c>
      <c r="L4061">
        <v>2</v>
      </c>
      <c r="M4061">
        <v>0</v>
      </c>
      <c r="N4061">
        <v>1</v>
      </c>
      <c r="O4061">
        <v>1</v>
      </c>
      <c r="P4061">
        <v>348</v>
      </c>
      <c r="Q4061">
        <v>27</v>
      </c>
      <c r="R4061">
        <v>3</v>
      </c>
      <c r="S4061" t="s">
        <v>1478</v>
      </c>
      <c r="T4061">
        <v>1</v>
      </c>
      <c r="U4061">
        <v>0.111</v>
      </c>
      <c r="V4061">
        <v>469</v>
      </c>
    </row>
    <row r="4062" spans="1:22">
      <c r="A4062">
        <v>191473</v>
      </c>
      <c r="B4062" t="s">
        <v>3761</v>
      </c>
      <c r="C4062">
        <v>0.78</v>
      </c>
      <c r="D4062">
        <v>0.86509999999999998</v>
      </c>
      <c r="E4062">
        <v>4222</v>
      </c>
      <c r="F4062">
        <v>2</v>
      </c>
      <c r="G4062">
        <v>5</v>
      </c>
      <c r="H4062">
        <v>4</v>
      </c>
      <c r="I4062">
        <v>97291</v>
      </c>
      <c r="J4062">
        <v>1</v>
      </c>
      <c r="K4062">
        <v>6</v>
      </c>
      <c r="L4062">
        <v>2</v>
      </c>
      <c r="M4062">
        <v>0</v>
      </c>
      <c r="N4062">
        <v>1</v>
      </c>
      <c r="O4062">
        <v>1</v>
      </c>
      <c r="P4062">
        <v>348</v>
      </c>
      <c r="Q4062">
        <v>27</v>
      </c>
      <c r="R4062">
        <v>3</v>
      </c>
      <c r="S4062" t="s">
        <v>1478</v>
      </c>
      <c r="T4062">
        <v>1</v>
      </c>
      <c r="U4062">
        <v>8.5099999999999995E-2</v>
      </c>
      <c r="V4062">
        <v>359</v>
      </c>
    </row>
    <row r="4063" spans="1:22">
      <c r="A4063">
        <v>191474</v>
      </c>
      <c r="B4063" t="s">
        <v>3761</v>
      </c>
      <c r="C4063">
        <v>0.86509999999999998</v>
      </c>
      <c r="D4063">
        <v>1.2945</v>
      </c>
      <c r="E4063">
        <v>4222</v>
      </c>
      <c r="F4063">
        <v>2</v>
      </c>
      <c r="G4063">
        <v>5</v>
      </c>
      <c r="H4063">
        <v>4</v>
      </c>
      <c r="I4063">
        <v>97291</v>
      </c>
      <c r="J4063">
        <v>1</v>
      </c>
      <c r="K4063">
        <v>6</v>
      </c>
      <c r="L4063">
        <v>2</v>
      </c>
      <c r="M4063">
        <v>0</v>
      </c>
      <c r="N4063">
        <v>1</v>
      </c>
      <c r="O4063">
        <v>1</v>
      </c>
      <c r="P4063">
        <v>348</v>
      </c>
      <c r="Q4063">
        <v>27</v>
      </c>
      <c r="R4063">
        <v>3</v>
      </c>
      <c r="S4063" t="s">
        <v>1478</v>
      </c>
      <c r="T4063">
        <v>1</v>
      </c>
      <c r="U4063">
        <v>0.4294</v>
      </c>
      <c r="V4063">
        <v>1813</v>
      </c>
    </row>
    <row r="4064" spans="1:22">
      <c r="A4064">
        <v>191475</v>
      </c>
      <c r="B4064" t="s">
        <v>3761</v>
      </c>
      <c r="C4064">
        <v>1.2945</v>
      </c>
      <c r="D4064">
        <v>1.3874</v>
      </c>
      <c r="E4064">
        <v>4222</v>
      </c>
      <c r="F4064">
        <v>2</v>
      </c>
      <c r="G4064">
        <v>5</v>
      </c>
      <c r="H4064">
        <v>4</v>
      </c>
      <c r="I4064">
        <v>97291</v>
      </c>
      <c r="J4064">
        <v>1</v>
      </c>
      <c r="K4064">
        <v>6</v>
      </c>
      <c r="L4064">
        <v>2</v>
      </c>
      <c r="M4064">
        <v>0</v>
      </c>
      <c r="N4064">
        <v>1</v>
      </c>
      <c r="O4064">
        <v>1</v>
      </c>
      <c r="P4064">
        <v>348</v>
      </c>
      <c r="Q4064">
        <v>27</v>
      </c>
      <c r="R4064">
        <v>3</v>
      </c>
      <c r="S4064" t="s">
        <v>1478</v>
      </c>
      <c r="T4064">
        <v>1</v>
      </c>
      <c r="U4064">
        <v>9.2899999999999996E-2</v>
      </c>
      <c r="V4064">
        <v>392</v>
      </c>
    </row>
    <row r="4065" spans="1:22">
      <c r="A4065">
        <v>191476</v>
      </c>
      <c r="B4065" t="s">
        <v>3761</v>
      </c>
      <c r="C4065">
        <v>1.3874</v>
      </c>
      <c r="D4065">
        <v>1.4164000000000001</v>
      </c>
      <c r="E4065">
        <v>4222</v>
      </c>
      <c r="F4065">
        <v>2</v>
      </c>
      <c r="G4065">
        <v>5</v>
      </c>
      <c r="H4065">
        <v>4</v>
      </c>
      <c r="I4065">
        <v>97291</v>
      </c>
      <c r="J4065">
        <v>1</v>
      </c>
      <c r="K4065">
        <v>6</v>
      </c>
      <c r="L4065">
        <v>2</v>
      </c>
      <c r="M4065">
        <v>0</v>
      </c>
      <c r="N4065">
        <v>1</v>
      </c>
      <c r="O4065">
        <v>1</v>
      </c>
      <c r="P4065">
        <v>348</v>
      </c>
      <c r="Q4065">
        <v>27</v>
      </c>
      <c r="R4065">
        <v>3</v>
      </c>
      <c r="S4065" t="s">
        <v>1478</v>
      </c>
      <c r="T4065">
        <v>1</v>
      </c>
      <c r="U4065">
        <v>2.9000000000000001E-2</v>
      </c>
      <c r="V4065">
        <v>122</v>
      </c>
    </row>
    <row r="4066" spans="1:22">
      <c r="A4066">
        <v>191477</v>
      </c>
      <c r="B4066" t="s">
        <v>3761</v>
      </c>
      <c r="C4066">
        <v>1.4164000000000001</v>
      </c>
      <c r="D4066">
        <v>1.43846333</v>
      </c>
      <c r="E4066">
        <v>4222</v>
      </c>
      <c r="F4066">
        <v>2</v>
      </c>
      <c r="G4066">
        <v>5</v>
      </c>
      <c r="H4066">
        <v>4</v>
      </c>
      <c r="I4066">
        <v>97291</v>
      </c>
      <c r="J4066">
        <v>1</v>
      </c>
      <c r="K4066">
        <v>6</v>
      </c>
      <c r="L4066">
        <v>2</v>
      </c>
      <c r="M4066">
        <v>0</v>
      </c>
      <c r="N4066">
        <v>1</v>
      </c>
      <c r="O4066">
        <v>1</v>
      </c>
      <c r="P4066">
        <v>348</v>
      </c>
      <c r="Q4066">
        <v>27</v>
      </c>
      <c r="R4066">
        <v>3</v>
      </c>
      <c r="S4066" t="s">
        <v>1478</v>
      </c>
      <c r="T4066">
        <v>1</v>
      </c>
      <c r="U4066">
        <v>2.2063329999999999E-2</v>
      </c>
      <c r="V4066">
        <v>93</v>
      </c>
    </row>
    <row r="4067" spans="1:22">
      <c r="A4067">
        <v>191478</v>
      </c>
      <c r="B4067" t="s">
        <v>3761</v>
      </c>
      <c r="C4067">
        <v>1.43846333</v>
      </c>
      <c r="D4067">
        <v>1.4384999999999999</v>
      </c>
      <c r="E4067">
        <v>4222</v>
      </c>
      <c r="F4067">
        <v>2</v>
      </c>
      <c r="G4067">
        <v>5</v>
      </c>
      <c r="H4067">
        <v>4</v>
      </c>
      <c r="I4067">
        <v>97291</v>
      </c>
      <c r="J4067">
        <v>1</v>
      </c>
      <c r="K4067">
        <v>0</v>
      </c>
      <c r="L4067">
        <v>3</v>
      </c>
      <c r="M4067">
        <v>0</v>
      </c>
      <c r="N4067">
        <v>1</v>
      </c>
      <c r="O4067">
        <v>1</v>
      </c>
      <c r="P4067">
        <v>348</v>
      </c>
      <c r="Q4067">
        <v>27</v>
      </c>
      <c r="R4067">
        <v>3</v>
      </c>
      <c r="S4067" t="s">
        <v>1478</v>
      </c>
      <c r="T4067">
        <v>1</v>
      </c>
      <c r="U4067">
        <v>3.667E-5</v>
      </c>
      <c r="V4067">
        <v>0</v>
      </c>
    </row>
    <row r="4068" spans="1:22">
      <c r="A4068">
        <v>191479</v>
      </c>
      <c r="B4068" t="s">
        <v>3761</v>
      </c>
      <c r="C4068">
        <v>1.4384999999999999</v>
      </c>
      <c r="D4068">
        <v>1.4598999699999999</v>
      </c>
      <c r="E4068">
        <v>4222</v>
      </c>
      <c r="F4068">
        <v>2</v>
      </c>
      <c r="G4068">
        <v>5</v>
      </c>
      <c r="H4068">
        <v>4</v>
      </c>
      <c r="I4068">
        <v>97291</v>
      </c>
      <c r="J4068">
        <v>1</v>
      </c>
      <c r="K4068">
        <v>0</v>
      </c>
      <c r="L4068">
        <v>3</v>
      </c>
      <c r="M4068">
        <v>0</v>
      </c>
      <c r="N4068">
        <v>1</v>
      </c>
      <c r="O4068">
        <v>1</v>
      </c>
      <c r="P4068">
        <v>348</v>
      </c>
      <c r="Q4068">
        <v>27</v>
      </c>
      <c r="R4068">
        <v>3</v>
      </c>
      <c r="S4068" t="s">
        <v>1478</v>
      </c>
      <c r="T4068">
        <v>1</v>
      </c>
      <c r="U4068">
        <v>2.1399970000000001E-2</v>
      </c>
      <c r="V4068">
        <v>90</v>
      </c>
    </row>
    <row r="4069" spans="1:22">
      <c r="A4069">
        <v>209529</v>
      </c>
      <c r="B4069" t="s">
        <v>3762</v>
      </c>
      <c r="C4069">
        <v>-2.9999999999999997E-8</v>
      </c>
      <c r="D4069">
        <v>7.6999999999999999E-2</v>
      </c>
      <c r="E4069">
        <v>7177</v>
      </c>
      <c r="F4069">
        <v>2</v>
      </c>
      <c r="G4069">
        <v>5</v>
      </c>
      <c r="H4069">
        <v>4</v>
      </c>
      <c r="I4069">
        <v>97291</v>
      </c>
      <c r="J4069">
        <v>1</v>
      </c>
      <c r="K4069">
        <v>0</v>
      </c>
      <c r="L4069">
        <v>0</v>
      </c>
      <c r="M4069">
        <v>0</v>
      </c>
      <c r="N4069">
        <v>1</v>
      </c>
      <c r="O4069">
        <v>1</v>
      </c>
      <c r="P4069">
        <v>348</v>
      </c>
      <c r="Q4069">
        <v>27</v>
      </c>
      <c r="R4069">
        <v>3</v>
      </c>
      <c r="S4069" t="s">
        <v>1478</v>
      </c>
      <c r="T4069">
        <v>1</v>
      </c>
      <c r="U4069">
        <v>7.7000029999999997E-2</v>
      </c>
      <c r="V4069">
        <v>553</v>
      </c>
    </row>
    <row r="4070" spans="1:22">
      <c r="A4070">
        <v>209530</v>
      </c>
      <c r="B4070" t="s">
        <v>3762</v>
      </c>
      <c r="C4070">
        <v>7.6999999999999999E-2</v>
      </c>
      <c r="D4070">
        <v>0.25010000999999998</v>
      </c>
      <c r="E4070">
        <v>7177</v>
      </c>
      <c r="F4070">
        <v>2</v>
      </c>
      <c r="G4070">
        <v>5</v>
      </c>
      <c r="H4070">
        <v>4</v>
      </c>
      <c r="I4070">
        <v>97291</v>
      </c>
      <c r="J4070">
        <v>1</v>
      </c>
      <c r="K4070">
        <v>0</v>
      </c>
      <c r="L4070">
        <v>0</v>
      </c>
      <c r="M4070">
        <v>0</v>
      </c>
      <c r="N4070">
        <v>1</v>
      </c>
      <c r="O4070">
        <v>1</v>
      </c>
      <c r="P4070">
        <v>348</v>
      </c>
      <c r="Q4070">
        <v>27</v>
      </c>
      <c r="R4070">
        <v>3</v>
      </c>
      <c r="S4070" t="s">
        <v>1478</v>
      </c>
      <c r="T4070">
        <v>1</v>
      </c>
      <c r="U4070">
        <v>0.17310001</v>
      </c>
      <c r="V4070">
        <v>1242</v>
      </c>
    </row>
    <row r="4071" spans="1:22">
      <c r="A4071">
        <v>209531</v>
      </c>
      <c r="B4071" t="s">
        <v>3763</v>
      </c>
      <c r="C4071">
        <v>-2.9999999999999997E-8</v>
      </c>
      <c r="D4071">
        <v>9.5399999999999999E-2</v>
      </c>
      <c r="E4071">
        <v>10581</v>
      </c>
      <c r="F4071">
        <v>2</v>
      </c>
      <c r="G4071">
        <v>5</v>
      </c>
      <c r="H4071">
        <v>4</v>
      </c>
      <c r="I4071">
        <v>97291</v>
      </c>
      <c r="J4071">
        <v>1</v>
      </c>
      <c r="K4071">
        <v>0</v>
      </c>
      <c r="L4071">
        <v>0</v>
      </c>
      <c r="M4071">
        <v>0</v>
      </c>
      <c r="N4071">
        <v>1</v>
      </c>
      <c r="O4071">
        <v>1</v>
      </c>
      <c r="P4071">
        <v>348</v>
      </c>
      <c r="Q4071">
        <v>27</v>
      </c>
      <c r="R4071">
        <v>3</v>
      </c>
      <c r="S4071" t="s">
        <v>1478</v>
      </c>
      <c r="T4071">
        <v>1</v>
      </c>
      <c r="U4071">
        <v>9.5400029999999997E-2</v>
      </c>
      <c r="V4071">
        <v>1009</v>
      </c>
    </row>
    <row r="4072" spans="1:22">
      <c r="A4072">
        <v>209532</v>
      </c>
      <c r="B4072" t="s">
        <v>3763</v>
      </c>
      <c r="C4072">
        <v>9.5399999999999999E-2</v>
      </c>
      <c r="D4072">
        <v>0.16729997999999999</v>
      </c>
      <c r="E4072">
        <v>10581</v>
      </c>
      <c r="F4072">
        <v>2</v>
      </c>
      <c r="G4072">
        <v>5</v>
      </c>
      <c r="H4072">
        <v>4</v>
      </c>
      <c r="I4072">
        <v>97291</v>
      </c>
      <c r="J4072">
        <v>1</v>
      </c>
      <c r="K4072">
        <v>0</v>
      </c>
      <c r="L4072">
        <v>0</v>
      </c>
      <c r="M4072">
        <v>0</v>
      </c>
      <c r="N4072">
        <v>1</v>
      </c>
      <c r="O4072">
        <v>1</v>
      </c>
      <c r="P4072">
        <v>348</v>
      </c>
      <c r="Q4072">
        <v>27</v>
      </c>
      <c r="R4072">
        <v>3</v>
      </c>
      <c r="S4072" t="s">
        <v>1478</v>
      </c>
      <c r="T4072">
        <v>1</v>
      </c>
      <c r="U4072">
        <v>7.1899980000000002E-2</v>
      </c>
      <c r="V4072">
        <v>761</v>
      </c>
    </row>
    <row r="4073" spans="1:22">
      <c r="A4073">
        <v>209533</v>
      </c>
      <c r="B4073" t="s">
        <v>3764</v>
      </c>
      <c r="C4073">
        <v>-2.9999999999999997E-8</v>
      </c>
      <c r="D4073">
        <v>7.9000000000000008E-3</v>
      </c>
      <c r="E4073">
        <v>7454</v>
      </c>
      <c r="F4073">
        <v>0</v>
      </c>
      <c r="G4073">
        <v>5</v>
      </c>
      <c r="H4073">
        <v>4</v>
      </c>
      <c r="I4073">
        <v>97291</v>
      </c>
      <c r="J4073">
        <v>1</v>
      </c>
      <c r="K4073">
        <v>0</v>
      </c>
      <c r="L4073">
        <v>0</v>
      </c>
      <c r="M4073">
        <v>0</v>
      </c>
      <c r="N4073">
        <v>1</v>
      </c>
      <c r="O4073">
        <v>1</v>
      </c>
      <c r="P4073">
        <v>348</v>
      </c>
      <c r="Q4073">
        <v>27</v>
      </c>
      <c r="R4073">
        <v>3</v>
      </c>
      <c r="S4073" t="s">
        <v>1478</v>
      </c>
      <c r="T4073">
        <v>1</v>
      </c>
      <c r="U4073">
        <v>7.9000300000000006E-3</v>
      </c>
      <c r="V4073">
        <v>59</v>
      </c>
    </row>
    <row r="4074" spans="1:22">
      <c r="A4074">
        <v>209534</v>
      </c>
      <c r="B4074" t="s">
        <v>3764</v>
      </c>
      <c r="C4074">
        <v>7.9000000000000008E-3</v>
      </c>
      <c r="D4074">
        <v>0.21210000000000001</v>
      </c>
      <c r="E4074">
        <v>7454</v>
      </c>
      <c r="F4074">
        <v>0</v>
      </c>
      <c r="G4074">
        <v>5</v>
      </c>
      <c r="H4074">
        <v>4</v>
      </c>
      <c r="I4074">
        <v>97291</v>
      </c>
      <c r="J4074">
        <v>1</v>
      </c>
      <c r="K4074">
        <v>0</v>
      </c>
      <c r="L4074">
        <v>0</v>
      </c>
      <c r="M4074">
        <v>0</v>
      </c>
      <c r="N4074">
        <v>1</v>
      </c>
      <c r="O4074">
        <v>1</v>
      </c>
      <c r="P4074">
        <v>348</v>
      </c>
      <c r="Q4074">
        <v>27</v>
      </c>
      <c r="R4074">
        <v>3</v>
      </c>
      <c r="S4074" t="s">
        <v>1478</v>
      </c>
      <c r="T4074">
        <v>1</v>
      </c>
      <c r="U4074">
        <v>0.20419999999999999</v>
      </c>
      <c r="V4074">
        <v>1522</v>
      </c>
    </row>
    <row r="4075" spans="1:22">
      <c r="A4075">
        <v>209535</v>
      </c>
      <c r="B4075" t="s">
        <v>3764</v>
      </c>
      <c r="C4075">
        <v>0.21210000000000001</v>
      </c>
      <c r="D4075">
        <v>0.3397</v>
      </c>
      <c r="E4075">
        <v>7454</v>
      </c>
      <c r="F4075">
        <v>0</v>
      </c>
      <c r="G4075">
        <v>5</v>
      </c>
      <c r="H4075">
        <v>4</v>
      </c>
      <c r="I4075">
        <v>97291</v>
      </c>
      <c r="J4075">
        <v>1</v>
      </c>
      <c r="K4075">
        <v>0</v>
      </c>
      <c r="L4075">
        <v>0</v>
      </c>
      <c r="M4075">
        <v>0</v>
      </c>
      <c r="N4075">
        <v>1</v>
      </c>
      <c r="O4075">
        <v>1</v>
      </c>
      <c r="P4075">
        <v>348</v>
      </c>
      <c r="Q4075">
        <v>27</v>
      </c>
      <c r="R4075">
        <v>3</v>
      </c>
      <c r="S4075" t="s">
        <v>1478</v>
      </c>
      <c r="T4075">
        <v>1</v>
      </c>
      <c r="U4075">
        <v>0.12759999999999999</v>
      </c>
      <c r="V4075">
        <v>951</v>
      </c>
    </row>
    <row r="4076" spans="1:22">
      <c r="A4076">
        <v>209536</v>
      </c>
      <c r="B4076" t="s">
        <v>3765</v>
      </c>
      <c r="C4076">
        <v>-2.9999999999999997E-8</v>
      </c>
      <c r="D4076">
        <v>8.7099999999999997E-2</v>
      </c>
      <c r="E4076">
        <v>10058</v>
      </c>
      <c r="F4076">
        <v>2</v>
      </c>
      <c r="G4076">
        <v>3</v>
      </c>
      <c r="H4076">
        <v>3</v>
      </c>
      <c r="I4076">
        <v>97291</v>
      </c>
      <c r="J4076">
        <v>1</v>
      </c>
      <c r="K4076">
        <v>4</v>
      </c>
      <c r="L4076">
        <v>2</v>
      </c>
      <c r="M4076">
        <v>0</v>
      </c>
      <c r="N4076">
        <v>1</v>
      </c>
      <c r="O4076">
        <v>1</v>
      </c>
      <c r="P4076">
        <v>348</v>
      </c>
      <c r="Q4076">
        <v>27</v>
      </c>
      <c r="R4076">
        <v>3</v>
      </c>
      <c r="S4076" t="s">
        <v>1478</v>
      </c>
      <c r="T4076">
        <v>1</v>
      </c>
      <c r="U4076">
        <v>8.7100029999999995E-2</v>
      </c>
      <c r="V4076">
        <v>876</v>
      </c>
    </row>
    <row r="4077" spans="1:22">
      <c r="A4077">
        <v>209537</v>
      </c>
      <c r="B4077" t="s">
        <v>3765</v>
      </c>
      <c r="C4077">
        <v>8.7099999999999997E-2</v>
      </c>
      <c r="D4077">
        <v>0.10099999</v>
      </c>
      <c r="E4077">
        <v>10058</v>
      </c>
      <c r="F4077">
        <v>2</v>
      </c>
      <c r="G4077">
        <v>3</v>
      </c>
      <c r="H4077">
        <v>3</v>
      </c>
      <c r="I4077">
        <v>97291</v>
      </c>
      <c r="J4077">
        <v>1</v>
      </c>
      <c r="K4077">
        <v>4</v>
      </c>
      <c r="L4077">
        <v>2</v>
      </c>
      <c r="M4077">
        <v>0</v>
      </c>
      <c r="N4077">
        <v>1</v>
      </c>
      <c r="O4077">
        <v>1</v>
      </c>
      <c r="P4077">
        <v>348</v>
      </c>
      <c r="Q4077">
        <v>27</v>
      </c>
      <c r="R4077">
        <v>3</v>
      </c>
      <c r="S4077" t="s">
        <v>1478</v>
      </c>
      <c r="T4077">
        <v>1</v>
      </c>
      <c r="U4077">
        <v>1.3899989999999999E-2</v>
      </c>
      <c r="V4077">
        <v>140</v>
      </c>
    </row>
    <row r="4078" spans="1:22">
      <c r="A4078">
        <v>209538</v>
      </c>
      <c r="B4078" t="s">
        <v>3766</v>
      </c>
      <c r="C4078">
        <v>-2.9999999999999997E-8</v>
      </c>
      <c r="D4078">
        <v>5.1499999999999997E-2</v>
      </c>
      <c r="E4078">
        <v>3522</v>
      </c>
      <c r="F4078">
        <v>2</v>
      </c>
      <c r="G4078">
        <v>6</v>
      </c>
      <c r="H4078">
        <v>5</v>
      </c>
      <c r="I4078">
        <v>97291</v>
      </c>
      <c r="J4078">
        <v>1</v>
      </c>
      <c r="K4078">
        <v>0</v>
      </c>
      <c r="L4078">
        <v>0</v>
      </c>
      <c r="M4078">
        <v>0</v>
      </c>
      <c r="N4078">
        <v>1</v>
      </c>
      <c r="O4078">
        <v>1</v>
      </c>
      <c r="P4078">
        <v>348</v>
      </c>
      <c r="Q4078">
        <v>27</v>
      </c>
      <c r="R4078">
        <v>3</v>
      </c>
      <c r="S4078" t="s">
        <v>1478</v>
      </c>
      <c r="T4078">
        <v>1</v>
      </c>
      <c r="U4078">
        <v>5.1500030000000002E-2</v>
      </c>
      <c r="V4078">
        <v>181</v>
      </c>
    </row>
    <row r="4079" spans="1:22">
      <c r="A4079">
        <v>209539</v>
      </c>
      <c r="B4079" t="s">
        <v>3766</v>
      </c>
      <c r="C4079">
        <v>5.1499999999999997E-2</v>
      </c>
      <c r="D4079">
        <v>6.2799999999999995E-2</v>
      </c>
      <c r="E4079">
        <v>3522</v>
      </c>
      <c r="F4079">
        <v>2</v>
      </c>
      <c r="G4079">
        <v>6</v>
      </c>
      <c r="H4079">
        <v>5</v>
      </c>
      <c r="I4079">
        <v>97291</v>
      </c>
      <c r="J4079">
        <v>1</v>
      </c>
      <c r="K4079">
        <v>0</v>
      </c>
      <c r="L4079">
        <v>0</v>
      </c>
      <c r="M4079">
        <v>0</v>
      </c>
      <c r="N4079">
        <v>1</v>
      </c>
      <c r="O4079">
        <v>1</v>
      </c>
      <c r="P4079">
        <v>348</v>
      </c>
      <c r="Q4079">
        <v>27</v>
      </c>
      <c r="R4079">
        <v>3</v>
      </c>
      <c r="S4079" t="s">
        <v>1478</v>
      </c>
      <c r="T4079">
        <v>1</v>
      </c>
      <c r="U4079">
        <v>1.1299999999999999E-2</v>
      </c>
      <c r="V4079">
        <v>40</v>
      </c>
    </row>
    <row r="4080" spans="1:22">
      <c r="A4080">
        <v>209540</v>
      </c>
      <c r="B4080" t="s">
        <v>3766</v>
      </c>
      <c r="C4080">
        <v>6.2799999999999995E-2</v>
      </c>
      <c r="D4080">
        <v>0.14349999999999999</v>
      </c>
      <c r="E4080">
        <v>3522</v>
      </c>
      <c r="F4080">
        <v>2</v>
      </c>
      <c r="G4080">
        <v>6</v>
      </c>
      <c r="H4080">
        <v>5</v>
      </c>
      <c r="I4080">
        <v>97291</v>
      </c>
      <c r="J4080">
        <v>1</v>
      </c>
      <c r="K4080">
        <v>0</v>
      </c>
      <c r="L4080">
        <v>0</v>
      </c>
      <c r="M4080">
        <v>0</v>
      </c>
      <c r="N4080">
        <v>1</v>
      </c>
      <c r="O4080">
        <v>1</v>
      </c>
      <c r="P4080">
        <v>348</v>
      </c>
      <c r="Q4080">
        <v>27</v>
      </c>
      <c r="R4080">
        <v>3</v>
      </c>
      <c r="S4080" t="s">
        <v>1478</v>
      </c>
      <c r="T4080">
        <v>1</v>
      </c>
      <c r="U4080">
        <v>8.0699999999999994E-2</v>
      </c>
      <c r="V4080">
        <v>284</v>
      </c>
    </row>
    <row r="4081" spans="1:22">
      <c r="A4081">
        <v>209541</v>
      </c>
      <c r="B4081" t="s">
        <v>3766</v>
      </c>
      <c r="C4081">
        <v>0.14349999999999999</v>
      </c>
      <c r="D4081">
        <v>0.2112</v>
      </c>
      <c r="E4081">
        <v>3522</v>
      </c>
      <c r="F4081">
        <v>2</v>
      </c>
      <c r="G4081">
        <v>6</v>
      </c>
      <c r="H4081">
        <v>5</v>
      </c>
      <c r="I4081">
        <v>97291</v>
      </c>
      <c r="J4081">
        <v>1</v>
      </c>
      <c r="K4081">
        <v>0</v>
      </c>
      <c r="L4081">
        <v>0</v>
      </c>
      <c r="M4081">
        <v>0</v>
      </c>
      <c r="N4081">
        <v>1</v>
      </c>
      <c r="O4081">
        <v>1</v>
      </c>
      <c r="P4081">
        <v>348</v>
      </c>
      <c r="Q4081">
        <v>27</v>
      </c>
      <c r="R4081">
        <v>3</v>
      </c>
      <c r="S4081" t="s">
        <v>1478</v>
      </c>
      <c r="T4081">
        <v>1</v>
      </c>
      <c r="U4081">
        <v>6.7699999999999996E-2</v>
      </c>
      <c r="V4081">
        <v>238</v>
      </c>
    </row>
    <row r="4082" spans="1:22">
      <c r="A4082">
        <v>209542</v>
      </c>
      <c r="B4082" t="s">
        <v>3766</v>
      </c>
      <c r="C4082">
        <v>0.2112</v>
      </c>
      <c r="D4082">
        <v>0.27950001000000002</v>
      </c>
      <c r="E4082">
        <v>3522</v>
      </c>
      <c r="F4082">
        <v>2</v>
      </c>
      <c r="G4082">
        <v>6</v>
      </c>
      <c r="H4082">
        <v>5</v>
      </c>
      <c r="I4082">
        <v>97291</v>
      </c>
      <c r="J4082">
        <v>1</v>
      </c>
      <c r="K4082">
        <v>0</v>
      </c>
      <c r="L4082">
        <v>0</v>
      </c>
      <c r="M4082">
        <v>0</v>
      </c>
      <c r="N4082">
        <v>1</v>
      </c>
      <c r="O4082">
        <v>1</v>
      </c>
      <c r="P4082">
        <v>348</v>
      </c>
      <c r="Q4082">
        <v>27</v>
      </c>
      <c r="R4082">
        <v>3</v>
      </c>
      <c r="S4082" t="s">
        <v>1478</v>
      </c>
      <c r="T4082">
        <v>1</v>
      </c>
      <c r="U4082">
        <v>6.8300009999999994E-2</v>
      </c>
      <c r="V4082">
        <v>241</v>
      </c>
    </row>
    <row r="4083" spans="1:22">
      <c r="A4083">
        <v>209824</v>
      </c>
      <c r="B4083" t="s">
        <v>3767</v>
      </c>
      <c r="C4083">
        <v>-2.9999999999999997E-8</v>
      </c>
      <c r="D4083">
        <v>3.9999979999999997E-2</v>
      </c>
      <c r="E4083">
        <v>2751</v>
      </c>
      <c r="F4083">
        <v>2</v>
      </c>
      <c r="G4083">
        <v>3</v>
      </c>
      <c r="H4083">
        <v>3</v>
      </c>
      <c r="I4083">
        <v>97291</v>
      </c>
      <c r="J4083">
        <v>1</v>
      </c>
      <c r="K4083">
        <v>15</v>
      </c>
      <c r="L4083">
        <v>2</v>
      </c>
      <c r="M4083">
        <v>0</v>
      </c>
      <c r="N4083">
        <v>1</v>
      </c>
      <c r="O4083">
        <v>1</v>
      </c>
      <c r="P4083">
        <v>348</v>
      </c>
      <c r="Q4083">
        <v>27</v>
      </c>
      <c r="R4083">
        <v>3</v>
      </c>
      <c r="S4083" t="s">
        <v>1478</v>
      </c>
      <c r="T4083">
        <v>1</v>
      </c>
      <c r="U4083">
        <v>4.0000010000000003E-2</v>
      </c>
      <c r="V4083">
        <v>110</v>
      </c>
    </row>
    <row r="4084" spans="1:22">
      <c r="A4084">
        <v>210007</v>
      </c>
      <c r="B4084" t="s">
        <v>3768</v>
      </c>
      <c r="C4084">
        <v>-2.9999999999999997E-8</v>
      </c>
      <c r="D4084">
        <v>0.25514100000000001</v>
      </c>
      <c r="E4084">
        <v>15368</v>
      </c>
      <c r="F4084">
        <v>1</v>
      </c>
      <c r="G4084">
        <v>2</v>
      </c>
      <c r="H4084">
        <v>3</v>
      </c>
      <c r="I4084">
        <v>97291</v>
      </c>
      <c r="J4084">
        <v>1</v>
      </c>
      <c r="K4084">
        <v>14</v>
      </c>
      <c r="L4084">
        <v>2</v>
      </c>
      <c r="M4084">
        <v>0</v>
      </c>
      <c r="N4084">
        <v>1</v>
      </c>
      <c r="O4084">
        <v>1</v>
      </c>
      <c r="P4084">
        <v>348</v>
      </c>
      <c r="Q4084">
        <v>27</v>
      </c>
      <c r="R4084">
        <v>3</v>
      </c>
      <c r="S4084" t="s">
        <v>1478</v>
      </c>
      <c r="T4084">
        <v>1</v>
      </c>
      <c r="U4084">
        <v>0.25514102999999999</v>
      </c>
      <c r="V4084">
        <v>3921</v>
      </c>
    </row>
    <row r="4085" spans="1:22">
      <c r="A4085">
        <v>210008</v>
      </c>
      <c r="B4085" t="s">
        <v>3768</v>
      </c>
      <c r="C4085">
        <v>0.25514100000000001</v>
      </c>
      <c r="D4085">
        <v>0.31086239999999998</v>
      </c>
      <c r="E4085">
        <v>15368</v>
      </c>
      <c r="F4085">
        <v>1</v>
      </c>
      <c r="G4085">
        <v>2</v>
      </c>
      <c r="H4085">
        <v>3</v>
      </c>
      <c r="I4085">
        <v>97291</v>
      </c>
      <c r="J4085">
        <v>1</v>
      </c>
      <c r="K4085">
        <v>14</v>
      </c>
      <c r="L4085">
        <v>2</v>
      </c>
      <c r="M4085">
        <v>0</v>
      </c>
      <c r="N4085">
        <v>1</v>
      </c>
      <c r="O4085">
        <v>1</v>
      </c>
      <c r="P4085">
        <v>348</v>
      </c>
      <c r="Q4085">
        <v>27</v>
      </c>
      <c r="R4085">
        <v>3</v>
      </c>
      <c r="S4085" t="s">
        <v>1478</v>
      </c>
      <c r="T4085">
        <v>1</v>
      </c>
      <c r="U4085">
        <v>5.5721399999999997E-2</v>
      </c>
      <c r="V4085">
        <v>856</v>
      </c>
    </row>
    <row r="4086" spans="1:22">
      <c r="A4086">
        <v>210009</v>
      </c>
      <c r="B4086" t="s">
        <v>3768</v>
      </c>
      <c r="C4086">
        <v>0.31086239999999998</v>
      </c>
      <c r="D4086">
        <v>0.31129997999999998</v>
      </c>
      <c r="E4086">
        <v>15368</v>
      </c>
      <c r="F4086">
        <v>1</v>
      </c>
      <c r="G4086">
        <v>2</v>
      </c>
      <c r="H4086">
        <v>3</v>
      </c>
      <c r="I4086">
        <v>97291</v>
      </c>
      <c r="J4086">
        <v>1</v>
      </c>
      <c r="K4086">
        <v>14</v>
      </c>
      <c r="L4086">
        <v>2</v>
      </c>
      <c r="M4086">
        <v>0</v>
      </c>
      <c r="N4086">
        <v>1</v>
      </c>
      <c r="O4086">
        <v>1</v>
      </c>
      <c r="P4086">
        <v>348</v>
      </c>
      <c r="Q4086">
        <v>27</v>
      </c>
      <c r="R4086">
        <v>3</v>
      </c>
      <c r="S4086" t="s">
        <v>1478</v>
      </c>
      <c r="T4086">
        <v>1</v>
      </c>
      <c r="U4086">
        <v>4.3758000000000002E-4</v>
      </c>
      <c r="V4086">
        <v>7</v>
      </c>
    </row>
    <row r="4087" spans="1:22">
      <c r="A4087">
        <v>215181</v>
      </c>
      <c r="B4087" t="s">
        <v>3769</v>
      </c>
      <c r="C4087">
        <v>17.316099999999899</v>
      </c>
      <c r="D4087">
        <v>17.360800000000001</v>
      </c>
      <c r="E4087">
        <v>10441</v>
      </c>
      <c r="F4087">
        <v>1</v>
      </c>
      <c r="G4087">
        <v>5</v>
      </c>
      <c r="H4087">
        <v>4</v>
      </c>
      <c r="I4087">
        <v>97291</v>
      </c>
      <c r="J4087">
        <v>1</v>
      </c>
      <c r="K4087">
        <v>0</v>
      </c>
      <c r="L4087">
        <v>0</v>
      </c>
      <c r="M4087">
        <v>0</v>
      </c>
      <c r="N4087">
        <v>1</v>
      </c>
      <c r="O4087">
        <v>1</v>
      </c>
      <c r="P4087">
        <v>348</v>
      </c>
      <c r="Q4087">
        <v>27</v>
      </c>
      <c r="R4087">
        <v>3</v>
      </c>
      <c r="S4087" t="s">
        <v>1478</v>
      </c>
      <c r="T4087">
        <v>1</v>
      </c>
      <c r="U4087">
        <v>4.4699999999999997E-2</v>
      </c>
      <c r="V4087">
        <v>467</v>
      </c>
    </row>
    <row r="4088" spans="1:22">
      <c r="A4088">
        <v>215182</v>
      </c>
      <c r="B4088" t="s">
        <v>3769</v>
      </c>
      <c r="C4088">
        <v>17.360800000000001</v>
      </c>
      <c r="D4088">
        <v>17.407</v>
      </c>
      <c r="E4088">
        <v>10988</v>
      </c>
      <c r="F4088">
        <v>1</v>
      </c>
      <c r="G4088">
        <v>5</v>
      </c>
      <c r="H4088">
        <v>4</v>
      </c>
      <c r="I4088">
        <v>97291</v>
      </c>
      <c r="J4088">
        <v>1</v>
      </c>
      <c r="K4088">
        <v>0</v>
      </c>
      <c r="L4088">
        <v>0</v>
      </c>
      <c r="M4088">
        <v>0</v>
      </c>
      <c r="N4088">
        <v>1</v>
      </c>
      <c r="O4088">
        <v>1</v>
      </c>
      <c r="P4088">
        <v>348</v>
      </c>
      <c r="Q4088">
        <v>27</v>
      </c>
      <c r="R4088">
        <v>3</v>
      </c>
      <c r="S4088" t="s">
        <v>1478</v>
      </c>
      <c r="T4088">
        <v>1</v>
      </c>
      <c r="U4088">
        <v>4.6199999999999998E-2</v>
      </c>
      <c r="V4088">
        <v>508</v>
      </c>
    </row>
    <row r="4089" spans="1:22">
      <c r="A4089">
        <v>215183</v>
      </c>
      <c r="B4089" t="s">
        <v>3769</v>
      </c>
      <c r="C4089">
        <v>17.407</v>
      </c>
      <c r="D4089">
        <v>17.4192</v>
      </c>
      <c r="E4089">
        <v>10988</v>
      </c>
      <c r="F4089">
        <v>1</v>
      </c>
      <c r="G4089">
        <v>5</v>
      </c>
      <c r="H4089">
        <v>4</v>
      </c>
      <c r="I4089">
        <v>97291</v>
      </c>
      <c r="J4089">
        <v>1</v>
      </c>
      <c r="K4089">
        <v>0</v>
      </c>
      <c r="L4089">
        <v>0</v>
      </c>
      <c r="M4089">
        <v>0</v>
      </c>
      <c r="N4089">
        <v>1</v>
      </c>
      <c r="O4089">
        <v>1</v>
      </c>
      <c r="P4089">
        <v>348</v>
      </c>
      <c r="Q4089">
        <v>27</v>
      </c>
      <c r="R4089">
        <v>3</v>
      </c>
      <c r="S4089" t="s">
        <v>1478</v>
      </c>
      <c r="T4089">
        <v>1</v>
      </c>
      <c r="U4089">
        <v>1.2200000000000001E-2</v>
      </c>
      <c r="V4089">
        <v>134</v>
      </c>
    </row>
    <row r="4090" spans="1:22">
      <c r="A4090">
        <v>215184</v>
      </c>
      <c r="B4090" t="s">
        <v>3769</v>
      </c>
      <c r="C4090">
        <v>17.4192</v>
      </c>
      <c r="D4090">
        <v>17.4969</v>
      </c>
      <c r="E4090">
        <v>10988</v>
      </c>
      <c r="F4090">
        <v>1</v>
      </c>
      <c r="G4090">
        <v>5</v>
      </c>
      <c r="H4090">
        <v>4</v>
      </c>
      <c r="I4090">
        <v>97291</v>
      </c>
      <c r="J4090">
        <v>1</v>
      </c>
      <c r="K4090">
        <v>0</v>
      </c>
      <c r="L4090">
        <v>0</v>
      </c>
      <c r="M4090">
        <v>0</v>
      </c>
      <c r="N4090">
        <v>1</v>
      </c>
      <c r="O4090">
        <v>1</v>
      </c>
      <c r="P4090">
        <v>348</v>
      </c>
      <c r="Q4090">
        <v>27</v>
      </c>
      <c r="R4090">
        <v>3</v>
      </c>
      <c r="S4090" t="s">
        <v>1478</v>
      </c>
      <c r="T4090">
        <v>1</v>
      </c>
      <c r="U4090">
        <v>7.7700000000000005E-2</v>
      </c>
      <c r="V4090">
        <v>854</v>
      </c>
    </row>
    <row r="4091" spans="1:22">
      <c r="A4091">
        <v>215185</v>
      </c>
      <c r="B4091" t="s">
        <v>3769</v>
      </c>
      <c r="C4091">
        <v>17.4969</v>
      </c>
      <c r="D4091">
        <v>17.560400000000001</v>
      </c>
      <c r="E4091">
        <v>11310</v>
      </c>
      <c r="F4091">
        <v>1</v>
      </c>
      <c r="G4091">
        <v>5</v>
      </c>
      <c r="H4091">
        <v>4</v>
      </c>
      <c r="I4091">
        <v>97291</v>
      </c>
      <c r="J4091">
        <v>1</v>
      </c>
      <c r="K4091">
        <v>0</v>
      </c>
      <c r="L4091">
        <v>0</v>
      </c>
      <c r="M4091">
        <v>0</v>
      </c>
      <c r="N4091">
        <v>1</v>
      </c>
      <c r="O4091">
        <v>1</v>
      </c>
      <c r="P4091">
        <v>348</v>
      </c>
      <c r="Q4091">
        <v>27</v>
      </c>
      <c r="R4091">
        <v>3</v>
      </c>
      <c r="S4091" t="s">
        <v>1478</v>
      </c>
      <c r="T4091">
        <v>1</v>
      </c>
      <c r="U4091">
        <v>6.3500000000000001E-2</v>
      </c>
      <c r="V4091">
        <v>718</v>
      </c>
    </row>
    <row r="4092" spans="1:22">
      <c r="A4092">
        <v>215186</v>
      </c>
      <c r="B4092" t="s">
        <v>3769</v>
      </c>
      <c r="C4092">
        <v>17.560400000000001</v>
      </c>
      <c r="D4092">
        <v>17.5790143699999</v>
      </c>
      <c r="E4092">
        <v>11667</v>
      </c>
      <c r="F4092">
        <v>1</v>
      </c>
      <c r="G4092">
        <v>5</v>
      </c>
      <c r="H4092">
        <v>4</v>
      </c>
      <c r="I4092">
        <v>97291</v>
      </c>
      <c r="J4092">
        <v>1</v>
      </c>
      <c r="K4092">
        <v>0</v>
      </c>
      <c r="L4092">
        <v>0</v>
      </c>
      <c r="M4092">
        <v>0</v>
      </c>
      <c r="N4092">
        <v>1</v>
      </c>
      <c r="O4092">
        <v>1</v>
      </c>
      <c r="P4092">
        <v>348</v>
      </c>
      <c r="Q4092">
        <v>27</v>
      </c>
      <c r="R4092">
        <v>3</v>
      </c>
      <c r="S4092" t="s">
        <v>1478</v>
      </c>
      <c r="T4092">
        <v>1</v>
      </c>
      <c r="U4092">
        <v>1.8614370000000002E-2</v>
      </c>
      <c r="V4092">
        <v>217</v>
      </c>
    </row>
    <row r="4093" spans="1:22">
      <c r="A4093">
        <v>215187</v>
      </c>
      <c r="B4093" t="s">
        <v>3769</v>
      </c>
      <c r="C4093">
        <v>17.5790143699999</v>
      </c>
      <c r="D4093">
        <v>17.653199999999899</v>
      </c>
      <c r="E4093">
        <v>11667</v>
      </c>
      <c r="F4093">
        <v>1</v>
      </c>
      <c r="G4093">
        <v>5</v>
      </c>
      <c r="H4093">
        <v>4</v>
      </c>
      <c r="I4093">
        <v>97291</v>
      </c>
      <c r="J4093">
        <v>1</v>
      </c>
      <c r="K4093">
        <v>0</v>
      </c>
      <c r="L4093">
        <v>0</v>
      </c>
      <c r="M4093">
        <v>0</v>
      </c>
      <c r="N4093">
        <v>1</v>
      </c>
      <c r="O4093">
        <v>1</v>
      </c>
      <c r="P4093">
        <v>348</v>
      </c>
      <c r="Q4093">
        <v>27</v>
      </c>
      <c r="R4093">
        <v>3</v>
      </c>
      <c r="S4093" t="s">
        <v>1478</v>
      </c>
      <c r="T4093">
        <v>1</v>
      </c>
      <c r="U4093">
        <v>7.4185630000000002E-2</v>
      </c>
      <c r="V4093">
        <v>866</v>
      </c>
    </row>
    <row r="4094" spans="1:22">
      <c r="A4094">
        <v>215188</v>
      </c>
      <c r="B4094" t="s">
        <v>3769</v>
      </c>
      <c r="C4094">
        <v>17.653199999999899</v>
      </c>
      <c r="D4094">
        <v>17.748000000000001</v>
      </c>
      <c r="E4094">
        <v>12096</v>
      </c>
      <c r="F4094">
        <v>1</v>
      </c>
      <c r="G4094">
        <v>5</v>
      </c>
      <c r="H4094">
        <v>4</v>
      </c>
      <c r="I4094">
        <v>97291</v>
      </c>
      <c r="J4094">
        <v>1</v>
      </c>
      <c r="K4094">
        <v>0</v>
      </c>
      <c r="L4094">
        <v>0</v>
      </c>
      <c r="M4094">
        <v>0</v>
      </c>
      <c r="N4094">
        <v>1</v>
      </c>
      <c r="O4094">
        <v>1</v>
      </c>
      <c r="P4094">
        <v>348</v>
      </c>
      <c r="Q4094">
        <v>27</v>
      </c>
      <c r="R4094">
        <v>3</v>
      </c>
      <c r="S4094" t="s">
        <v>1478</v>
      </c>
      <c r="T4094">
        <v>1</v>
      </c>
      <c r="U4094">
        <v>9.4799999999999995E-2</v>
      </c>
      <c r="V4094">
        <v>1147</v>
      </c>
    </row>
    <row r="4095" spans="1:22">
      <c r="A4095">
        <v>215189</v>
      </c>
      <c r="B4095" t="s">
        <v>3769</v>
      </c>
      <c r="C4095">
        <v>17.748000000000001</v>
      </c>
      <c r="D4095">
        <v>17.759022000000002</v>
      </c>
      <c r="E4095">
        <v>12739</v>
      </c>
      <c r="F4095">
        <v>1</v>
      </c>
      <c r="G4095">
        <v>5</v>
      </c>
      <c r="H4095">
        <v>4</v>
      </c>
      <c r="I4095">
        <v>97291</v>
      </c>
      <c r="J4095">
        <v>1</v>
      </c>
      <c r="K4095">
        <v>0</v>
      </c>
      <c r="L4095">
        <v>0</v>
      </c>
      <c r="M4095">
        <v>0</v>
      </c>
      <c r="N4095">
        <v>1</v>
      </c>
      <c r="O4095">
        <v>1</v>
      </c>
      <c r="P4095">
        <v>348</v>
      </c>
      <c r="Q4095">
        <v>27</v>
      </c>
      <c r="R4095">
        <v>3</v>
      </c>
      <c r="S4095" t="s">
        <v>1478</v>
      </c>
      <c r="T4095">
        <v>1</v>
      </c>
      <c r="U4095">
        <v>1.1022000000000001E-2</v>
      </c>
      <c r="V4095">
        <v>140</v>
      </c>
    </row>
    <row r="4096" spans="1:22">
      <c r="A4096">
        <v>215190</v>
      </c>
      <c r="B4096" t="s">
        <v>3769</v>
      </c>
      <c r="C4096">
        <v>17.759022000000002</v>
      </c>
      <c r="D4096">
        <v>17.9346999999999</v>
      </c>
      <c r="E4096">
        <v>12739</v>
      </c>
      <c r="F4096">
        <v>2</v>
      </c>
      <c r="G4096">
        <v>5</v>
      </c>
      <c r="H4096">
        <v>4</v>
      </c>
      <c r="I4096">
        <v>97291</v>
      </c>
      <c r="J4096">
        <v>1</v>
      </c>
      <c r="K4096">
        <v>0</v>
      </c>
      <c r="L4096">
        <v>0</v>
      </c>
      <c r="M4096">
        <v>0</v>
      </c>
      <c r="N4096">
        <v>1</v>
      </c>
      <c r="O4096">
        <v>1</v>
      </c>
      <c r="P4096">
        <v>348</v>
      </c>
      <c r="Q4096">
        <v>27</v>
      </c>
      <c r="R4096">
        <v>3</v>
      </c>
      <c r="S4096" t="s">
        <v>1478</v>
      </c>
      <c r="T4096">
        <v>1</v>
      </c>
      <c r="U4096">
        <v>0.175678</v>
      </c>
      <c r="V4096">
        <v>2238</v>
      </c>
    </row>
    <row r="4097" spans="1:22">
      <c r="A4097">
        <v>215191</v>
      </c>
      <c r="B4097" t="s">
        <v>3769</v>
      </c>
      <c r="C4097">
        <v>17.9346999999999</v>
      </c>
      <c r="D4097">
        <v>18.081700000000001</v>
      </c>
      <c r="E4097">
        <v>13502</v>
      </c>
      <c r="F4097">
        <v>2</v>
      </c>
      <c r="G4097">
        <v>5</v>
      </c>
      <c r="H4097">
        <v>4</v>
      </c>
      <c r="I4097">
        <v>97291</v>
      </c>
      <c r="J4097">
        <v>1</v>
      </c>
      <c r="K4097">
        <v>0</v>
      </c>
      <c r="L4097">
        <v>0</v>
      </c>
      <c r="M4097">
        <v>0</v>
      </c>
      <c r="N4097">
        <v>1</v>
      </c>
      <c r="O4097">
        <v>1</v>
      </c>
      <c r="P4097">
        <v>348</v>
      </c>
      <c r="Q4097">
        <v>27</v>
      </c>
      <c r="R4097">
        <v>3</v>
      </c>
      <c r="S4097" t="s">
        <v>1478</v>
      </c>
      <c r="T4097">
        <v>1</v>
      </c>
      <c r="U4097">
        <v>0.14699999999999999</v>
      </c>
      <c r="V4097">
        <v>1985</v>
      </c>
    </row>
    <row r="4098" spans="1:22">
      <c r="A4098">
        <v>215192</v>
      </c>
      <c r="B4098" t="s">
        <v>3769</v>
      </c>
      <c r="C4098">
        <v>18.081700000000001</v>
      </c>
      <c r="D4098">
        <v>18.1601</v>
      </c>
      <c r="E4098">
        <v>14017</v>
      </c>
      <c r="F4098">
        <v>2</v>
      </c>
      <c r="G4098">
        <v>5</v>
      </c>
      <c r="H4098">
        <v>4</v>
      </c>
      <c r="I4098">
        <v>97291</v>
      </c>
      <c r="J4098">
        <v>1</v>
      </c>
      <c r="K4098">
        <v>0</v>
      </c>
      <c r="L4098">
        <v>0</v>
      </c>
      <c r="M4098">
        <v>0</v>
      </c>
      <c r="N4098">
        <v>1</v>
      </c>
      <c r="O4098">
        <v>1</v>
      </c>
      <c r="P4098">
        <v>348</v>
      </c>
      <c r="Q4098">
        <v>27</v>
      </c>
      <c r="R4098">
        <v>3</v>
      </c>
      <c r="S4098" t="s">
        <v>1478</v>
      </c>
      <c r="T4098">
        <v>1</v>
      </c>
      <c r="U4098">
        <v>7.8399999999999997E-2</v>
      </c>
      <c r="V4098">
        <v>1099</v>
      </c>
    </row>
    <row r="4099" spans="1:22">
      <c r="A4099">
        <v>215193</v>
      </c>
      <c r="B4099" t="s">
        <v>3769</v>
      </c>
      <c r="C4099">
        <v>18.1601</v>
      </c>
      <c r="D4099">
        <v>18.217400000000001</v>
      </c>
      <c r="E4099">
        <v>14327</v>
      </c>
      <c r="F4099">
        <v>2</v>
      </c>
      <c r="G4099">
        <v>5</v>
      </c>
      <c r="H4099">
        <v>4</v>
      </c>
      <c r="I4099">
        <v>97291</v>
      </c>
      <c r="J4099">
        <v>1</v>
      </c>
      <c r="K4099">
        <v>0</v>
      </c>
      <c r="L4099">
        <v>0</v>
      </c>
      <c r="M4099">
        <v>0</v>
      </c>
      <c r="N4099">
        <v>1</v>
      </c>
      <c r="O4099">
        <v>1</v>
      </c>
      <c r="P4099">
        <v>348</v>
      </c>
      <c r="Q4099">
        <v>27</v>
      </c>
      <c r="R4099">
        <v>3</v>
      </c>
      <c r="S4099" t="s">
        <v>1478</v>
      </c>
      <c r="T4099">
        <v>1</v>
      </c>
      <c r="U4099">
        <v>5.7299999999999997E-2</v>
      </c>
      <c r="V4099">
        <v>821</v>
      </c>
    </row>
    <row r="4100" spans="1:22">
      <c r="A4100">
        <v>215194</v>
      </c>
      <c r="B4100" t="s">
        <v>3769</v>
      </c>
      <c r="C4100">
        <v>18.217400000000001</v>
      </c>
      <c r="D4100">
        <v>18.262699999999899</v>
      </c>
      <c r="E4100">
        <v>14561</v>
      </c>
      <c r="F4100">
        <v>2</v>
      </c>
      <c r="G4100">
        <v>5</v>
      </c>
      <c r="H4100">
        <v>4</v>
      </c>
      <c r="I4100">
        <v>97291</v>
      </c>
      <c r="J4100">
        <v>1</v>
      </c>
      <c r="K4100">
        <v>0</v>
      </c>
      <c r="L4100">
        <v>0</v>
      </c>
      <c r="M4100">
        <v>0</v>
      </c>
      <c r="N4100">
        <v>1</v>
      </c>
      <c r="O4100">
        <v>1</v>
      </c>
      <c r="P4100">
        <v>348</v>
      </c>
      <c r="Q4100">
        <v>27</v>
      </c>
      <c r="R4100">
        <v>3</v>
      </c>
      <c r="S4100" t="s">
        <v>1478</v>
      </c>
      <c r="T4100">
        <v>1</v>
      </c>
      <c r="U4100">
        <v>4.53E-2</v>
      </c>
      <c r="V4100">
        <v>660</v>
      </c>
    </row>
    <row r="4101" spans="1:22">
      <c r="A4101">
        <v>215195</v>
      </c>
      <c r="B4101" t="s">
        <v>3769</v>
      </c>
      <c r="C4101">
        <v>18.262699999999899</v>
      </c>
      <c r="D4101">
        <v>18.4072</v>
      </c>
      <c r="E4101">
        <v>14219</v>
      </c>
      <c r="F4101">
        <v>2</v>
      </c>
      <c r="G4101">
        <v>5</v>
      </c>
      <c r="H4101">
        <v>4</v>
      </c>
      <c r="I4101">
        <v>97291</v>
      </c>
      <c r="J4101">
        <v>1</v>
      </c>
      <c r="K4101">
        <v>0</v>
      </c>
      <c r="L4101">
        <v>0</v>
      </c>
      <c r="M4101">
        <v>0</v>
      </c>
      <c r="N4101">
        <v>1</v>
      </c>
      <c r="O4101">
        <v>1</v>
      </c>
      <c r="P4101">
        <v>348</v>
      </c>
      <c r="Q4101">
        <v>27</v>
      </c>
      <c r="R4101">
        <v>3</v>
      </c>
      <c r="S4101" t="s">
        <v>1478</v>
      </c>
      <c r="T4101">
        <v>1</v>
      </c>
      <c r="U4101">
        <v>0.14449999999999999</v>
      </c>
      <c r="V4101">
        <v>2055</v>
      </c>
    </row>
    <row r="4102" spans="1:22">
      <c r="A4102">
        <v>215196</v>
      </c>
      <c r="B4102" t="s">
        <v>3769</v>
      </c>
      <c r="C4102">
        <v>18.4072</v>
      </c>
      <c r="D4102">
        <v>18.482600000000001</v>
      </c>
      <c r="E4102">
        <v>13823</v>
      </c>
      <c r="F4102">
        <v>2</v>
      </c>
      <c r="G4102">
        <v>5</v>
      </c>
      <c r="H4102">
        <v>4</v>
      </c>
      <c r="I4102">
        <v>97291</v>
      </c>
      <c r="J4102">
        <v>1</v>
      </c>
      <c r="K4102">
        <v>0</v>
      </c>
      <c r="L4102">
        <v>0</v>
      </c>
      <c r="M4102">
        <v>0</v>
      </c>
      <c r="N4102">
        <v>1</v>
      </c>
      <c r="O4102">
        <v>1</v>
      </c>
      <c r="P4102">
        <v>348</v>
      </c>
      <c r="Q4102">
        <v>27</v>
      </c>
      <c r="R4102">
        <v>3</v>
      </c>
      <c r="S4102" t="s">
        <v>1478</v>
      </c>
      <c r="T4102">
        <v>1</v>
      </c>
      <c r="U4102">
        <v>7.5399999999999995E-2</v>
      </c>
      <c r="V4102">
        <v>1042</v>
      </c>
    </row>
    <row r="4103" spans="1:22">
      <c r="A4103">
        <v>215197</v>
      </c>
      <c r="B4103" t="s">
        <v>3769</v>
      </c>
      <c r="C4103">
        <v>18.482600000000001</v>
      </c>
      <c r="D4103">
        <v>18.6023999999999</v>
      </c>
      <c r="E4103">
        <v>13472</v>
      </c>
      <c r="F4103">
        <v>2</v>
      </c>
      <c r="G4103">
        <v>5</v>
      </c>
      <c r="H4103">
        <v>4</v>
      </c>
      <c r="I4103">
        <v>97291</v>
      </c>
      <c r="J4103">
        <v>1</v>
      </c>
      <c r="K4103">
        <v>0</v>
      </c>
      <c r="L4103">
        <v>0</v>
      </c>
      <c r="M4103">
        <v>0</v>
      </c>
      <c r="N4103">
        <v>1</v>
      </c>
      <c r="O4103">
        <v>1</v>
      </c>
      <c r="P4103">
        <v>348</v>
      </c>
      <c r="Q4103">
        <v>27</v>
      </c>
      <c r="R4103">
        <v>3</v>
      </c>
      <c r="S4103" t="s">
        <v>1478</v>
      </c>
      <c r="T4103">
        <v>1</v>
      </c>
      <c r="U4103">
        <v>0.1198</v>
      </c>
      <c r="V4103">
        <v>1614</v>
      </c>
    </row>
    <row r="4104" spans="1:22">
      <c r="A4104">
        <v>215198</v>
      </c>
      <c r="B4104" t="s">
        <v>3769</v>
      </c>
      <c r="C4104">
        <v>18.6023999999999</v>
      </c>
      <c r="D4104">
        <v>18.656500000000001</v>
      </c>
      <c r="E4104">
        <v>13159</v>
      </c>
      <c r="F4104">
        <v>2</v>
      </c>
      <c r="G4104">
        <v>5</v>
      </c>
      <c r="H4104">
        <v>4</v>
      </c>
      <c r="I4104">
        <v>97291</v>
      </c>
      <c r="J4104">
        <v>1</v>
      </c>
      <c r="K4104">
        <v>0</v>
      </c>
      <c r="L4104">
        <v>0</v>
      </c>
      <c r="M4104">
        <v>0</v>
      </c>
      <c r="N4104">
        <v>1</v>
      </c>
      <c r="O4104">
        <v>1</v>
      </c>
      <c r="P4104">
        <v>348</v>
      </c>
      <c r="Q4104">
        <v>27</v>
      </c>
      <c r="R4104">
        <v>3</v>
      </c>
      <c r="S4104" t="s">
        <v>1478</v>
      </c>
      <c r="T4104">
        <v>1</v>
      </c>
      <c r="U4104">
        <v>5.4100000000000002E-2</v>
      </c>
      <c r="V4104">
        <v>712</v>
      </c>
    </row>
    <row r="4105" spans="1:22">
      <c r="A4105">
        <v>215199</v>
      </c>
      <c r="B4105" t="s">
        <v>3769</v>
      </c>
      <c r="C4105">
        <v>18.656500000000001</v>
      </c>
      <c r="D4105">
        <v>18.737400000000001</v>
      </c>
      <c r="E4105">
        <v>12916</v>
      </c>
      <c r="F4105">
        <v>2</v>
      </c>
      <c r="G4105">
        <v>5</v>
      </c>
      <c r="H4105">
        <v>4</v>
      </c>
      <c r="I4105">
        <v>97291</v>
      </c>
      <c r="J4105">
        <v>1</v>
      </c>
      <c r="K4105">
        <v>0</v>
      </c>
      <c r="L4105">
        <v>0</v>
      </c>
      <c r="M4105">
        <v>0</v>
      </c>
      <c r="N4105">
        <v>1</v>
      </c>
      <c r="O4105">
        <v>1</v>
      </c>
      <c r="P4105">
        <v>348</v>
      </c>
      <c r="Q4105">
        <v>27</v>
      </c>
      <c r="R4105">
        <v>3</v>
      </c>
      <c r="S4105" t="s">
        <v>1478</v>
      </c>
      <c r="T4105">
        <v>1</v>
      </c>
      <c r="U4105">
        <v>8.09E-2</v>
      </c>
      <c r="V4105">
        <v>1045</v>
      </c>
    </row>
    <row r="4106" spans="1:22">
      <c r="A4106">
        <v>215200</v>
      </c>
      <c r="B4106" t="s">
        <v>3769</v>
      </c>
      <c r="C4106">
        <v>18.737400000000001</v>
      </c>
      <c r="D4106">
        <v>18.7864</v>
      </c>
      <c r="E4106">
        <v>12682</v>
      </c>
      <c r="F4106">
        <v>2</v>
      </c>
      <c r="G4106">
        <v>5</v>
      </c>
      <c r="H4106">
        <v>4</v>
      </c>
      <c r="I4106">
        <v>97291</v>
      </c>
      <c r="J4106">
        <v>1</v>
      </c>
      <c r="K4106">
        <v>0</v>
      </c>
      <c r="L4106">
        <v>0</v>
      </c>
      <c r="M4106">
        <v>0</v>
      </c>
      <c r="N4106">
        <v>1</v>
      </c>
      <c r="O4106">
        <v>1</v>
      </c>
      <c r="P4106">
        <v>348</v>
      </c>
      <c r="Q4106">
        <v>27</v>
      </c>
      <c r="R4106">
        <v>3</v>
      </c>
      <c r="S4106" t="s">
        <v>1478</v>
      </c>
      <c r="T4106">
        <v>1</v>
      </c>
      <c r="U4106">
        <v>4.9000000000000002E-2</v>
      </c>
      <c r="V4106">
        <v>621</v>
      </c>
    </row>
    <row r="4107" spans="1:22">
      <c r="A4107">
        <v>215201</v>
      </c>
      <c r="B4107" t="s">
        <v>3769</v>
      </c>
      <c r="C4107">
        <v>18.7864</v>
      </c>
      <c r="D4107">
        <v>18.866800000000001</v>
      </c>
      <c r="E4107">
        <v>12449</v>
      </c>
      <c r="F4107">
        <v>2</v>
      </c>
      <c r="G4107">
        <v>5</v>
      </c>
      <c r="H4107">
        <v>4</v>
      </c>
      <c r="I4107">
        <v>97291</v>
      </c>
      <c r="J4107">
        <v>1</v>
      </c>
      <c r="K4107">
        <v>0</v>
      </c>
      <c r="L4107">
        <v>0</v>
      </c>
      <c r="M4107">
        <v>0</v>
      </c>
      <c r="N4107">
        <v>1</v>
      </c>
      <c r="O4107">
        <v>1</v>
      </c>
      <c r="P4107">
        <v>348</v>
      </c>
      <c r="Q4107">
        <v>27</v>
      </c>
      <c r="R4107">
        <v>3</v>
      </c>
      <c r="S4107" t="s">
        <v>1478</v>
      </c>
      <c r="T4107">
        <v>1</v>
      </c>
      <c r="U4107">
        <v>8.0399999999999999E-2</v>
      </c>
      <c r="V4107">
        <v>1001</v>
      </c>
    </row>
    <row r="4108" spans="1:22">
      <c r="A4108">
        <v>215202</v>
      </c>
      <c r="B4108" t="s">
        <v>3769</v>
      </c>
      <c r="C4108">
        <v>18.866800000000001</v>
      </c>
      <c r="D4108">
        <v>18.9438999999999</v>
      </c>
      <c r="E4108">
        <v>11817</v>
      </c>
      <c r="F4108">
        <v>2</v>
      </c>
      <c r="G4108">
        <v>5</v>
      </c>
      <c r="H4108">
        <v>4</v>
      </c>
      <c r="I4108">
        <v>97291</v>
      </c>
      <c r="J4108">
        <v>1</v>
      </c>
      <c r="K4108">
        <v>0</v>
      </c>
      <c r="L4108">
        <v>0</v>
      </c>
      <c r="M4108">
        <v>0</v>
      </c>
      <c r="N4108">
        <v>1</v>
      </c>
      <c r="O4108">
        <v>1</v>
      </c>
      <c r="P4108">
        <v>348</v>
      </c>
      <c r="Q4108">
        <v>27</v>
      </c>
      <c r="R4108">
        <v>3</v>
      </c>
      <c r="S4108" t="s">
        <v>1478</v>
      </c>
      <c r="T4108">
        <v>1</v>
      </c>
      <c r="U4108">
        <v>7.7100000000000002E-2</v>
      </c>
      <c r="V4108">
        <v>911</v>
      </c>
    </row>
    <row r="4109" spans="1:22">
      <c r="A4109">
        <v>215203</v>
      </c>
      <c r="B4109" t="s">
        <v>3769</v>
      </c>
      <c r="C4109">
        <v>18.9438999999999</v>
      </c>
      <c r="D4109">
        <v>19.0098991099999</v>
      </c>
      <c r="E4109">
        <v>11817</v>
      </c>
      <c r="F4109">
        <v>2</v>
      </c>
      <c r="G4109">
        <v>5</v>
      </c>
      <c r="H4109">
        <v>4</v>
      </c>
      <c r="I4109">
        <v>97291</v>
      </c>
      <c r="J4109">
        <v>1</v>
      </c>
      <c r="K4109">
        <v>0</v>
      </c>
      <c r="L4109">
        <v>0</v>
      </c>
      <c r="M4109">
        <v>0</v>
      </c>
      <c r="N4109">
        <v>1</v>
      </c>
      <c r="O4109">
        <v>1</v>
      </c>
      <c r="P4109">
        <v>348</v>
      </c>
      <c r="Q4109">
        <v>27</v>
      </c>
      <c r="R4109">
        <v>3</v>
      </c>
      <c r="S4109" t="s">
        <v>1478</v>
      </c>
      <c r="T4109">
        <v>1</v>
      </c>
      <c r="U4109">
        <v>6.599911E-2</v>
      </c>
      <c r="V4109">
        <v>780</v>
      </c>
    </row>
    <row r="4110" spans="1:22">
      <c r="A4110">
        <v>215204</v>
      </c>
      <c r="B4110" t="s">
        <v>3769</v>
      </c>
      <c r="C4110">
        <v>19.0098991099999</v>
      </c>
      <c r="D4110">
        <v>19.019285270000001</v>
      </c>
      <c r="E4110">
        <v>11817</v>
      </c>
      <c r="F4110">
        <v>1</v>
      </c>
      <c r="G4110">
        <v>5</v>
      </c>
      <c r="H4110">
        <v>4</v>
      </c>
      <c r="I4110">
        <v>97291</v>
      </c>
      <c r="J4110">
        <v>1</v>
      </c>
      <c r="K4110">
        <v>0</v>
      </c>
      <c r="L4110">
        <v>0</v>
      </c>
      <c r="M4110">
        <v>0</v>
      </c>
      <c r="N4110">
        <v>1</v>
      </c>
      <c r="O4110">
        <v>1</v>
      </c>
      <c r="P4110">
        <v>348</v>
      </c>
      <c r="Q4110">
        <v>27</v>
      </c>
      <c r="R4110">
        <v>3</v>
      </c>
      <c r="S4110" t="s">
        <v>1478</v>
      </c>
      <c r="T4110">
        <v>1</v>
      </c>
      <c r="U4110">
        <v>9.3861599999999993E-3</v>
      </c>
      <c r="V4110">
        <v>111</v>
      </c>
    </row>
    <row r="4111" spans="1:22">
      <c r="A4111">
        <v>215205</v>
      </c>
      <c r="B4111" t="s">
        <v>3769</v>
      </c>
      <c r="C4111">
        <v>19.019285270000001</v>
      </c>
      <c r="D4111">
        <v>19.060099999999899</v>
      </c>
      <c r="E4111">
        <v>11817</v>
      </c>
      <c r="F4111">
        <v>2</v>
      </c>
      <c r="G4111">
        <v>5</v>
      </c>
      <c r="H4111">
        <v>4</v>
      </c>
      <c r="I4111">
        <v>97291</v>
      </c>
      <c r="J4111">
        <v>1</v>
      </c>
      <c r="K4111">
        <v>0</v>
      </c>
      <c r="L4111">
        <v>0</v>
      </c>
      <c r="M4111">
        <v>0</v>
      </c>
      <c r="N4111">
        <v>1</v>
      </c>
      <c r="O4111">
        <v>1</v>
      </c>
      <c r="P4111">
        <v>348</v>
      </c>
      <c r="Q4111">
        <v>27</v>
      </c>
      <c r="R4111">
        <v>3</v>
      </c>
      <c r="S4111" t="s">
        <v>1478</v>
      </c>
      <c r="T4111">
        <v>1</v>
      </c>
      <c r="U4111">
        <v>4.081473E-2</v>
      </c>
      <c r="V4111">
        <v>482</v>
      </c>
    </row>
    <row r="4112" spans="1:22">
      <c r="A4112">
        <v>215206</v>
      </c>
      <c r="B4112" t="s">
        <v>3769</v>
      </c>
      <c r="C4112">
        <v>19.060099999999899</v>
      </c>
      <c r="D4112">
        <v>19.125</v>
      </c>
      <c r="E4112">
        <v>8063</v>
      </c>
      <c r="F4112">
        <v>2</v>
      </c>
      <c r="G4112">
        <v>5</v>
      </c>
      <c r="H4112">
        <v>4</v>
      </c>
      <c r="I4112">
        <v>97291</v>
      </c>
      <c r="J4112">
        <v>1</v>
      </c>
      <c r="K4112">
        <v>0</v>
      </c>
      <c r="L4112">
        <v>0</v>
      </c>
      <c r="M4112">
        <v>0</v>
      </c>
      <c r="N4112">
        <v>1</v>
      </c>
      <c r="O4112">
        <v>1</v>
      </c>
      <c r="P4112">
        <v>348</v>
      </c>
      <c r="Q4112">
        <v>27</v>
      </c>
      <c r="R4112">
        <v>3</v>
      </c>
      <c r="S4112" t="s">
        <v>1478</v>
      </c>
      <c r="T4112">
        <v>1</v>
      </c>
      <c r="U4112">
        <v>6.4899999999999999E-2</v>
      </c>
      <c r="V4112">
        <v>523</v>
      </c>
    </row>
    <row r="4113" spans="1:22">
      <c r="A4113">
        <v>215207</v>
      </c>
      <c r="B4113" t="s">
        <v>3769</v>
      </c>
      <c r="C4113">
        <v>19.125</v>
      </c>
      <c r="D4113">
        <v>19.19876867</v>
      </c>
      <c r="E4113">
        <v>8152</v>
      </c>
      <c r="F4113">
        <v>2</v>
      </c>
      <c r="G4113">
        <v>5</v>
      </c>
      <c r="H4113">
        <v>4</v>
      </c>
      <c r="I4113">
        <v>97291</v>
      </c>
      <c r="J4113">
        <v>1</v>
      </c>
      <c r="K4113">
        <v>0</v>
      </c>
      <c r="L4113">
        <v>0</v>
      </c>
      <c r="M4113">
        <v>0</v>
      </c>
      <c r="N4113">
        <v>1</v>
      </c>
      <c r="O4113">
        <v>1</v>
      </c>
      <c r="P4113">
        <v>348</v>
      </c>
      <c r="Q4113">
        <v>27</v>
      </c>
      <c r="R4113">
        <v>3</v>
      </c>
      <c r="S4113" t="s">
        <v>1478</v>
      </c>
      <c r="T4113">
        <v>1</v>
      </c>
      <c r="U4113">
        <v>7.3768669999999995E-2</v>
      </c>
      <c r="V4113">
        <v>601</v>
      </c>
    </row>
    <row r="4114" spans="1:22">
      <c r="A4114">
        <v>215208</v>
      </c>
      <c r="B4114" t="s">
        <v>3769</v>
      </c>
      <c r="C4114">
        <v>19.19876867</v>
      </c>
      <c r="D4114">
        <v>19.205921320000002</v>
      </c>
      <c r="E4114">
        <v>8152</v>
      </c>
      <c r="F4114">
        <v>1</v>
      </c>
      <c r="G4114">
        <v>5</v>
      </c>
      <c r="H4114">
        <v>4</v>
      </c>
      <c r="I4114">
        <v>97291</v>
      </c>
      <c r="J4114">
        <v>1</v>
      </c>
      <c r="K4114">
        <v>0</v>
      </c>
      <c r="L4114">
        <v>0</v>
      </c>
      <c r="M4114">
        <v>0</v>
      </c>
      <c r="N4114">
        <v>1</v>
      </c>
      <c r="O4114">
        <v>1</v>
      </c>
      <c r="P4114">
        <v>348</v>
      </c>
      <c r="Q4114">
        <v>27</v>
      </c>
      <c r="R4114">
        <v>3</v>
      </c>
      <c r="S4114" t="s">
        <v>1478</v>
      </c>
      <c r="T4114">
        <v>1</v>
      </c>
      <c r="U4114">
        <v>7.15265E-3</v>
      </c>
      <c r="V4114">
        <v>58</v>
      </c>
    </row>
    <row r="4115" spans="1:22">
      <c r="A4115">
        <v>215209</v>
      </c>
      <c r="B4115" t="s">
        <v>3769</v>
      </c>
      <c r="C4115">
        <v>19.205921320000002</v>
      </c>
      <c r="D4115">
        <v>19.252800000000001</v>
      </c>
      <c r="E4115">
        <v>8152</v>
      </c>
      <c r="F4115">
        <v>2</v>
      </c>
      <c r="G4115">
        <v>5</v>
      </c>
      <c r="H4115">
        <v>4</v>
      </c>
      <c r="I4115">
        <v>97291</v>
      </c>
      <c r="J4115">
        <v>1</v>
      </c>
      <c r="K4115">
        <v>0</v>
      </c>
      <c r="L4115">
        <v>0</v>
      </c>
      <c r="M4115">
        <v>0</v>
      </c>
      <c r="N4115">
        <v>1</v>
      </c>
      <c r="O4115">
        <v>1</v>
      </c>
      <c r="P4115">
        <v>348</v>
      </c>
      <c r="Q4115">
        <v>27</v>
      </c>
      <c r="R4115">
        <v>3</v>
      </c>
      <c r="S4115" t="s">
        <v>1478</v>
      </c>
      <c r="T4115">
        <v>1</v>
      </c>
      <c r="U4115">
        <v>4.6878679999999999E-2</v>
      </c>
      <c r="V4115">
        <v>382</v>
      </c>
    </row>
    <row r="4116" spans="1:22">
      <c r="A4116">
        <v>215210</v>
      </c>
      <c r="B4116" t="s">
        <v>3769</v>
      </c>
      <c r="C4116">
        <v>19.252800000000001</v>
      </c>
      <c r="D4116">
        <v>19.3</v>
      </c>
      <c r="E4116">
        <v>8234</v>
      </c>
      <c r="F4116">
        <v>2</v>
      </c>
      <c r="G4116">
        <v>5</v>
      </c>
      <c r="H4116">
        <v>4</v>
      </c>
      <c r="I4116">
        <v>97291</v>
      </c>
      <c r="J4116">
        <v>1</v>
      </c>
      <c r="K4116">
        <v>0</v>
      </c>
      <c r="L4116">
        <v>0</v>
      </c>
      <c r="M4116">
        <v>0</v>
      </c>
      <c r="N4116">
        <v>1</v>
      </c>
      <c r="O4116">
        <v>1</v>
      </c>
      <c r="P4116">
        <v>348</v>
      </c>
      <c r="Q4116">
        <v>27</v>
      </c>
      <c r="R4116">
        <v>3</v>
      </c>
      <c r="S4116" t="s">
        <v>1478</v>
      </c>
      <c r="T4116">
        <v>1</v>
      </c>
      <c r="U4116">
        <v>4.7199999999999999E-2</v>
      </c>
      <c r="V4116">
        <v>389</v>
      </c>
    </row>
    <row r="4117" spans="1:22">
      <c r="A4117">
        <v>215211</v>
      </c>
      <c r="B4117" t="s">
        <v>3769</v>
      </c>
      <c r="C4117">
        <v>19.3</v>
      </c>
      <c r="D4117">
        <v>19.30003</v>
      </c>
      <c r="E4117">
        <v>12289</v>
      </c>
      <c r="F4117">
        <v>2</v>
      </c>
      <c r="G4117">
        <v>5</v>
      </c>
      <c r="H4117">
        <v>4</v>
      </c>
      <c r="I4117">
        <v>97291</v>
      </c>
      <c r="J4117">
        <v>1</v>
      </c>
      <c r="K4117">
        <v>0</v>
      </c>
      <c r="L4117">
        <v>0</v>
      </c>
      <c r="M4117">
        <v>0</v>
      </c>
      <c r="N4117">
        <v>1</v>
      </c>
      <c r="O4117">
        <v>1</v>
      </c>
      <c r="P4117">
        <v>348</v>
      </c>
      <c r="Q4117">
        <v>27</v>
      </c>
      <c r="R4117">
        <v>3</v>
      </c>
      <c r="S4117" t="s">
        <v>1478</v>
      </c>
      <c r="T4117">
        <v>1</v>
      </c>
      <c r="U4117">
        <v>3.0000000000000001E-5</v>
      </c>
      <c r="V4117">
        <v>0</v>
      </c>
    </row>
    <row r="4118" spans="1:22">
      <c r="A4118">
        <v>215212</v>
      </c>
      <c r="B4118" t="s">
        <v>3769</v>
      </c>
      <c r="C4118">
        <v>19.30003</v>
      </c>
      <c r="D4118">
        <v>19.300039000000002</v>
      </c>
      <c r="E4118">
        <v>13816</v>
      </c>
      <c r="F4118">
        <v>2</v>
      </c>
      <c r="G4118">
        <v>5</v>
      </c>
      <c r="H4118">
        <v>4</v>
      </c>
      <c r="I4118">
        <v>97291</v>
      </c>
      <c r="J4118">
        <v>1</v>
      </c>
      <c r="K4118">
        <v>0</v>
      </c>
      <c r="L4118">
        <v>0</v>
      </c>
      <c r="M4118">
        <v>0</v>
      </c>
      <c r="N4118">
        <v>1</v>
      </c>
      <c r="O4118">
        <v>1</v>
      </c>
      <c r="P4118">
        <v>348</v>
      </c>
      <c r="Q4118">
        <v>27</v>
      </c>
      <c r="R4118">
        <v>3</v>
      </c>
      <c r="S4118" t="s">
        <v>1478</v>
      </c>
      <c r="T4118">
        <v>1</v>
      </c>
      <c r="U4118">
        <v>9.0000000000000002E-6</v>
      </c>
      <c r="V4118">
        <v>0</v>
      </c>
    </row>
    <row r="4119" spans="1:22">
      <c r="A4119">
        <v>215213</v>
      </c>
      <c r="B4119" t="s">
        <v>3769</v>
      </c>
      <c r="C4119">
        <v>21.137738559999899</v>
      </c>
      <c r="D4119">
        <v>21.202200000000001</v>
      </c>
      <c r="E4119">
        <v>9990</v>
      </c>
      <c r="F4119">
        <v>2</v>
      </c>
      <c r="G4119">
        <v>3</v>
      </c>
      <c r="H4119">
        <v>3</v>
      </c>
      <c r="I4119">
        <v>97291</v>
      </c>
      <c r="J4119">
        <v>1</v>
      </c>
      <c r="K4119">
        <v>14</v>
      </c>
      <c r="L4119">
        <v>2</v>
      </c>
      <c r="M4119">
        <v>0</v>
      </c>
      <c r="N4119">
        <v>1</v>
      </c>
      <c r="O4119">
        <v>1</v>
      </c>
      <c r="P4119">
        <v>348</v>
      </c>
      <c r="Q4119">
        <v>27</v>
      </c>
      <c r="R4119">
        <v>3</v>
      </c>
      <c r="S4119" t="s">
        <v>1478</v>
      </c>
      <c r="T4119">
        <v>1</v>
      </c>
      <c r="U4119">
        <v>6.4461439999999995E-2</v>
      </c>
      <c r="V4119">
        <v>644</v>
      </c>
    </row>
    <row r="4120" spans="1:22">
      <c r="A4120">
        <v>215214</v>
      </c>
      <c r="B4120" t="s">
        <v>3769</v>
      </c>
      <c r="C4120">
        <v>21.202200000000001</v>
      </c>
      <c r="D4120">
        <v>21.328399999999899</v>
      </c>
      <c r="E4120">
        <v>10078</v>
      </c>
      <c r="F4120">
        <v>2</v>
      </c>
      <c r="G4120">
        <v>3</v>
      </c>
      <c r="H4120">
        <v>3</v>
      </c>
      <c r="I4120">
        <v>97291</v>
      </c>
      <c r="J4120">
        <v>1</v>
      </c>
      <c r="K4120">
        <v>14</v>
      </c>
      <c r="L4120">
        <v>2</v>
      </c>
      <c r="M4120">
        <v>0</v>
      </c>
      <c r="N4120">
        <v>1</v>
      </c>
      <c r="O4120">
        <v>1</v>
      </c>
      <c r="P4120">
        <v>348</v>
      </c>
      <c r="Q4120">
        <v>27</v>
      </c>
      <c r="R4120">
        <v>3</v>
      </c>
      <c r="S4120" t="s">
        <v>1478</v>
      </c>
      <c r="T4120">
        <v>1</v>
      </c>
      <c r="U4120">
        <v>0.12620000000000001</v>
      </c>
      <c r="V4120">
        <v>1272</v>
      </c>
    </row>
    <row r="4121" spans="1:22">
      <c r="A4121">
        <v>215215</v>
      </c>
      <c r="B4121" t="s">
        <v>3769</v>
      </c>
      <c r="C4121">
        <v>21.328399999999899</v>
      </c>
      <c r="D4121">
        <v>21.392499999999899</v>
      </c>
      <c r="E4121">
        <v>10167</v>
      </c>
      <c r="F4121">
        <v>2</v>
      </c>
      <c r="G4121">
        <v>3</v>
      </c>
      <c r="H4121">
        <v>3</v>
      </c>
      <c r="I4121">
        <v>97291</v>
      </c>
      <c r="J4121">
        <v>1</v>
      </c>
      <c r="K4121">
        <v>14</v>
      </c>
      <c r="L4121">
        <v>2</v>
      </c>
      <c r="M4121">
        <v>0</v>
      </c>
      <c r="N4121">
        <v>1</v>
      </c>
      <c r="O4121">
        <v>1</v>
      </c>
      <c r="P4121">
        <v>348</v>
      </c>
      <c r="Q4121">
        <v>27</v>
      </c>
      <c r="R4121">
        <v>3</v>
      </c>
      <c r="S4121" t="s">
        <v>1478</v>
      </c>
      <c r="T4121">
        <v>1</v>
      </c>
      <c r="U4121">
        <v>6.4100000000000004E-2</v>
      </c>
      <c r="V4121">
        <v>652</v>
      </c>
    </row>
    <row r="4122" spans="1:22">
      <c r="A4122">
        <v>215216</v>
      </c>
      <c r="B4122" t="s">
        <v>3769</v>
      </c>
      <c r="C4122">
        <v>21.392499999999899</v>
      </c>
      <c r="D4122">
        <v>21.4302999999999</v>
      </c>
      <c r="E4122">
        <v>10214</v>
      </c>
      <c r="F4122">
        <v>2</v>
      </c>
      <c r="G4122">
        <v>3</v>
      </c>
      <c r="H4122">
        <v>3</v>
      </c>
      <c r="I4122">
        <v>97291</v>
      </c>
      <c r="J4122">
        <v>1</v>
      </c>
      <c r="K4122">
        <v>14</v>
      </c>
      <c r="L4122">
        <v>2</v>
      </c>
      <c r="M4122">
        <v>0</v>
      </c>
      <c r="N4122">
        <v>1</v>
      </c>
      <c r="O4122">
        <v>1</v>
      </c>
      <c r="P4122">
        <v>348</v>
      </c>
      <c r="Q4122">
        <v>27</v>
      </c>
      <c r="R4122">
        <v>3</v>
      </c>
      <c r="S4122" t="s">
        <v>1478</v>
      </c>
      <c r="T4122">
        <v>1</v>
      </c>
      <c r="U4122">
        <v>3.78E-2</v>
      </c>
      <c r="V4122">
        <v>386</v>
      </c>
    </row>
    <row r="4123" spans="1:22">
      <c r="A4123">
        <v>215217</v>
      </c>
      <c r="B4123" t="s">
        <v>3769</v>
      </c>
      <c r="C4123">
        <v>21.4302999999999</v>
      </c>
      <c r="D4123">
        <v>21.474799999999899</v>
      </c>
      <c r="E4123">
        <v>10252</v>
      </c>
      <c r="F4123">
        <v>2</v>
      </c>
      <c r="G4123">
        <v>3</v>
      </c>
      <c r="H4123">
        <v>3</v>
      </c>
      <c r="I4123">
        <v>97291</v>
      </c>
      <c r="J4123">
        <v>1</v>
      </c>
      <c r="K4123">
        <v>14</v>
      </c>
      <c r="L4123">
        <v>2</v>
      </c>
      <c r="M4123">
        <v>0</v>
      </c>
      <c r="N4123">
        <v>1</v>
      </c>
      <c r="O4123">
        <v>1</v>
      </c>
      <c r="P4123">
        <v>348</v>
      </c>
      <c r="Q4123">
        <v>27</v>
      </c>
      <c r="R4123">
        <v>3</v>
      </c>
      <c r="S4123" t="s">
        <v>1478</v>
      </c>
      <c r="T4123">
        <v>1</v>
      </c>
      <c r="U4123">
        <v>4.4499999999999998E-2</v>
      </c>
      <c r="V4123">
        <v>456</v>
      </c>
    </row>
    <row r="4124" spans="1:22">
      <c r="A4124">
        <v>215218</v>
      </c>
      <c r="B4124" t="s">
        <v>3769</v>
      </c>
      <c r="C4124">
        <v>21.474799999999899</v>
      </c>
      <c r="D4124">
        <v>21.620200000000001</v>
      </c>
      <c r="E4124">
        <v>10340</v>
      </c>
      <c r="F4124">
        <v>2</v>
      </c>
      <c r="G4124">
        <v>3</v>
      </c>
      <c r="H4124">
        <v>3</v>
      </c>
      <c r="I4124">
        <v>97291</v>
      </c>
      <c r="J4124">
        <v>1</v>
      </c>
      <c r="K4124">
        <v>14</v>
      </c>
      <c r="L4124">
        <v>2</v>
      </c>
      <c r="M4124">
        <v>0</v>
      </c>
      <c r="N4124">
        <v>1</v>
      </c>
      <c r="O4124">
        <v>1</v>
      </c>
      <c r="P4124">
        <v>348</v>
      </c>
      <c r="Q4124">
        <v>27</v>
      </c>
      <c r="R4124">
        <v>3</v>
      </c>
      <c r="S4124" t="s">
        <v>1478</v>
      </c>
      <c r="T4124">
        <v>1</v>
      </c>
      <c r="U4124">
        <v>0.1454</v>
      </c>
      <c r="V4124">
        <v>1503</v>
      </c>
    </row>
    <row r="4125" spans="1:22">
      <c r="A4125">
        <v>215219</v>
      </c>
      <c r="B4125" t="s">
        <v>3769</v>
      </c>
      <c r="C4125">
        <v>21.620200000000001</v>
      </c>
      <c r="D4125">
        <v>21.761500000000002</v>
      </c>
      <c r="E4125">
        <v>10473</v>
      </c>
      <c r="F4125">
        <v>2</v>
      </c>
      <c r="G4125">
        <v>3</v>
      </c>
      <c r="H4125">
        <v>3</v>
      </c>
      <c r="I4125">
        <v>97291</v>
      </c>
      <c r="J4125">
        <v>1</v>
      </c>
      <c r="K4125">
        <v>14</v>
      </c>
      <c r="L4125">
        <v>2</v>
      </c>
      <c r="M4125">
        <v>0</v>
      </c>
      <c r="N4125">
        <v>1</v>
      </c>
      <c r="O4125">
        <v>1</v>
      </c>
      <c r="P4125">
        <v>348</v>
      </c>
      <c r="Q4125">
        <v>27</v>
      </c>
      <c r="R4125">
        <v>3</v>
      </c>
      <c r="S4125" t="s">
        <v>1478</v>
      </c>
      <c r="T4125">
        <v>1</v>
      </c>
      <c r="U4125">
        <v>0.14130000000000001</v>
      </c>
      <c r="V4125">
        <v>1480</v>
      </c>
    </row>
    <row r="4126" spans="1:22">
      <c r="A4126">
        <v>215220</v>
      </c>
      <c r="B4126" t="s">
        <v>3769</v>
      </c>
      <c r="C4126">
        <v>21.761500000000002</v>
      </c>
      <c r="D4126">
        <v>21.8596</v>
      </c>
      <c r="E4126">
        <v>10584</v>
      </c>
      <c r="F4126">
        <v>2</v>
      </c>
      <c r="G4126">
        <v>3</v>
      </c>
      <c r="H4126">
        <v>3</v>
      </c>
      <c r="I4126">
        <v>97291</v>
      </c>
      <c r="J4126">
        <v>1</v>
      </c>
      <c r="K4126">
        <v>14</v>
      </c>
      <c r="L4126">
        <v>2</v>
      </c>
      <c r="M4126">
        <v>0</v>
      </c>
      <c r="N4126">
        <v>1</v>
      </c>
      <c r="O4126">
        <v>1</v>
      </c>
      <c r="P4126">
        <v>348</v>
      </c>
      <c r="Q4126">
        <v>27</v>
      </c>
      <c r="R4126">
        <v>3</v>
      </c>
      <c r="S4126" t="s">
        <v>1478</v>
      </c>
      <c r="T4126">
        <v>1</v>
      </c>
      <c r="U4126">
        <v>9.8100000000000007E-2</v>
      </c>
      <c r="V4126">
        <v>1038</v>
      </c>
    </row>
    <row r="4127" spans="1:22">
      <c r="A4127">
        <v>215221</v>
      </c>
      <c r="B4127" t="s">
        <v>3769</v>
      </c>
      <c r="C4127">
        <v>21.8596</v>
      </c>
      <c r="D4127">
        <v>21.9971</v>
      </c>
      <c r="E4127">
        <v>10693</v>
      </c>
      <c r="F4127">
        <v>2</v>
      </c>
      <c r="G4127">
        <v>3</v>
      </c>
      <c r="H4127">
        <v>3</v>
      </c>
      <c r="I4127">
        <v>97291</v>
      </c>
      <c r="J4127">
        <v>1</v>
      </c>
      <c r="K4127">
        <v>14</v>
      </c>
      <c r="L4127">
        <v>2</v>
      </c>
      <c r="M4127">
        <v>0</v>
      </c>
      <c r="N4127">
        <v>1</v>
      </c>
      <c r="O4127">
        <v>1</v>
      </c>
      <c r="P4127">
        <v>348</v>
      </c>
      <c r="Q4127">
        <v>27</v>
      </c>
      <c r="R4127">
        <v>3</v>
      </c>
      <c r="S4127" t="s">
        <v>1478</v>
      </c>
      <c r="T4127">
        <v>1</v>
      </c>
      <c r="U4127">
        <v>0.13750000000000001</v>
      </c>
      <c r="V4127">
        <v>1470</v>
      </c>
    </row>
    <row r="4128" spans="1:22">
      <c r="A4128">
        <v>215222</v>
      </c>
      <c r="B4128" t="s">
        <v>3769</v>
      </c>
      <c r="C4128">
        <v>21.9971</v>
      </c>
      <c r="D4128">
        <v>22.0503</v>
      </c>
      <c r="E4128">
        <v>10782</v>
      </c>
      <c r="F4128">
        <v>2</v>
      </c>
      <c r="G4128">
        <v>3</v>
      </c>
      <c r="H4128">
        <v>3</v>
      </c>
      <c r="I4128">
        <v>97291</v>
      </c>
      <c r="J4128">
        <v>1</v>
      </c>
      <c r="K4128">
        <v>14</v>
      </c>
      <c r="L4128">
        <v>2</v>
      </c>
      <c r="M4128">
        <v>0</v>
      </c>
      <c r="N4128">
        <v>1</v>
      </c>
      <c r="O4128">
        <v>1</v>
      </c>
      <c r="P4128">
        <v>348</v>
      </c>
      <c r="Q4128">
        <v>27</v>
      </c>
      <c r="R4128">
        <v>3</v>
      </c>
      <c r="S4128" t="s">
        <v>1478</v>
      </c>
      <c r="T4128">
        <v>1</v>
      </c>
      <c r="U4128">
        <v>5.3199999999999997E-2</v>
      </c>
      <c r="V4128">
        <v>574</v>
      </c>
    </row>
    <row r="4129" spans="1:22">
      <c r="A4129">
        <v>215223</v>
      </c>
      <c r="B4129" t="s">
        <v>3769</v>
      </c>
      <c r="C4129">
        <v>22.0503</v>
      </c>
      <c r="D4129">
        <v>22.1203</v>
      </c>
      <c r="E4129">
        <v>10839</v>
      </c>
      <c r="F4129">
        <v>2</v>
      </c>
      <c r="G4129">
        <v>3</v>
      </c>
      <c r="H4129">
        <v>3</v>
      </c>
      <c r="I4129">
        <v>97291</v>
      </c>
      <c r="J4129">
        <v>1</v>
      </c>
      <c r="K4129">
        <v>14</v>
      </c>
      <c r="L4129">
        <v>2</v>
      </c>
      <c r="M4129">
        <v>0</v>
      </c>
      <c r="N4129">
        <v>1</v>
      </c>
      <c r="O4129">
        <v>1</v>
      </c>
      <c r="P4129">
        <v>348</v>
      </c>
      <c r="Q4129">
        <v>27</v>
      </c>
      <c r="R4129">
        <v>3</v>
      </c>
      <c r="S4129" t="s">
        <v>1478</v>
      </c>
      <c r="T4129">
        <v>1</v>
      </c>
      <c r="U4129">
        <v>7.0000000000000007E-2</v>
      </c>
      <c r="V4129">
        <v>759</v>
      </c>
    </row>
    <row r="4130" spans="1:22">
      <c r="A4130">
        <v>215224</v>
      </c>
      <c r="B4130" t="s">
        <v>3769</v>
      </c>
      <c r="C4130">
        <v>22.1203</v>
      </c>
      <c r="D4130">
        <v>22.201000000000001</v>
      </c>
      <c r="E4130">
        <v>10909</v>
      </c>
      <c r="F4130">
        <v>2</v>
      </c>
      <c r="G4130">
        <v>3</v>
      </c>
      <c r="H4130">
        <v>3</v>
      </c>
      <c r="I4130">
        <v>97291</v>
      </c>
      <c r="J4130">
        <v>1</v>
      </c>
      <c r="K4130">
        <v>14</v>
      </c>
      <c r="L4130">
        <v>2</v>
      </c>
      <c r="M4130">
        <v>0</v>
      </c>
      <c r="N4130">
        <v>1</v>
      </c>
      <c r="O4130">
        <v>1</v>
      </c>
      <c r="P4130">
        <v>348</v>
      </c>
      <c r="Q4130">
        <v>27</v>
      </c>
      <c r="R4130">
        <v>3</v>
      </c>
      <c r="S4130" t="s">
        <v>1478</v>
      </c>
      <c r="T4130">
        <v>1</v>
      </c>
      <c r="U4130">
        <v>8.0699999999999994E-2</v>
      </c>
      <c r="V4130">
        <v>880</v>
      </c>
    </row>
    <row r="4131" spans="1:22">
      <c r="A4131">
        <v>215225</v>
      </c>
      <c r="B4131" t="s">
        <v>3769</v>
      </c>
      <c r="C4131">
        <v>22.201000000000001</v>
      </c>
      <c r="D4131">
        <v>22.273800000000001</v>
      </c>
      <c r="E4131">
        <v>10980</v>
      </c>
      <c r="F4131">
        <v>2</v>
      </c>
      <c r="G4131">
        <v>3</v>
      </c>
      <c r="H4131">
        <v>3</v>
      </c>
      <c r="I4131">
        <v>97291</v>
      </c>
      <c r="J4131">
        <v>1</v>
      </c>
      <c r="K4131">
        <v>14</v>
      </c>
      <c r="L4131">
        <v>2</v>
      </c>
      <c r="M4131">
        <v>0</v>
      </c>
      <c r="N4131">
        <v>1</v>
      </c>
      <c r="O4131">
        <v>1</v>
      </c>
      <c r="P4131">
        <v>348</v>
      </c>
      <c r="Q4131">
        <v>27</v>
      </c>
      <c r="R4131">
        <v>3</v>
      </c>
      <c r="S4131" t="s">
        <v>1478</v>
      </c>
      <c r="T4131">
        <v>1</v>
      </c>
      <c r="U4131">
        <v>7.2800000000000004E-2</v>
      </c>
      <c r="V4131">
        <v>799</v>
      </c>
    </row>
    <row r="4132" spans="1:22">
      <c r="A4132">
        <v>215226</v>
      </c>
      <c r="B4132" t="s">
        <v>3769</v>
      </c>
      <c r="C4132">
        <v>22.273800000000001</v>
      </c>
      <c r="D4132">
        <v>22.316099999999899</v>
      </c>
      <c r="E4132">
        <v>11069</v>
      </c>
      <c r="F4132">
        <v>2</v>
      </c>
      <c r="G4132">
        <v>3</v>
      </c>
      <c r="H4132">
        <v>3</v>
      </c>
      <c r="I4132">
        <v>97291</v>
      </c>
      <c r="J4132">
        <v>1</v>
      </c>
      <c r="K4132">
        <v>14</v>
      </c>
      <c r="L4132">
        <v>2</v>
      </c>
      <c r="M4132">
        <v>0</v>
      </c>
      <c r="N4132">
        <v>1</v>
      </c>
      <c r="O4132">
        <v>1</v>
      </c>
      <c r="P4132">
        <v>348</v>
      </c>
      <c r="Q4132">
        <v>27</v>
      </c>
      <c r="R4132">
        <v>3</v>
      </c>
      <c r="S4132" t="s">
        <v>1478</v>
      </c>
      <c r="T4132">
        <v>1</v>
      </c>
      <c r="U4132">
        <v>4.2299999999999997E-2</v>
      </c>
      <c r="V4132">
        <v>468</v>
      </c>
    </row>
    <row r="4133" spans="1:22">
      <c r="A4133">
        <v>215227</v>
      </c>
      <c r="B4133" t="s">
        <v>3769</v>
      </c>
      <c r="C4133">
        <v>22.316099999999899</v>
      </c>
      <c r="D4133">
        <v>22.3493999999999</v>
      </c>
      <c r="E4133">
        <v>11069</v>
      </c>
      <c r="F4133">
        <v>2</v>
      </c>
      <c r="G4133">
        <v>3</v>
      </c>
      <c r="H4133">
        <v>3</v>
      </c>
      <c r="I4133">
        <v>97291</v>
      </c>
      <c r="J4133">
        <v>1</v>
      </c>
      <c r="K4133">
        <v>14</v>
      </c>
      <c r="L4133">
        <v>2</v>
      </c>
      <c r="M4133">
        <v>0</v>
      </c>
      <c r="N4133">
        <v>1</v>
      </c>
      <c r="O4133">
        <v>1</v>
      </c>
      <c r="P4133">
        <v>348</v>
      </c>
      <c r="Q4133">
        <v>27</v>
      </c>
      <c r="R4133">
        <v>3</v>
      </c>
      <c r="S4133" t="s">
        <v>1478</v>
      </c>
      <c r="T4133">
        <v>1</v>
      </c>
      <c r="U4133">
        <v>3.3300000000000003E-2</v>
      </c>
      <c r="V4133">
        <v>369</v>
      </c>
    </row>
    <row r="4134" spans="1:22">
      <c r="A4134">
        <v>215228</v>
      </c>
      <c r="B4134" t="s">
        <v>3769</v>
      </c>
      <c r="C4134">
        <v>22.3493999999999</v>
      </c>
      <c r="D4134">
        <v>22.3738999999999</v>
      </c>
      <c r="E4134">
        <v>11095</v>
      </c>
      <c r="F4134">
        <v>2</v>
      </c>
      <c r="G4134">
        <v>3</v>
      </c>
      <c r="H4134">
        <v>3</v>
      </c>
      <c r="I4134">
        <v>97291</v>
      </c>
      <c r="J4134">
        <v>1</v>
      </c>
      <c r="K4134">
        <v>14</v>
      </c>
      <c r="L4134">
        <v>2</v>
      </c>
      <c r="M4134">
        <v>0</v>
      </c>
      <c r="N4134">
        <v>1</v>
      </c>
      <c r="O4134">
        <v>1</v>
      </c>
      <c r="P4134">
        <v>348</v>
      </c>
      <c r="Q4134">
        <v>27</v>
      </c>
      <c r="R4134">
        <v>3</v>
      </c>
      <c r="S4134" t="s">
        <v>1478</v>
      </c>
      <c r="T4134">
        <v>1</v>
      </c>
      <c r="U4134">
        <v>2.4500000000000001E-2</v>
      </c>
      <c r="V4134">
        <v>272</v>
      </c>
    </row>
    <row r="4135" spans="1:22">
      <c r="A4135">
        <v>215229</v>
      </c>
      <c r="B4135" t="s">
        <v>3769</v>
      </c>
      <c r="C4135">
        <v>22.3738999999999</v>
      </c>
      <c r="D4135">
        <v>22.4116</v>
      </c>
      <c r="E4135">
        <v>11124</v>
      </c>
      <c r="F4135">
        <v>2</v>
      </c>
      <c r="G4135">
        <v>3</v>
      </c>
      <c r="H4135">
        <v>3</v>
      </c>
      <c r="I4135">
        <v>97291</v>
      </c>
      <c r="J4135">
        <v>1</v>
      </c>
      <c r="K4135">
        <v>14</v>
      </c>
      <c r="L4135">
        <v>2</v>
      </c>
      <c r="M4135">
        <v>0</v>
      </c>
      <c r="N4135">
        <v>1</v>
      </c>
      <c r="O4135">
        <v>1</v>
      </c>
      <c r="P4135">
        <v>348</v>
      </c>
      <c r="Q4135">
        <v>27</v>
      </c>
      <c r="R4135">
        <v>3</v>
      </c>
      <c r="S4135" t="s">
        <v>1478</v>
      </c>
      <c r="T4135">
        <v>1</v>
      </c>
      <c r="U4135">
        <v>3.7699999999999997E-2</v>
      </c>
      <c r="V4135">
        <v>419</v>
      </c>
    </row>
    <row r="4136" spans="1:22">
      <c r="A4136">
        <v>215230</v>
      </c>
      <c r="B4136" t="s">
        <v>3769</v>
      </c>
      <c r="C4136">
        <v>22.4116</v>
      </c>
      <c r="D4136">
        <v>22.4818</v>
      </c>
      <c r="E4136">
        <v>11174</v>
      </c>
      <c r="F4136">
        <v>2</v>
      </c>
      <c r="G4136">
        <v>3</v>
      </c>
      <c r="H4136">
        <v>3</v>
      </c>
      <c r="I4136">
        <v>97291</v>
      </c>
      <c r="J4136">
        <v>1</v>
      </c>
      <c r="K4136">
        <v>14</v>
      </c>
      <c r="L4136">
        <v>2</v>
      </c>
      <c r="M4136">
        <v>0</v>
      </c>
      <c r="N4136">
        <v>1</v>
      </c>
      <c r="O4136">
        <v>1</v>
      </c>
      <c r="P4136">
        <v>348</v>
      </c>
      <c r="Q4136">
        <v>27</v>
      </c>
      <c r="R4136">
        <v>3</v>
      </c>
      <c r="S4136" t="s">
        <v>1478</v>
      </c>
      <c r="T4136">
        <v>1</v>
      </c>
      <c r="U4136">
        <v>7.0199999999999999E-2</v>
      </c>
      <c r="V4136">
        <v>784</v>
      </c>
    </row>
    <row r="4137" spans="1:22">
      <c r="A4137">
        <v>215231</v>
      </c>
      <c r="B4137" t="s">
        <v>3769</v>
      </c>
      <c r="C4137">
        <v>22.4818</v>
      </c>
      <c r="D4137">
        <v>22.5322999999999</v>
      </c>
      <c r="E4137">
        <v>11230</v>
      </c>
      <c r="F4137">
        <v>2</v>
      </c>
      <c r="G4137">
        <v>3</v>
      </c>
      <c r="H4137">
        <v>3</v>
      </c>
      <c r="I4137">
        <v>97291</v>
      </c>
      <c r="J4137">
        <v>1</v>
      </c>
      <c r="K4137">
        <v>14</v>
      </c>
      <c r="L4137">
        <v>2</v>
      </c>
      <c r="M4137">
        <v>0</v>
      </c>
      <c r="N4137">
        <v>1</v>
      </c>
      <c r="O4137">
        <v>1</v>
      </c>
      <c r="P4137">
        <v>348</v>
      </c>
      <c r="Q4137">
        <v>27</v>
      </c>
      <c r="R4137">
        <v>3</v>
      </c>
      <c r="S4137" t="s">
        <v>1478</v>
      </c>
      <c r="T4137">
        <v>1</v>
      </c>
      <c r="U4137">
        <v>5.0500000000000003E-2</v>
      </c>
      <c r="V4137">
        <v>567</v>
      </c>
    </row>
    <row r="4138" spans="1:22">
      <c r="A4138">
        <v>215232</v>
      </c>
      <c r="B4138" t="s">
        <v>3769</v>
      </c>
      <c r="C4138">
        <v>22.5322999999999</v>
      </c>
      <c r="D4138">
        <v>22.648599999999899</v>
      </c>
      <c r="E4138">
        <v>11308</v>
      </c>
      <c r="F4138">
        <v>2</v>
      </c>
      <c r="G4138">
        <v>3</v>
      </c>
      <c r="H4138">
        <v>3</v>
      </c>
      <c r="I4138">
        <v>97291</v>
      </c>
      <c r="J4138">
        <v>1</v>
      </c>
      <c r="K4138">
        <v>14</v>
      </c>
      <c r="L4138">
        <v>2</v>
      </c>
      <c r="M4138">
        <v>0</v>
      </c>
      <c r="N4138">
        <v>1</v>
      </c>
      <c r="O4138">
        <v>1</v>
      </c>
      <c r="P4138">
        <v>348</v>
      </c>
      <c r="Q4138">
        <v>27</v>
      </c>
      <c r="R4138">
        <v>3</v>
      </c>
      <c r="S4138" t="s">
        <v>1478</v>
      </c>
      <c r="T4138">
        <v>1</v>
      </c>
      <c r="U4138">
        <v>0.1163</v>
      </c>
      <c r="V4138">
        <v>1315</v>
      </c>
    </row>
    <row r="4139" spans="1:22">
      <c r="A4139">
        <v>215233</v>
      </c>
      <c r="B4139" t="s">
        <v>3769</v>
      </c>
      <c r="C4139">
        <v>22.648599999999899</v>
      </c>
      <c r="D4139">
        <v>22.697299999999899</v>
      </c>
      <c r="E4139">
        <v>11384</v>
      </c>
      <c r="F4139">
        <v>2</v>
      </c>
      <c r="G4139">
        <v>3</v>
      </c>
      <c r="H4139">
        <v>3</v>
      </c>
      <c r="I4139">
        <v>97291</v>
      </c>
      <c r="J4139">
        <v>1</v>
      </c>
      <c r="K4139">
        <v>14</v>
      </c>
      <c r="L4139">
        <v>2</v>
      </c>
      <c r="M4139">
        <v>0</v>
      </c>
      <c r="N4139">
        <v>1</v>
      </c>
      <c r="O4139">
        <v>1</v>
      </c>
      <c r="P4139">
        <v>348</v>
      </c>
      <c r="Q4139">
        <v>27</v>
      </c>
      <c r="R4139">
        <v>3</v>
      </c>
      <c r="S4139" t="s">
        <v>1478</v>
      </c>
      <c r="T4139">
        <v>1</v>
      </c>
      <c r="U4139">
        <v>4.87E-2</v>
      </c>
      <c r="V4139">
        <v>554</v>
      </c>
    </row>
    <row r="4140" spans="1:22">
      <c r="A4140">
        <v>215234</v>
      </c>
      <c r="B4140" t="s">
        <v>3769</v>
      </c>
      <c r="C4140">
        <v>22.697299999999899</v>
      </c>
      <c r="D4140">
        <v>22.8582</v>
      </c>
      <c r="E4140">
        <v>11481</v>
      </c>
      <c r="F4140">
        <v>2</v>
      </c>
      <c r="G4140">
        <v>3</v>
      </c>
      <c r="H4140">
        <v>3</v>
      </c>
      <c r="I4140">
        <v>97291</v>
      </c>
      <c r="J4140">
        <v>1</v>
      </c>
      <c r="K4140">
        <v>14</v>
      </c>
      <c r="L4140">
        <v>2</v>
      </c>
      <c r="M4140">
        <v>0</v>
      </c>
      <c r="N4140">
        <v>1</v>
      </c>
      <c r="O4140">
        <v>1</v>
      </c>
      <c r="P4140">
        <v>348</v>
      </c>
      <c r="Q4140">
        <v>27</v>
      </c>
      <c r="R4140">
        <v>3</v>
      </c>
      <c r="S4140" t="s">
        <v>1478</v>
      </c>
      <c r="T4140">
        <v>1</v>
      </c>
      <c r="U4140">
        <v>0.16089999999999999</v>
      </c>
      <c r="V4140">
        <v>1847</v>
      </c>
    </row>
    <row r="4141" spans="1:22">
      <c r="A4141">
        <v>215235</v>
      </c>
      <c r="B4141" t="s">
        <v>3769</v>
      </c>
      <c r="C4141">
        <v>22.8582</v>
      </c>
      <c r="D4141">
        <v>22.9560999999999</v>
      </c>
      <c r="E4141">
        <v>11601</v>
      </c>
      <c r="F4141">
        <v>2</v>
      </c>
      <c r="G4141">
        <v>3</v>
      </c>
      <c r="H4141">
        <v>3</v>
      </c>
      <c r="I4141">
        <v>97291</v>
      </c>
      <c r="J4141">
        <v>1</v>
      </c>
      <c r="K4141">
        <v>14</v>
      </c>
      <c r="L4141">
        <v>2</v>
      </c>
      <c r="M4141">
        <v>0</v>
      </c>
      <c r="N4141">
        <v>1</v>
      </c>
      <c r="O4141">
        <v>1</v>
      </c>
      <c r="P4141">
        <v>348</v>
      </c>
      <c r="Q4141">
        <v>27</v>
      </c>
      <c r="R4141">
        <v>3</v>
      </c>
      <c r="S4141" t="s">
        <v>1478</v>
      </c>
      <c r="T4141">
        <v>1</v>
      </c>
      <c r="U4141">
        <v>9.7900000000000001E-2</v>
      </c>
      <c r="V4141">
        <v>1136</v>
      </c>
    </row>
    <row r="4142" spans="1:22">
      <c r="A4142">
        <v>215236</v>
      </c>
      <c r="B4142" t="s">
        <v>3769</v>
      </c>
      <c r="C4142">
        <v>22.9560999999999</v>
      </c>
      <c r="D4142">
        <v>23.011800000000001</v>
      </c>
      <c r="E4142">
        <v>11673</v>
      </c>
      <c r="F4142">
        <v>2</v>
      </c>
      <c r="G4142">
        <v>3</v>
      </c>
      <c r="H4142">
        <v>3</v>
      </c>
      <c r="I4142">
        <v>97291</v>
      </c>
      <c r="J4142">
        <v>1</v>
      </c>
      <c r="K4142">
        <v>14</v>
      </c>
      <c r="L4142">
        <v>2</v>
      </c>
      <c r="M4142">
        <v>0</v>
      </c>
      <c r="N4142">
        <v>1</v>
      </c>
      <c r="O4142">
        <v>1</v>
      </c>
      <c r="P4142">
        <v>348</v>
      </c>
      <c r="Q4142">
        <v>27</v>
      </c>
      <c r="R4142">
        <v>3</v>
      </c>
      <c r="S4142" t="s">
        <v>1478</v>
      </c>
      <c r="T4142">
        <v>1</v>
      </c>
      <c r="U4142">
        <v>5.57E-2</v>
      </c>
      <c r="V4142">
        <v>650</v>
      </c>
    </row>
    <row r="4143" spans="1:22">
      <c r="A4143">
        <v>215237</v>
      </c>
      <c r="B4143" t="s">
        <v>3769</v>
      </c>
      <c r="C4143">
        <v>23.011800000000001</v>
      </c>
      <c r="D4143">
        <v>23.0594</v>
      </c>
      <c r="E4143">
        <v>11720</v>
      </c>
      <c r="F4143">
        <v>2</v>
      </c>
      <c r="G4143">
        <v>3</v>
      </c>
      <c r="H4143">
        <v>3</v>
      </c>
      <c r="I4143">
        <v>97291</v>
      </c>
      <c r="J4143">
        <v>1</v>
      </c>
      <c r="K4143">
        <v>14</v>
      </c>
      <c r="L4143">
        <v>2</v>
      </c>
      <c r="M4143">
        <v>0</v>
      </c>
      <c r="N4143">
        <v>1</v>
      </c>
      <c r="O4143">
        <v>1</v>
      </c>
      <c r="P4143">
        <v>348</v>
      </c>
      <c r="Q4143">
        <v>27</v>
      </c>
      <c r="R4143">
        <v>3</v>
      </c>
      <c r="S4143" t="s">
        <v>1478</v>
      </c>
      <c r="T4143">
        <v>1</v>
      </c>
      <c r="U4143">
        <v>4.7600000000000003E-2</v>
      </c>
      <c r="V4143">
        <v>558</v>
      </c>
    </row>
    <row r="4144" spans="1:22">
      <c r="A4144">
        <v>215238</v>
      </c>
      <c r="B4144" t="s">
        <v>3769</v>
      </c>
      <c r="C4144">
        <v>23.0594</v>
      </c>
      <c r="D4144">
        <v>23.0702</v>
      </c>
      <c r="E4144">
        <v>11748</v>
      </c>
      <c r="F4144">
        <v>2</v>
      </c>
      <c r="G4144">
        <v>3</v>
      </c>
      <c r="H4144">
        <v>3</v>
      </c>
      <c r="I4144">
        <v>97291</v>
      </c>
      <c r="J4144">
        <v>1</v>
      </c>
      <c r="K4144">
        <v>14</v>
      </c>
      <c r="L4144">
        <v>2</v>
      </c>
      <c r="M4144">
        <v>0</v>
      </c>
      <c r="N4144">
        <v>1</v>
      </c>
      <c r="O4144">
        <v>1</v>
      </c>
      <c r="P4144">
        <v>348</v>
      </c>
      <c r="Q4144">
        <v>27</v>
      </c>
      <c r="R4144">
        <v>3</v>
      </c>
      <c r="S4144" t="s">
        <v>1478</v>
      </c>
      <c r="T4144">
        <v>1</v>
      </c>
      <c r="U4144">
        <v>1.0800000000000001E-2</v>
      </c>
      <c r="V4144">
        <v>127</v>
      </c>
    </row>
    <row r="4145" spans="1:22">
      <c r="A4145">
        <v>215239</v>
      </c>
      <c r="B4145" t="s">
        <v>3769</v>
      </c>
      <c r="C4145">
        <v>23.0702</v>
      </c>
      <c r="D4145">
        <v>23.152000000000001</v>
      </c>
      <c r="E4145">
        <v>11844</v>
      </c>
      <c r="F4145">
        <v>2</v>
      </c>
      <c r="G4145">
        <v>3</v>
      </c>
      <c r="H4145">
        <v>3</v>
      </c>
      <c r="I4145">
        <v>97291</v>
      </c>
      <c r="J4145">
        <v>1</v>
      </c>
      <c r="K4145">
        <v>14</v>
      </c>
      <c r="L4145">
        <v>2</v>
      </c>
      <c r="M4145">
        <v>0</v>
      </c>
      <c r="N4145">
        <v>1</v>
      </c>
      <c r="O4145">
        <v>1</v>
      </c>
      <c r="P4145">
        <v>348</v>
      </c>
      <c r="Q4145">
        <v>27</v>
      </c>
      <c r="R4145">
        <v>3</v>
      </c>
      <c r="S4145" t="s">
        <v>1478</v>
      </c>
      <c r="T4145">
        <v>1</v>
      </c>
      <c r="U4145">
        <v>8.1799999999999998E-2</v>
      </c>
      <c r="V4145">
        <v>969</v>
      </c>
    </row>
    <row r="4146" spans="1:22">
      <c r="A4146">
        <v>215240</v>
      </c>
      <c r="B4146" t="s">
        <v>3769</v>
      </c>
      <c r="C4146">
        <v>23.152000000000001</v>
      </c>
      <c r="D4146">
        <v>23.185145599999899</v>
      </c>
      <c r="E4146">
        <v>11844</v>
      </c>
      <c r="F4146">
        <v>2</v>
      </c>
      <c r="G4146">
        <v>3</v>
      </c>
      <c r="H4146">
        <v>3</v>
      </c>
      <c r="I4146">
        <v>97291</v>
      </c>
      <c r="J4146">
        <v>1</v>
      </c>
      <c r="K4146">
        <v>14</v>
      </c>
      <c r="L4146">
        <v>2</v>
      </c>
      <c r="M4146">
        <v>0</v>
      </c>
      <c r="N4146">
        <v>1</v>
      </c>
      <c r="O4146">
        <v>1</v>
      </c>
      <c r="P4146">
        <v>348</v>
      </c>
      <c r="Q4146">
        <v>27</v>
      </c>
      <c r="R4146">
        <v>3</v>
      </c>
      <c r="S4146" t="s">
        <v>1478</v>
      </c>
      <c r="T4146">
        <v>1</v>
      </c>
      <c r="U4146">
        <v>3.3145599999999997E-2</v>
      </c>
      <c r="V4146">
        <v>393</v>
      </c>
    </row>
    <row r="4147" spans="1:22">
      <c r="A4147">
        <v>215241</v>
      </c>
      <c r="B4147" t="s">
        <v>3769</v>
      </c>
      <c r="C4147">
        <v>23.185145599999899</v>
      </c>
      <c r="D4147">
        <v>23.185199999999899</v>
      </c>
      <c r="E4147">
        <v>11844</v>
      </c>
      <c r="F4147">
        <v>2</v>
      </c>
      <c r="G4147">
        <v>5</v>
      </c>
      <c r="H4147">
        <v>4</v>
      </c>
      <c r="I4147">
        <v>97291</v>
      </c>
      <c r="J4147">
        <v>1</v>
      </c>
      <c r="K4147">
        <v>14</v>
      </c>
      <c r="L4147">
        <v>2</v>
      </c>
      <c r="M4147">
        <v>0</v>
      </c>
      <c r="N4147">
        <v>1</v>
      </c>
      <c r="O4147">
        <v>1</v>
      </c>
      <c r="P4147">
        <v>348</v>
      </c>
      <c r="Q4147">
        <v>27</v>
      </c>
      <c r="R4147">
        <v>3</v>
      </c>
      <c r="S4147" t="s">
        <v>1478</v>
      </c>
      <c r="T4147">
        <v>1</v>
      </c>
      <c r="U4147">
        <v>5.4400000000000001E-5</v>
      </c>
      <c r="V4147">
        <v>1</v>
      </c>
    </row>
    <row r="4148" spans="1:22">
      <c r="A4148">
        <v>215242</v>
      </c>
      <c r="B4148" t="s">
        <v>3769</v>
      </c>
      <c r="C4148">
        <v>23.185199999999899</v>
      </c>
      <c r="D4148">
        <v>23.207100000000001</v>
      </c>
      <c r="E4148">
        <v>11869</v>
      </c>
      <c r="F4148">
        <v>2</v>
      </c>
      <c r="G4148">
        <v>5</v>
      </c>
      <c r="H4148">
        <v>4</v>
      </c>
      <c r="I4148">
        <v>97291</v>
      </c>
      <c r="J4148">
        <v>1</v>
      </c>
      <c r="K4148">
        <v>14</v>
      </c>
      <c r="L4148">
        <v>2</v>
      </c>
      <c r="M4148">
        <v>0</v>
      </c>
      <c r="N4148">
        <v>1</v>
      </c>
      <c r="O4148">
        <v>1</v>
      </c>
      <c r="P4148">
        <v>348</v>
      </c>
      <c r="Q4148">
        <v>27</v>
      </c>
      <c r="R4148">
        <v>3</v>
      </c>
      <c r="S4148" t="s">
        <v>1478</v>
      </c>
      <c r="T4148">
        <v>1</v>
      </c>
      <c r="U4148">
        <v>2.1899999999999999E-2</v>
      </c>
      <c r="V4148">
        <v>260</v>
      </c>
    </row>
    <row r="4149" spans="1:22">
      <c r="A4149">
        <v>215243</v>
      </c>
      <c r="B4149" t="s">
        <v>3769</v>
      </c>
      <c r="C4149">
        <v>23.207100000000001</v>
      </c>
      <c r="D4149">
        <v>23.305599999999899</v>
      </c>
      <c r="E4149">
        <v>11925</v>
      </c>
      <c r="F4149">
        <v>2</v>
      </c>
      <c r="G4149">
        <v>5</v>
      </c>
      <c r="H4149">
        <v>4</v>
      </c>
      <c r="I4149">
        <v>97291</v>
      </c>
      <c r="J4149">
        <v>1</v>
      </c>
      <c r="K4149">
        <v>14</v>
      </c>
      <c r="L4149">
        <v>2</v>
      </c>
      <c r="M4149">
        <v>0</v>
      </c>
      <c r="N4149">
        <v>1</v>
      </c>
      <c r="O4149">
        <v>1</v>
      </c>
      <c r="P4149">
        <v>348</v>
      </c>
      <c r="Q4149">
        <v>27</v>
      </c>
      <c r="R4149">
        <v>3</v>
      </c>
      <c r="S4149" t="s">
        <v>1478</v>
      </c>
      <c r="T4149">
        <v>1</v>
      </c>
      <c r="U4149">
        <v>9.8500000000000004E-2</v>
      </c>
      <c r="V4149">
        <v>1175</v>
      </c>
    </row>
    <row r="4150" spans="1:22">
      <c r="A4150">
        <v>215244</v>
      </c>
      <c r="B4150" t="s">
        <v>3769</v>
      </c>
      <c r="C4150">
        <v>23.305599999999899</v>
      </c>
      <c r="D4150">
        <v>23.30562325</v>
      </c>
      <c r="E4150">
        <v>12075</v>
      </c>
      <c r="F4150">
        <v>2</v>
      </c>
      <c r="G4150">
        <v>5</v>
      </c>
      <c r="H4150">
        <v>4</v>
      </c>
      <c r="I4150">
        <v>97291</v>
      </c>
      <c r="J4150">
        <v>1</v>
      </c>
      <c r="K4150">
        <v>14</v>
      </c>
      <c r="L4150">
        <v>2</v>
      </c>
      <c r="M4150">
        <v>0</v>
      </c>
      <c r="N4150">
        <v>1</v>
      </c>
      <c r="O4150">
        <v>1</v>
      </c>
      <c r="P4150">
        <v>348</v>
      </c>
      <c r="Q4150">
        <v>27</v>
      </c>
      <c r="R4150">
        <v>3</v>
      </c>
      <c r="S4150" t="s">
        <v>1478</v>
      </c>
      <c r="T4150">
        <v>1</v>
      </c>
      <c r="U4150">
        <v>2.3249999999999999E-5</v>
      </c>
      <c r="V4150">
        <v>0</v>
      </c>
    </row>
    <row r="4151" spans="1:22">
      <c r="A4151">
        <v>215245</v>
      </c>
      <c r="B4151" t="s">
        <v>3769</v>
      </c>
      <c r="C4151">
        <v>23.30562325</v>
      </c>
      <c r="D4151">
        <v>23.351676049999899</v>
      </c>
      <c r="E4151">
        <v>12075</v>
      </c>
      <c r="F4151">
        <v>2</v>
      </c>
      <c r="G4151">
        <v>5</v>
      </c>
      <c r="H4151">
        <v>4</v>
      </c>
      <c r="I4151">
        <v>97291</v>
      </c>
      <c r="J4151">
        <v>1</v>
      </c>
      <c r="K4151">
        <v>0</v>
      </c>
      <c r="L4151">
        <v>0</v>
      </c>
      <c r="M4151">
        <v>0</v>
      </c>
      <c r="N4151">
        <v>1</v>
      </c>
      <c r="O4151">
        <v>1</v>
      </c>
      <c r="P4151">
        <v>348</v>
      </c>
      <c r="Q4151">
        <v>27</v>
      </c>
      <c r="R4151">
        <v>3</v>
      </c>
      <c r="S4151" t="s">
        <v>1478</v>
      </c>
      <c r="T4151">
        <v>1</v>
      </c>
      <c r="U4151">
        <v>4.6052799999999998E-2</v>
      </c>
      <c r="V4151">
        <v>556</v>
      </c>
    </row>
    <row r="4152" spans="1:22">
      <c r="A4152">
        <v>215246</v>
      </c>
      <c r="B4152" t="s">
        <v>3769</v>
      </c>
      <c r="C4152">
        <v>23.351676049999899</v>
      </c>
      <c r="D4152">
        <v>23.44800497</v>
      </c>
      <c r="E4152">
        <v>12075</v>
      </c>
      <c r="F4152">
        <v>2</v>
      </c>
      <c r="G4152">
        <v>5</v>
      </c>
      <c r="H4152">
        <v>4</v>
      </c>
      <c r="I4152">
        <v>97291</v>
      </c>
      <c r="J4152">
        <v>1</v>
      </c>
      <c r="K4152">
        <v>0</v>
      </c>
      <c r="L4152">
        <v>0</v>
      </c>
      <c r="M4152">
        <v>0</v>
      </c>
      <c r="N4152">
        <v>1</v>
      </c>
      <c r="O4152">
        <v>1</v>
      </c>
      <c r="P4152">
        <v>348</v>
      </c>
      <c r="Q4152">
        <v>27</v>
      </c>
      <c r="R4152">
        <v>3</v>
      </c>
      <c r="S4152" t="s">
        <v>1478</v>
      </c>
      <c r="T4152">
        <v>1</v>
      </c>
      <c r="U4152">
        <v>9.6328919999999998E-2</v>
      </c>
      <c r="V4152">
        <v>1163</v>
      </c>
    </row>
    <row r="4153" spans="1:22">
      <c r="A4153">
        <v>215247</v>
      </c>
      <c r="B4153" t="s">
        <v>3769</v>
      </c>
      <c r="C4153">
        <v>23.44800497</v>
      </c>
      <c r="D4153">
        <v>23.5305</v>
      </c>
      <c r="E4153">
        <v>12075</v>
      </c>
      <c r="F4153">
        <v>2</v>
      </c>
      <c r="G4153">
        <v>5</v>
      </c>
      <c r="H4153">
        <v>4</v>
      </c>
      <c r="I4153">
        <v>97291</v>
      </c>
      <c r="J4153">
        <v>1</v>
      </c>
      <c r="K4153">
        <v>0</v>
      </c>
      <c r="L4153">
        <v>0</v>
      </c>
      <c r="M4153">
        <v>0</v>
      </c>
      <c r="N4153">
        <v>1</v>
      </c>
      <c r="O4153">
        <v>1</v>
      </c>
      <c r="P4153">
        <v>348</v>
      </c>
      <c r="Q4153">
        <v>27</v>
      </c>
      <c r="R4153">
        <v>3</v>
      </c>
      <c r="S4153" t="s">
        <v>1478</v>
      </c>
      <c r="T4153">
        <v>1</v>
      </c>
      <c r="U4153">
        <v>8.2495029999999997E-2</v>
      </c>
      <c r="V4153">
        <v>996</v>
      </c>
    </row>
    <row r="4154" spans="1:22">
      <c r="A4154">
        <v>215248</v>
      </c>
      <c r="B4154" t="s">
        <v>3769</v>
      </c>
      <c r="C4154">
        <v>23.5305</v>
      </c>
      <c r="D4154">
        <v>23.618099999999899</v>
      </c>
      <c r="E4154">
        <v>12220</v>
      </c>
      <c r="F4154">
        <v>2</v>
      </c>
      <c r="G4154">
        <v>5</v>
      </c>
      <c r="H4154">
        <v>4</v>
      </c>
      <c r="I4154">
        <v>97291</v>
      </c>
      <c r="J4154">
        <v>1</v>
      </c>
      <c r="K4154">
        <v>0</v>
      </c>
      <c r="L4154">
        <v>0</v>
      </c>
      <c r="M4154">
        <v>0</v>
      </c>
      <c r="N4154">
        <v>1</v>
      </c>
      <c r="O4154">
        <v>1</v>
      </c>
      <c r="P4154">
        <v>348</v>
      </c>
      <c r="Q4154">
        <v>27</v>
      </c>
      <c r="R4154">
        <v>3</v>
      </c>
      <c r="S4154" t="s">
        <v>1478</v>
      </c>
      <c r="T4154">
        <v>1</v>
      </c>
      <c r="U4154">
        <v>8.7599999999999997E-2</v>
      </c>
      <c r="V4154">
        <v>1070</v>
      </c>
    </row>
    <row r="4155" spans="1:22">
      <c r="A4155">
        <v>215249</v>
      </c>
      <c r="B4155" t="s">
        <v>3769</v>
      </c>
      <c r="C4155">
        <v>23.618099999999899</v>
      </c>
      <c r="D4155">
        <v>23.6752</v>
      </c>
      <c r="E4155">
        <v>12287</v>
      </c>
      <c r="F4155">
        <v>2</v>
      </c>
      <c r="G4155">
        <v>5</v>
      </c>
      <c r="H4155">
        <v>4</v>
      </c>
      <c r="I4155">
        <v>97291</v>
      </c>
      <c r="J4155">
        <v>1</v>
      </c>
      <c r="K4155">
        <v>0</v>
      </c>
      <c r="L4155">
        <v>0</v>
      </c>
      <c r="M4155">
        <v>0</v>
      </c>
      <c r="N4155">
        <v>1</v>
      </c>
      <c r="O4155">
        <v>1</v>
      </c>
      <c r="P4155">
        <v>348</v>
      </c>
      <c r="Q4155">
        <v>27</v>
      </c>
      <c r="R4155">
        <v>3</v>
      </c>
      <c r="S4155" t="s">
        <v>1478</v>
      </c>
      <c r="T4155">
        <v>1</v>
      </c>
      <c r="U4155">
        <v>5.7099999999999998E-2</v>
      </c>
      <c r="V4155">
        <v>702</v>
      </c>
    </row>
    <row r="4156" spans="1:22">
      <c r="A4156">
        <v>215250</v>
      </c>
      <c r="B4156" t="s">
        <v>3769</v>
      </c>
      <c r="C4156">
        <v>23.6752</v>
      </c>
      <c r="D4156">
        <v>23.711099999999899</v>
      </c>
      <c r="E4156">
        <v>12330</v>
      </c>
      <c r="F4156">
        <v>2</v>
      </c>
      <c r="G4156">
        <v>5</v>
      </c>
      <c r="H4156">
        <v>4</v>
      </c>
      <c r="I4156">
        <v>97291</v>
      </c>
      <c r="J4156">
        <v>1</v>
      </c>
      <c r="K4156">
        <v>0</v>
      </c>
      <c r="L4156">
        <v>0</v>
      </c>
      <c r="M4156">
        <v>0</v>
      </c>
      <c r="N4156">
        <v>1</v>
      </c>
      <c r="O4156">
        <v>1</v>
      </c>
      <c r="P4156">
        <v>348</v>
      </c>
      <c r="Q4156">
        <v>27</v>
      </c>
      <c r="R4156">
        <v>3</v>
      </c>
      <c r="S4156" t="s">
        <v>1478</v>
      </c>
      <c r="T4156">
        <v>1</v>
      </c>
      <c r="U4156">
        <v>3.5900000000000001E-2</v>
      </c>
      <c r="V4156">
        <v>443</v>
      </c>
    </row>
    <row r="4157" spans="1:22">
      <c r="A4157">
        <v>215251</v>
      </c>
      <c r="B4157" t="s">
        <v>3769</v>
      </c>
      <c r="C4157">
        <v>23.711099999999899</v>
      </c>
      <c r="D4157">
        <v>23.7700999999999</v>
      </c>
      <c r="E4157">
        <v>12374</v>
      </c>
      <c r="F4157">
        <v>2</v>
      </c>
      <c r="G4157">
        <v>5</v>
      </c>
      <c r="H4157">
        <v>4</v>
      </c>
      <c r="I4157">
        <v>97291</v>
      </c>
      <c r="J4157">
        <v>1</v>
      </c>
      <c r="K4157">
        <v>0</v>
      </c>
      <c r="L4157">
        <v>0</v>
      </c>
      <c r="M4157">
        <v>0</v>
      </c>
      <c r="N4157">
        <v>1</v>
      </c>
      <c r="O4157">
        <v>1</v>
      </c>
      <c r="P4157">
        <v>348</v>
      </c>
      <c r="Q4157">
        <v>27</v>
      </c>
      <c r="R4157">
        <v>3</v>
      </c>
      <c r="S4157" t="s">
        <v>1478</v>
      </c>
      <c r="T4157">
        <v>1</v>
      </c>
      <c r="U4157">
        <v>5.8999999999999997E-2</v>
      </c>
      <c r="V4157">
        <v>730</v>
      </c>
    </row>
    <row r="4158" spans="1:22">
      <c r="A4158">
        <v>215252</v>
      </c>
      <c r="B4158" t="s">
        <v>3769</v>
      </c>
      <c r="C4158">
        <v>23.7700999999999</v>
      </c>
      <c r="D4158">
        <v>23.813600000000001</v>
      </c>
      <c r="E4158">
        <v>12422</v>
      </c>
      <c r="F4158">
        <v>2</v>
      </c>
      <c r="G4158">
        <v>5</v>
      </c>
      <c r="H4158">
        <v>4</v>
      </c>
      <c r="I4158">
        <v>97291</v>
      </c>
      <c r="J4158">
        <v>1</v>
      </c>
      <c r="K4158">
        <v>0</v>
      </c>
      <c r="L4158">
        <v>0</v>
      </c>
      <c r="M4158">
        <v>0</v>
      </c>
      <c r="N4158">
        <v>1</v>
      </c>
      <c r="O4158">
        <v>1</v>
      </c>
      <c r="P4158">
        <v>348</v>
      </c>
      <c r="Q4158">
        <v>27</v>
      </c>
      <c r="R4158">
        <v>3</v>
      </c>
      <c r="S4158" t="s">
        <v>1478</v>
      </c>
      <c r="T4158">
        <v>1</v>
      </c>
      <c r="U4158">
        <v>4.3499999999999997E-2</v>
      </c>
      <c r="V4158">
        <v>540</v>
      </c>
    </row>
    <row r="4159" spans="1:22">
      <c r="A4159">
        <v>215253</v>
      </c>
      <c r="B4159" t="s">
        <v>3769</v>
      </c>
      <c r="C4159">
        <v>23.813600000000001</v>
      </c>
      <c r="D4159">
        <v>23.848199999999899</v>
      </c>
      <c r="E4159">
        <v>12458</v>
      </c>
      <c r="F4159">
        <v>2</v>
      </c>
      <c r="G4159">
        <v>5</v>
      </c>
      <c r="H4159">
        <v>4</v>
      </c>
      <c r="I4159">
        <v>97291</v>
      </c>
      <c r="J4159">
        <v>1</v>
      </c>
      <c r="K4159">
        <v>0</v>
      </c>
      <c r="L4159">
        <v>0</v>
      </c>
      <c r="M4159">
        <v>0</v>
      </c>
      <c r="N4159">
        <v>1</v>
      </c>
      <c r="O4159">
        <v>1</v>
      </c>
      <c r="P4159">
        <v>348</v>
      </c>
      <c r="Q4159">
        <v>27</v>
      </c>
      <c r="R4159">
        <v>3</v>
      </c>
      <c r="S4159" t="s">
        <v>1478</v>
      </c>
      <c r="T4159">
        <v>1</v>
      </c>
      <c r="U4159">
        <v>3.4599999999999999E-2</v>
      </c>
      <c r="V4159">
        <v>431</v>
      </c>
    </row>
    <row r="4160" spans="1:22">
      <c r="A4160">
        <v>215254</v>
      </c>
      <c r="B4160" t="s">
        <v>3769</v>
      </c>
      <c r="C4160">
        <v>23.848199999999899</v>
      </c>
      <c r="D4160">
        <v>23.913</v>
      </c>
      <c r="E4160">
        <v>12504</v>
      </c>
      <c r="F4160">
        <v>2</v>
      </c>
      <c r="G4160">
        <v>5</v>
      </c>
      <c r="H4160">
        <v>4</v>
      </c>
      <c r="I4160">
        <v>97291</v>
      </c>
      <c r="J4160">
        <v>1</v>
      </c>
      <c r="K4160">
        <v>0</v>
      </c>
      <c r="L4160">
        <v>0</v>
      </c>
      <c r="M4160">
        <v>0</v>
      </c>
      <c r="N4160">
        <v>1</v>
      </c>
      <c r="O4160">
        <v>1</v>
      </c>
      <c r="P4160">
        <v>348</v>
      </c>
      <c r="Q4160">
        <v>27</v>
      </c>
      <c r="R4160">
        <v>3</v>
      </c>
      <c r="S4160" t="s">
        <v>1478</v>
      </c>
      <c r="T4160">
        <v>1</v>
      </c>
      <c r="U4160">
        <v>6.4799999999999996E-2</v>
      </c>
      <c r="V4160">
        <v>810</v>
      </c>
    </row>
    <row r="4161" spans="1:22">
      <c r="A4161">
        <v>215255</v>
      </c>
      <c r="B4161" t="s">
        <v>3769</v>
      </c>
      <c r="C4161">
        <v>23.913</v>
      </c>
      <c r="D4161">
        <v>23.976199999999899</v>
      </c>
      <c r="E4161">
        <v>12564</v>
      </c>
      <c r="F4161">
        <v>2</v>
      </c>
      <c r="G4161">
        <v>5</v>
      </c>
      <c r="H4161">
        <v>4</v>
      </c>
      <c r="I4161">
        <v>97291</v>
      </c>
      <c r="J4161">
        <v>1</v>
      </c>
      <c r="K4161">
        <v>0</v>
      </c>
      <c r="L4161">
        <v>0</v>
      </c>
      <c r="M4161">
        <v>0</v>
      </c>
      <c r="N4161">
        <v>1</v>
      </c>
      <c r="O4161">
        <v>1</v>
      </c>
      <c r="P4161">
        <v>348</v>
      </c>
      <c r="Q4161">
        <v>27</v>
      </c>
      <c r="R4161">
        <v>3</v>
      </c>
      <c r="S4161" t="s">
        <v>1478</v>
      </c>
      <c r="T4161">
        <v>1</v>
      </c>
      <c r="U4161">
        <v>6.3200000000000006E-2</v>
      </c>
      <c r="V4161">
        <v>794</v>
      </c>
    </row>
    <row r="4162" spans="1:22">
      <c r="A4162">
        <v>215256</v>
      </c>
      <c r="B4162" t="s">
        <v>3769</v>
      </c>
      <c r="C4162">
        <v>23.976199999999899</v>
      </c>
      <c r="D4162">
        <v>24.048200000000001</v>
      </c>
      <c r="E4162">
        <v>12626</v>
      </c>
      <c r="F4162">
        <v>2</v>
      </c>
      <c r="G4162">
        <v>5</v>
      </c>
      <c r="H4162">
        <v>4</v>
      </c>
      <c r="I4162">
        <v>97291</v>
      </c>
      <c r="J4162">
        <v>1</v>
      </c>
      <c r="K4162">
        <v>0</v>
      </c>
      <c r="L4162">
        <v>0</v>
      </c>
      <c r="M4162">
        <v>0</v>
      </c>
      <c r="N4162">
        <v>1</v>
      </c>
      <c r="O4162">
        <v>1</v>
      </c>
      <c r="P4162">
        <v>348</v>
      </c>
      <c r="Q4162">
        <v>27</v>
      </c>
      <c r="R4162">
        <v>3</v>
      </c>
      <c r="S4162" t="s">
        <v>1478</v>
      </c>
      <c r="T4162">
        <v>1</v>
      </c>
      <c r="U4162">
        <v>7.1999999999999995E-2</v>
      </c>
      <c r="V4162">
        <v>909</v>
      </c>
    </row>
    <row r="4163" spans="1:22">
      <c r="A4163">
        <v>215257</v>
      </c>
      <c r="B4163" t="s">
        <v>3769</v>
      </c>
      <c r="C4163">
        <v>24.048200000000001</v>
      </c>
      <c r="D4163">
        <v>24.060500000000001</v>
      </c>
      <c r="E4163">
        <v>12665</v>
      </c>
      <c r="F4163">
        <v>2</v>
      </c>
      <c r="G4163">
        <v>5</v>
      </c>
      <c r="H4163">
        <v>4</v>
      </c>
      <c r="I4163">
        <v>97291</v>
      </c>
      <c r="J4163">
        <v>1</v>
      </c>
      <c r="K4163">
        <v>0</v>
      </c>
      <c r="L4163">
        <v>0</v>
      </c>
      <c r="M4163">
        <v>0</v>
      </c>
      <c r="N4163">
        <v>1</v>
      </c>
      <c r="O4163">
        <v>1</v>
      </c>
      <c r="P4163">
        <v>348</v>
      </c>
      <c r="Q4163">
        <v>27</v>
      </c>
      <c r="R4163">
        <v>3</v>
      </c>
      <c r="S4163" t="s">
        <v>1478</v>
      </c>
      <c r="T4163">
        <v>1</v>
      </c>
      <c r="U4163">
        <v>1.23E-2</v>
      </c>
      <c r="V4163">
        <v>156</v>
      </c>
    </row>
    <row r="4164" spans="1:22">
      <c r="A4164">
        <v>215258</v>
      </c>
      <c r="B4164" t="s">
        <v>3769</v>
      </c>
      <c r="C4164">
        <v>24.060500000000001</v>
      </c>
      <c r="D4164">
        <v>24.0732</v>
      </c>
      <c r="E4164">
        <v>12677</v>
      </c>
      <c r="F4164">
        <v>2</v>
      </c>
      <c r="G4164">
        <v>5</v>
      </c>
      <c r="H4164">
        <v>4</v>
      </c>
      <c r="I4164">
        <v>97291</v>
      </c>
      <c r="J4164">
        <v>1</v>
      </c>
      <c r="K4164">
        <v>0</v>
      </c>
      <c r="L4164">
        <v>0</v>
      </c>
      <c r="M4164">
        <v>0</v>
      </c>
      <c r="N4164">
        <v>1</v>
      </c>
      <c r="O4164">
        <v>1</v>
      </c>
      <c r="P4164">
        <v>348</v>
      </c>
      <c r="Q4164">
        <v>27</v>
      </c>
      <c r="R4164">
        <v>3</v>
      </c>
      <c r="S4164" t="s">
        <v>1478</v>
      </c>
      <c r="T4164">
        <v>1</v>
      </c>
      <c r="U4164">
        <v>1.2699999999999999E-2</v>
      </c>
      <c r="V4164">
        <v>161</v>
      </c>
    </row>
    <row r="4165" spans="1:22">
      <c r="A4165">
        <v>215259</v>
      </c>
      <c r="B4165" t="s">
        <v>3769</v>
      </c>
      <c r="C4165">
        <v>24.0732</v>
      </c>
      <c r="D4165">
        <v>24.1268999999999</v>
      </c>
      <c r="E4165">
        <v>12708</v>
      </c>
      <c r="F4165">
        <v>2</v>
      </c>
      <c r="G4165">
        <v>5</v>
      </c>
      <c r="H4165">
        <v>4</v>
      </c>
      <c r="I4165">
        <v>97291</v>
      </c>
      <c r="J4165">
        <v>1</v>
      </c>
      <c r="K4165">
        <v>0</v>
      </c>
      <c r="L4165">
        <v>0</v>
      </c>
      <c r="M4165">
        <v>0</v>
      </c>
      <c r="N4165">
        <v>1</v>
      </c>
      <c r="O4165">
        <v>1</v>
      </c>
      <c r="P4165">
        <v>348</v>
      </c>
      <c r="Q4165">
        <v>27</v>
      </c>
      <c r="R4165">
        <v>3</v>
      </c>
      <c r="S4165" t="s">
        <v>1478</v>
      </c>
      <c r="T4165">
        <v>1</v>
      </c>
      <c r="U4165">
        <v>5.3699999999999998E-2</v>
      </c>
      <c r="V4165">
        <v>682</v>
      </c>
    </row>
    <row r="4166" spans="1:22">
      <c r="A4166">
        <v>215260</v>
      </c>
      <c r="B4166" t="s">
        <v>3769</v>
      </c>
      <c r="C4166">
        <v>24.1268999999999</v>
      </c>
      <c r="D4166">
        <v>24.1615</v>
      </c>
      <c r="E4166">
        <v>12749</v>
      </c>
      <c r="F4166">
        <v>2</v>
      </c>
      <c r="G4166">
        <v>5</v>
      </c>
      <c r="H4166">
        <v>4</v>
      </c>
      <c r="I4166">
        <v>97291</v>
      </c>
      <c r="J4166">
        <v>1</v>
      </c>
      <c r="K4166">
        <v>0</v>
      </c>
      <c r="L4166">
        <v>0</v>
      </c>
      <c r="M4166">
        <v>0</v>
      </c>
      <c r="N4166">
        <v>1</v>
      </c>
      <c r="O4166">
        <v>1</v>
      </c>
      <c r="P4166">
        <v>348</v>
      </c>
      <c r="Q4166">
        <v>27</v>
      </c>
      <c r="R4166">
        <v>3</v>
      </c>
      <c r="S4166" t="s">
        <v>1478</v>
      </c>
      <c r="T4166">
        <v>1</v>
      </c>
      <c r="U4166">
        <v>3.4599999999999999E-2</v>
      </c>
      <c r="V4166">
        <v>441</v>
      </c>
    </row>
    <row r="4167" spans="1:22">
      <c r="A4167">
        <v>215261</v>
      </c>
      <c r="B4167" t="s">
        <v>3769</v>
      </c>
      <c r="C4167">
        <v>24.1615</v>
      </c>
      <c r="D4167">
        <v>24.223099999999899</v>
      </c>
      <c r="E4167">
        <v>12793</v>
      </c>
      <c r="F4167">
        <v>2</v>
      </c>
      <c r="G4167">
        <v>5</v>
      </c>
      <c r="H4167">
        <v>4</v>
      </c>
      <c r="I4167">
        <v>97291</v>
      </c>
      <c r="J4167">
        <v>1</v>
      </c>
      <c r="K4167">
        <v>0</v>
      </c>
      <c r="L4167">
        <v>0</v>
      </c>
      <c r="M4167">
        <v>0</v>
      </c>
      <c r="N4167">
        <v>1</v>
      </c>
      <c r="O4167">
        <v>1</v>
      </c>
      <c r="P4167">
        <v>348</v>
      </c>
      <c r="Q4167">
        <v>27</v>
      </c>
      <c r="R4167">
        <v>3</v>
      </c>
      <c r="S4167" t="s">
        <v>1478</v>
      </c>
      <c r="T4167">
        <v>1</v>
      </c>
      <c r="U4167">
        <v>6.1600000000000002E-2</v>
      </c>
      <c r="V4167">
        <v>788</v>
      </c>
    </row>
    <row r="4168" spans="1:22">
      <c r="A4168">
        <v>215262</v>
      </c>
      <c r="B4168" t="s">
        <v>3769</v>
      </c>
      <c r="C4168">
        <v>24.223099999999899</v>
      </c>
      <c r="D4168">
        <v>24.2884999999999</v>
      </c>
      <c r="E4168">
        <v>12852</v>
      </c>
      <c r="F4168">
        <v>2</v>
      </c>
      <c r="G4168">
        <v>5</v>
      </c>
      <c r="H4168">
        <v>4</v>
      </c>
      <c r="I4168">
        <v>97291</v>
      </c>
      <c r="J4168">
        <v>1</v>
      </c>
      <c r="K4168">
        <v>0</v>
      </c>
      <c r="L4168">
        <v>0</v>
      </c>
      <c r="M4168">
        <v>0</v>
      </c>
      <c r="N4168">
        <v>1</v>
      </c>
      <c r="O4168">
        <v>1</v>
      </c>
      <c r="P4168">
        <v>348</v>
      </c>
      <c r="Q4168">
        <v>27</v>
      </c>
      <c r="R4168">
        <v>3</v>
      </c>
      <c r="S4168" t="s">
        <v>1478</v>
      </c>
      <c r="T4168">
        <v>1</v>
      </c>
      <c r="U4168">
        <v>6.54E-2</v>
      </c>
      <c r="V4168">
        <v>841</v>
      </c>
    </row>
    <row r="4169" spans="1:22">
      <c r="A4169">
        <v>215263</v>
      </c>
      <c r="B4169" t="s">
        <v>3769</v>
      </c>
      <c r="C4169">
        <v>24.2884999999999</v>
      </c>
      <c r="D4169">
        <v>24.339400000000001</v>
      </c>
      <c r="E4169">
        <v>12906</v>
      </c>
      <c r="F4169">
        <v>2</v>
      </c>
      <c r="G4169">
        <v>5</v>
      </c>
      <c r="H4169">
        <v>4</v>
      </c>
      <c r="I4169">
        <v>97291</v>
      </c>
      <c r="J4169">
        <v>1</v>
      </c>
      <c r="K4169">
        <v>0</v>
      </c>
      <c r="L4169">
        <v>0</v>
      </c>
      <c r="M4169">
        <v>0</v>
      </c>
      <c r="N4169">
        <v>1</v>
      </c>
      <c r="O4169">
        <v>1</v>
      </c>
      <c r="P4169">
        <v>348</v>
      </c>
      <c r="Q4169">
        <v>27</v>
      </c>
      <c r="R4169">
        <v>3</v>
      </c>
      <c r="S4169" t="s">
        <v>1478</v>
      </c>
      <c r="T4169">
        <v>1</v>
      </c>
      <c r="U4169">
        <v>5.0900000000000001E-2</v>
      </c>
      <c r="V4169">
        <v>657</v>
      </c>
    </row>
    <row r="4170" spans="1:22">
      <c r="A4170">
        <v>215264</v>
      </c>
      <c r="B4170" t="s">
        <v>3769</v>
      </c>
      <c r="C4170">
        <v>24.339400000000001</v>
      </c>
      <c r="D4170">
        <v>24.3783999999999</v>
      </c>
      <c r="E4170">
        <v>12948</v>
      </c>
      <c r="F4170">
        <v>2</v>
      </c>
      <c r="G4170">
        <v>5</v>
      </c>
      <c r="H4170">
        <v>4</v>
      </c>
      <c r="I4170">
        <v>97291</v>
      </c>
      <c r="J4170">
        <v>1</v>
      </c>
      <c r="K4170">
        <v>0</v>
      </c>
      <c r="L4170">
        <v>0</v>
      </c>
      <c r="M4170">
        <v>0</v>
      </c>
      <c r="N4170">
        <v>1</v>
      </c>
      <c r="O4170">
        <v>1</v>
      </c>
      <c r="P4170">
        <v>348</v>
      </c>
      <c r="Q4170">
        <v>27</v>
      </c>
      <c r="R4170">
        <v>3</v>
      </c>
      <c r="S4170" t="s">
        <v>1478</v>
      </c>
      <c r="T4170">
        <v>1</v>
      </c>
      <c r="U4170">
        <v>3.9E-2</v>
      </c>
      <c r="V4170">
        <v>505</v>
      </c>
    </row>
    <row r="4171" spans="1:22">
      <c r="A4171">
        <v>215265</v>
      </c>
      <c r="B4171" t="s">
        <v>3769</v>
      </c>
      <c r="C4171">
        <v>24.3783999999999</v>
      </c>
      <c r="D4171">
        <v>24.538</v>
      </c>
      <c r="E4171">
        <v>13040</v>
      </c>
      <c r="F4171">
        <v>2</v>
      </c>
      <c r="G4171">
        <v>5</v>
      </c>
      <c r="H4171">
        <v>4</v>
      </c>
      <c r="I4171">
        <v>97291</v>
      </c>
      <c r="J4171">
        <v>1</v>
      </c>
      <c r="K4171">
        <v>0</v>
      </c>
      <c r="L4171">
        <v>0</v>
      </c>
      <c r="M4171">
        <v>0</v>
      </c>
      <c r="N4171">
        <v>1</v>
      </c>
      <c r="O4171">
        <v>1</v>
      </c>
      <c r="P4171">
        <v>348</v>
      </c>
      <c r="Q4171">
        <v>27</v>
      </c>
      <c r="R4171">
        <v>3</v>
      </c>
      <c r="S4171" t="s">
        <v>1478</v>
      </c>
      <c r="T4171">
        <v>1</v>
      </c>
      <c r="U4171">
        <v>0.15959999999999999</v>
      </c>
      <c r="V4171">
        <v>2081</v>
      </c>
    </row>
    <row r="4172" spans="1:22">
      <c r="A4172">
        <v>215266</v>
      </c>
      <c r="B4172" t="s">
        <v>3769</v>
      </c>
      <c r="C4172">
        <v>24.538</v>
      </c>
      <c r="D4172">
        <v>24.664000000000001</v>
      </c>
      <c r="E4172">
        <v>12913</v>
      </c>
      <c r="F4172">
        <v>2</v>
      </c>
      <c r="G4172">
        <v>5</v>
      </c>
      <c r="H4172">
        <v>4</v>
      </c>
      <c r="I4172">
        <v>97291</v>
      </c>
      <c r="J4172">
        <v>1</v>
      </c>
      <c r="K4172">
        <v>0</v>
      </c>
      <c r="L4172">
        <v>0</v>
      </c>
      <c r="M4172">
        <v>0</v>
      </c>
      <c r="N4172">
        <v>1</v>
      </c>
      <c r="O4172">
        <v>1</v>
      </c>
      <c r="P4172">
        <v>348</v>
      </c>
      <c r="Q4172">
        <v>27</v>
      </c>
      <c r="R4172">
        <v>3</v>
      </c>
      <c r="S4172" t="s">
        <v>1478</v>
      </c>
      <c r="T4172">
        <v>1</v>
      </c>
      <c r="U4172">
        <v>0.126</v>
      </c>
      <c r="V4172">
        <v>1627</v>
      </c>
    </row>
    <row r="4173" spans="1:22">
      <c r="A4173">
        <v>215267</v>
      </c>
      <c r="B4173" t="s">
        <v>3769</v>
      </c>
      <c r="C4173">
        <v>24.664000000000001</v>
      </c>
      <c r="D4173">
        <v>24.709900000000001</v>
      </c>
      <c r="E4173">
        <v>12836</v>
      </c>
      <c r="F4173">
        <v>2</v>
      </c>
      <c r="G4173">
        <v>5</v>
      </c>
      <c r="H4173">
        <v>4</v>
      </c>
      <c r="I4173">
        <v>97291</v>
      </c>
      <c r="J4173">
        <v>1</v>
      </c>
      <c r="K4173">
        <v>0</v>
      </c>
      <c r="L4173">
        <v>0</v>
      </c>
      <c r="M4173">
        <v>0</v>
      </c>
      <c r="N4173">
        <v>1</v>
      </c>
      <c r="O4173">
        <v>1</v>
      </c>
      <c r="P4173">
        <v>348</v>
      </c>
      <c r="Q4173">
        <v>27</v>
      </c>
      <c r="R4173">
        <v>3</v>
      </c>
      <c r="S4173" t="s">
        <v>1478</v>
      </c>
      <c r="T4173">
        <v>1</v>
      </c>
      <c r="U4173">
        <v>4.5900000000000003E-2</v>
      </c>
      <c r="V4173">
        <v>589</v>
      </c>
    </row>
    <row r="4174" spans="1:22">
      <c r="A4174">
        <v>215268</v>
      </c>
      <c r="B4174" t="s">
        <v>3769</v>
      </c>
      <c r="C4174">
        <v>24.709900000000001</v>
      </c>
      <c r="D4174">
        <v>24.7575</v>
      </c>
      <c r="E4174">
        <v>12795</v>
      </c>
      <c r="F4174">
        <v>2</v>
      </c>
      <c r="G4174">
        <v>5</v>
      </c>
      <c r="H4174">
        <v>4</v>
      </c>
      <c r="I4174">
        <v>97291</v>
      </c>
      <c r="J4174">
        <v>1</v>
      </c>
      <c r="K4174">
        <v>0</v>
      </c>
      <c r="L4174">
        <v>0</v>
      </c>
      <c r="M4174">
        <v>0</v>
      </c>
      <c r="N4174">
        <v>1</v>
      </c>
      <c r="O4174">
        <v>1</v>
      </c>
      <c r="P4174">
        <v>348</v>
      </c>
      <c r="Q4174">
        <v>27</v>
      </c>
      <c r="R4174">
        <v>3</v>
      </c>
      <c r="S4174" t="s">
        <v>1478</v>
      </c>
      <c r="T4174">
        <v>1</v>
      </c>
      <c r="U4174">
        <v>4.7600000000000003E-2</v>
      </c>
      <c r="V4174">
        <v>609</v>
      </c>
    </row>
    <row r="4175" spans="1:22">
      <c r="A4175">
        <v>215269</v>
      </c>
      <c r="B4175" t="s">
        <v>3769</v>
      </c>
      <c r="C4175">
        <v>24.7575</v>
      </c>
      <c r="D4175">
        <v>24.970700000000001</v>
      </c>
      <c r="E4175">
        <v>12678</v>
      </c>
      <c r="F4175">
        <v>2</v>
      </c>
      <c r="G4175">
        <v>5</v>
      </c>
      <c r="H4175">
        <v>4</v>
      </c>
      <c r="I4175">
        <v>97291</v>
      </c>
      <c r="J4175">
        <v>1</v>
      </c>
      <c r="K4175">
        <v>0</v>
      </c>
      <c r="L4175">
        <v>0</v>
      </c>
      <c r="M4175">
        <v>0</v>
      </c>
      <c r="N4175">
        <v>1</v>
      </c>
      <c r="O4175">
        <v>1</v>
      </c>
      <c r="P4175">
        <v>348</v>
      </c>
      <c r="Q4175">
        <v>27</v>
      </c>
      <c r="R4175">
        <v>3</v>
      </c>
      <c r="S4175" t="s">
        <v>1478</v>
      </c>
      <c r="T4175">
        <v>1</v>
      </c>
      <c r="U4175">
        <v>0.2132</v>
      </c>
      <c r="V4175">
        <v>2703</v>
      </c>
    </row>
    <row r="4176" spans="1:22">
      <c r="A4176">
        <v>215270</v>
      </c>
      <c r="B4176" t="s">
        <v>3769</v>
      </c>
      <c r="C4176">
        <v>24.970700000000001</v>
      </c>
      <c r="D4176">
        <v>25.057099999999899</v>
      </c>
      <c r="E4176">
        <v>12545</v>
      </c>
      <c r="F4176">
        <v>2</v>
      </c>
      <c r="G4176">
        <v>5</v>
      </c>
      <c r="H4176">
        <v>4</v>
      </c>
      <c r="I4176">
        <v>97291</v>
      </c>
      <c r="J4176">
        <v>1</v>
      </c>
      <c r="K4176">
        <v>0</v>
      </c>
      <c r="L4176">
        <v>0</v>
      </c>
      <c r="M4176">
        <v>0</v>
      </c>
      <c r="N4176">
        <v>1</v>
      </c>
      <c r="O4176">
        <v>1</v>
      </c>
      <c r="P4176">
        <v>348</v>
      </c>
      <c r="Q4176">
        <v>27</v>
      </c>
      <c r="R4176">
        <v>3</v>
      </c>
      <c r="S4176" t="s">
        <v>1478</v>
      </c>
      <c r="T4176">
        <v>1</v>
      </c>
      <c r="U4176">
        <v>8.6400000000000005E-2</v>
      </c>
      <c r="V4176">
        <v>1084</v>
      </c>
    </row>
    <row r="4177" spans="1:22">
      <c r="A4177">
        <v>215271</v>
      </c>
      <c r="B4177" t="s">
        <v>3769</v>
      </c>
      <c r="C4177">
        <v>25.057099999999899</v>
      </c>
      <c r="D4177">
        <v>25.1051</v>
      </c>
      <c r="E4177">
        <v>12485</v>
      </c>
      <c r="F4177">
        <v>2</v>
      </c>
      <c r="G4177">
        <v>5</v>
      </c>
      <c r="H4177">
        <v>4</v>
      </c>
      <c r="I4177">
        <v>97291</v>
      </c>
      <c r="J4177">
        <v>1</v>
      </c>
      <c r="K4177">
        <v>0</v>
      </c>
      <c r="L4177">
        <v>0</v>
      </c>
      <c r="M4177">
        <v>0</v>
      </c>
      <c r="N4177">
        <v>1</v>
      </c>
      <c r="O4177">
        <v>1</v>
      </c>
      <c r="P4177">
        <v>348</v>
      </c>
      <c r="Q4177">
        <v>27</v>
      </c>
      <c r="R4177">
        <v>3</v>
      </c>
      <c r="S4177" t="s">
        <v>1478</v>
      </c>
      <c r="T4177">
        <v>1</v>
      </c>
      <c r="U4177">
        <v>4.8000000000000001E-2</v>
      </c>
      <c r="V4177">
        <v>599</v>
      </c>
    </row>
    <row r="4178" spans="1:22">
      <c r="A4178">
        <v>215272</v>
      </c>
      <c r="B4178" t="s">
        <v>3769</v>
      </c>
      <c r="C4178">
        <v>25.1051</v>
      </c>
      <c r="D4178">
        <v>25.164200000000001</v>
      </c>
      <c r="E4178">
        <v>12437</v>
      </c>
      <c r="F4178">
        <v>2</v>
      </c>
      <c r="G4178">
        <v>5</v>
      </c>
      <c r="H4178">
        <v>4</v>
      </c>
      <c r="I4178">
        <v>97291</v>
      </c>
      <c r="J4178">
        <v>1</v>
      </c>
      <c r="K4178">
        <v>0</v>
      </c>
      <c r="L4178">
        <v>0</v>
      </c>
      <c r="M4178">
        <v>0</v>
      </c>
      <c r="N4178">
        <v>1</v>
      </c>
      <c r="O4178">
        <v>1</v>
      </c>
      <c r="P4178">
        <v>348</v>
      </c>
      <c r="Q4178">
        <v>27</v>
      </c>
      <c r="R4178">
        <v>3</v>
      </c>
      <c r="S4178" t="s">
        <v>1478</v>
      </c>
      <c r="T4178">
        <v>1</v>
      </c>
      <c r="U4178">
        <v>5.91E-2</v>
      </c>
      <c r="V4178">
        <v>735</v>
      </c>
    </row>
    <row r="4179" spans="1:22">
      <c r="A4179">
        <v>215273</v>
      </c>
      <c r="B4179" t="s">
        <v>3769</v>
      </c>
      <c r="C4179">
        <v>25.164200000000001</v>
      </c>
      <c r="D4179">
        <v>25.191744</v>
      </c>
      <c r="E4179">
        <v>12345</v>
      </c>
      <c r="F4179">
        <v>2</v>
      </c>
      <c r="G4179">
        <v>5</v>
      </c>
      <c r="H4179">
        <v>4</v>
      </c>
      <c r="I4179">
        <v>97291</v>
      </c>
      <c r="J4179">
        <v>1</v>
      </c>
      <c r="K4179">
        <v>0</v>
      </c>
      <c r="L4179">
        <v>0</v>
      </c>
      <c r="M4179">
        <v>0</v>
      </c>
      <c r="N4179">
        <v>1</v>
      </c>
      <c r="O4179">
        <v>1</v>
      </c>
      <c r="P4179">
        <v>348</v>
      </c>
      <c r="Q4179">
        <v>27</v>
      </c>
      <c r="R4179">
        <v>3</v>
      </c>
      <c r="S4179" t="s">
        <v>1478</v>
      </c>
      <c r="T4179">
        <v>1</v>
      </c>
      <c r="U4179">
        <v>2.7543999999999999E-2</v>
      </c>
      <c r="V4179">
        <v>340</v>
      </c>
    </row>
    <row r="4180" spans="1:22">
      <c r="A4180">
        <v>215274</v>
      </c>
      <c r="B4180" t="s">
        <v>3769</v>
      </c>
      <c r="C4180">
        <v>25.191744</v>
      </c>
      <c r="D4180">
        <v>25.20658658</v>
      </c>
      <c r="E4180">
        <v>12345</v>
      </c>
      <c r="F4180">
        <v>1</v>
      </c>
      <c r="G4180">
        <v>5</v>
      </c>
      <c r="H4180">
        <v>4</v>
      </c>
      <c r="I4180">
        <v>97291</v>
      </c>
      <c r="J4180">
        <v>1</v>
      </c>
      <c r="K4180">
        <v>0</v>
      </c>
      <c r="L4180">
        <v>0</v>
      </c>
      <c r="M4180">
        <v>0</v>
      </c>
      <c r="N4180">
        <v>1</v>
      </c>
      <c r="O4180">
        <v>1</v>
      </c>
      <c r="P4180">
        <v>348</v>
      </c>
      <c r="Q4180">
        <v>27</v>
      </c>
      <c r="R4180">
        <v>3</v>
      </c>
      <c r="S4180" t="s">
        <v>1478</v>
      </c>
      <c r="T4180">
        <v>1</v>
      </c>
      <c r="U4180">
        <v>1.4842579999999999E-2</v>
      </c>
      <c r="V4180">
        <v>183</v>
      </c>
    </row>
    <row r="4181" spans="1:22">
      <c r="A4181">
        <v>215275</v>
      </c>
      <c r="B4181" t="s">
        <v>3769</v>
      </c>
      <c r="C4181">
        <v>25.20658658</v>
      </c>
      <c r="D4181">
        <v>25.3123</v>
      </c>
      <c r="E4181">
        <v>12345</v>
      </c>
      <c r="F4181">
        <v>2</v>
      </c>
      <c r="G4181">
        <v>5</v>
      </c>
      <c r="H4181">
        <v>4</v>
      </c>
      <c r="I4181">
        <v>97291</v>
      </c>
      <c r="J4181">
        <v>1</v>
      </c>
      <c r="K4181">
        <v>0</v>
      </c>
      <c r="L4181">
        <v>0</v>
      </c>
      <c r="M4181">
        <v>0</v>
      </c>
      <c r="N4181">
        <v>1</v>
      </c>
      <c r="O4181">
        <v>1</v>
      </c>
      <c r="P4181">
        <v>348</v>
      </c>
      <c r="Q4181">
        <v>27</v>
      </c>
      <c r="R4181">
        <v>3</v>
      </c>
      <c r="S4181" t="s">
        <v>1478</v>
      </c>
      <c r="T4181">
        <v>1</v>
      </c>
      <c r="U4181">
        <v>0.10571342</v>
      </c>
      <c r="V4181">
        <v>1305</v>
      </c>
    </row>
    <row r="4182" spans="1:22">
      <c r="A4182">
        <v>215276</v>
      </c>
      <c r="B4182" t="s">
        <v>3769</v>
      </c>
      <c r="C4182">
        <v>25.3123</v>
      </c>
      <c r="D4182">
        <v>25.489999999999899</v>
      </c>
      <c r="E4182">
        <v>12995</v>
      </c>
      <c r="F4182">
        <v>2</v>
      </c>
      <c r="G4182">
        <v>5</v>
      </c>
      <c r="H4182">
        <v>4</v>
      </c>
      <c r="I4182">
        <v>97291</v>
      </c>
      <c r="J4182">
        <v>1</v>
      </c>
      <c r="K4182">
        <v>0</v>
      </c>
      <c r="L4182">
        <v>0</v>
      </c>
      <c r="M4182">
        <v>0</v>
      </c>
      <c r="N4182">
        <v>1</v>
      </c>
      <c r="O4182">
        <v>1</v>
      </c>
      <c r="P4182">
        <v>348</v>
      </c>
      <c r="Q4182">
        <v>27</v>
      </c>
      <c r="R4182">
        <v>3</v>
      </c>
      <c r="S4182" t="s">
        <v>1478</v>
      </c>
      <c r="T4182">
        <v>1</v>
      </c>
      <c r="U4182">
        <v>0.1777</v>
      </c>
      <c r="V4182">
        <v>2309</v>
      </c>
    </row>
    <row r="4183" spans="1:22">
      <c r="A4183">
        <v>215277</v>
      </c>
      <c r="B4183" t="s">
        <v>3769</v>
      </c>
      <c r="C4183">
        <v>25.489999999999899</v>
      </c>
      <c r="D4183">
        <v>25.6065</v>
      </c>
      <c r="E4183">
        <v>13582</v>
      </c>
      <c r="F4183">
        <v>2</v>
      </c>
      <c r="G4183">
        <v>5</v>
      </c>
      <c r="H4183">
        <v>4</v>
      </c>
      <c r="I4183">
        <v>97291</v>
      </c>
      <c r="J4183">
        <v>1</v>
      </c>
      <c r="K4183">
        <v>0</v>
      </c>
      <c r="L4183">
        <v>0</v>
      </c>
      <c r="M4183">
        <v>0</v>
      </c>
      <c r="N4183">
        <v>1</v>
      </c>
      <c r="O4183">
        <v>1</v>
      </c>
      <c r="P4183">
        <v>348</v>
      </c>
      <c r="Q4183">
        <v>27</v>
      </c>
      <c r="R4183">
        <v>3</v>
      </c>
      <c r="S4183" t="s">
        <v>1478</v>
      </c>
      <c r="T4183">
        <v>1</v>
      </c>
      <c r="U4183">
        <v>0.11650000000000001</v>
      </c>
      <c r="V4183">
        <v>1582</v>
      </c>
    </row>
    <row r="4184" spans="1:22">
      <c r="A4184">
        <v>215278</v>
      </c>
      <c r="B4184" t="s">
        <v>3769</v>
      </c>
      <c r="C4184">
        <v>25.6065</v>
      </c>
      <c r="D4184">
        <v>25.731000000000002</v>
      </c>
      <c r="E4184">
        <v>14063</v>
      </c>
      <c r="F4184">
        <v>2</v>
      </c>
      <c r="G4184">
        <v>5</v>
      </c>
      <c r="H4184">
        <v>4</v>
      </c>
      <c r="I4184">
        <v>97291</v>
      </c>
      <c r="J4184">
        <v>1</v>
      </c>
      <c r="K4184">
        <v>0</v>
      </c>
      <c r="L4184">
        <v>0</v>
      </c>
      <c r="M4184">
        <v>0</v>
      </c>
      <c r="N4184">
        <v>1</v>
      </c>
      <c r="O4184">
        <v>1</v>
      </c>
      <c r="P4184">
        <v>348</v>
      </c>
      <c r="Q4184">
        <v>27</v>
      </c>
      <c r="R4184">
        <v>3</v>
      </c>
      <c r="S4184" t="s">
        <v>1478</v>
      </c>
      <c r="T4184">
        <v>1</v>
      </c>
      <c r="U4184">
        <v>0.1245</v>
      </c>
      <c r="V4184">
        <v>1751</v>
      </c>
    </row>
    <row r="4185" spans="1:22">
      <c r="A4185">
        <v>215279</v>
      </c>
      <c r="B4185" t="s">
        <v>3769</v>
      </c>
      <c r="C4185">
        <v>25.731000000000002</v>
      </c>
      <c r="D4185">
        <v>25.754200000000001</v>
      </c>
      <c r="E4185">
        <v>14357</v>
      </c>
      <c r="F4185">
        <v>2</v>
      </c>
      <c r="G4185">
        <v>5</v>
      </c>
      <c r="H4185">
        <v>4</v>
      </c>
      <c r="I4185">
        <v>97291</v>
      </c>
      <c r="J4185">
        <v>1</v>
      </c>
      <c r="K4185">
        <v>0</v>
      </c>
      <c r="L4185">
        <v>0</v>
      </c>
      <c r="M4185">
        <v>0</v>
      </c>
      <c r="N4185">
        <v>1</v>
      </c>
      <c r="O4185">
        <v>1</v>
      </c>
      <c r="P4185">
        <v>348</v>
      </c>
      <c r="Q4185">
        <v>27</v>
      </c>
      <c r="R4185">
        <v>3</v>
      </c>
      <c r="S4185" t="s">
        <v>1478</v>
      </c>
      <c r="T4185">
        <v>1</v>
      </c>
      <c r="U4185">
        <v>2.3199999999999998E-2</v>
      </c>
      <c r="V4185">
        <v>333</v>
      </c>
    </row>
    <row r="4186" spans="1:22">
      <c r="A4186">
        <v>215280</v>
      </c>
      <c r="B4186" t="s">
        <v>3769</v>
      </c>
      <c r="C4186">
        <v>25.754200000000001</v>
      </c>
      <c r="D4186">
        <v>25.7869999999999</v>
      </c>
      <c r="E4186">
        <v>14469</v>
      </c>
      <c r="F4186">
        <v>2</v>
      </c>
      <c r="G4186">
        <v>5</v>
      </c>
      <c r="H4186">
        <v>4</v>
      </c>
      <c r="I4186">
        <v>97291</v>
      </c>
      <c r="J4186">
        <v>1</v>
      </c>
      <c r="K4186">
        <v>0</v>
      </c>
      <c r="L4186">
        <v>0</v>
      </c>
      <c r="M4186">
        <v>0</v>
      </c>
      <c r="N4186">
        <v>1</v>
      </c>
      <c r="O4186">
        <v>1</v>
      </c>
      <c r="P4186">
        <v>348</v>
      </c>
      <c r="Q4186">
        <v>27</v>
      </c>
      <c r="R4186">
        <v>3</v>
      </c>
      <c r="S4186" t="s">
        <v>1478</v>
      </c>
      <c r="T4186">
        <v>1</v>
      </c>
      <c r="U4186">
        <v>3.2800000000000003E-2</v>
      </c>
      <c r="V4186">
        <v>475</v>
      </c>
    </row>
    <row r="4187" spans="1:22">
      <c r="A4187">
        <v>215281</v>
      </c>
      <c r="B4187" t="s">
        <v>3769</v>
      </c>
      <c r="C4187">
        <v>25.7869999999999</v>
      </c>
      <c r="D4187">
        <v>25.856400000000001</v>
      </c>
      <c r="E4187">
        <v>14673</v>
      </c>
      <c r="F4187">
        <v>2</v>
      </c>
      <c r="G4187">
        <v>5</v>
      </c>
      <c r="H4187">
        <v>4</v>
      </c>
      <c r="I4187">
        <v>97291</v>
      </c>
      <c r="J4187">
        <v>1</v>
      </c>
      <c r="K4187">
        <v>0</v>
      </c>
      <c r="L4187">
        <v>0</v>
      </c>
      <c r="M4187">
        <v>0</v>
      </c>
      <c r="N4187">
        <v>1</v>
      </c>
      <c r="O4187">
        <v>1</v>
      </c>
      <c r="P4187">
        <v>348</v>
      </c>
      <c r="Q4187">
        <v>27</v>
      </c>
      <c r="R4187">
        <v>3</v>
      </c>
      <c r="S4187" t="s">
        <v>1478</v>
      </c>
      <c r="T4187">
        <v>1</v>
      </c>
      <c r="U4187">
        <v>6.9400000000000003E-2</v>
      </c>
      <c r="V4187">
        <v>1018</v>
      </c>
    </row>
    <row r="4188" spans="1:22">
      <c r="A4188">
        <v>215282</v>
      </c>
      <c r="B4188" t="s">
        <v>3769</v>
      </c>
      <c r="C4188">
        <v>25.856400000000001</v>
      </c>
      <c r="D4188">
        <v>25.928799999999899</v>
      </c>
      <c r="E4188">
        <v>14956</v>
      </c>
      <c r="F4188">
        <v>2</v>
      </c>
      <c r="G4188">
        <v>5</v>
      </c>
      <c r="H4188">
        <v>4</v>
      </c>
      <c r="I4188">
        <v>97291</v>
      </c>
      <c r="J4188">
        <v>1</v>
      </c>
      <c r="K4188">
        <v>0</v>
      </c>
      <c r="L4188">
        <v>0</v>
      </c>
      <c r="M4188">
        <v>0</v>
      </c>
      <c r="N4188">
        <v>1</v>
      </c>
      <c r="O4188">
        <v>1</v>
      </c>
      <c r="P4188">
        <v>348</v>
      </c>
      <c r="Q4188">
        <v>27</v>
      </c>
      <c r="R4188">
        <v>3</v>
      </c>
      <c r="S4188" t="s">
        <v>1478</v>
      </c>
      <c r="T4188">
        <v>1</v>
      </c>
      <c r="U4188">
        <v>7.2400000000000006E-2</v>
      </c>
      <c r="V4188">
        <v>1083</v>
      </c>
    </row>
    <row r="4189" spans="1:22">
      <c r="A4189">
        <v>215283</v>
      </c>
      <c r="B4189" t="s">
        <v>3769</v>
      </c>
      <c r="C4189">
        <v>25.928799999999899</v>
      </c>
      <c r="D4189">
        <v>25.984300000000001</v>
      </c>
      <c r="E4189">
        <v>15211</v>
      </c>
      <c r="F4189">
        <v>2</v>
      </c>
      <c r="G4189">
        <v>5</v>
      </c>
      <c r="H4189">
        <v>4</v>
      </c>
      <c r="I4189">
        <v>97291</v>
      </c>
      <c r="J4189">
        <v>1</v>
      </c>
      <c r="K4189">
        <v>0</v>
      </c>
      <c r="L4189">
        <v>0</v>
      </c>
      <c r="M4189">
        <v>0</v>
      </c>
      <c r="N4189">
        <v>1</v>
      </c>
      <c r="O4189">
        <v>1</v>
      </c>
      <c r="P4189">
        <v>348</v>
      </c>
      <c r="Q4189">
        <v>27</v>
      </c>
      <c r="R4189">
        <v>3</v>
      </c>
      <c r="S4189" t="s">
        <v>1478</v>
      </c>
      <c r="T4189">
        <v>1</v>
      </c>
      <c r="U4189">
        <v>5.5500000000000001E-2</v>
      </c>
      <c r="V4189">
        <v>844</v>
      </c>
    </row>
    <row r="4190" spans="1:22">
      <c r="A4190">
        <v>215284</v>
      </c>
      <c r="B4190" t="s">
        <v>3769</v>
      </c>
      <c r="C4190">
        <v>25.984300000000001</v>
      </c>
      <c r="D4190">
        <v>26.019100000000002</v>
      </c>
      <c r="E4190">
        <v>15391</v>
      </c>
      <c r="F4190">
        <v>2</v>
      </c>
      <c r="G4190">
        <v>5</v>
      </c>
      <c r="H4190">
        <v>4</v>
      </c>
      <c r="I4190">
        <v>97291</v>
      </c>
      <c r="J4190">
        <v>1</v>
      </c>
      <c r="K4190">
        <v>0</v>
      </c>
      <c r="L4190">
        <v>0</v>
      </c>
      <c r="M4190">
        <v>0</v>
      </c>
      <c r="N4190">
        <v>1</v>
      </c>
      <c r="O4190">
        <v>1</v>
      </c>
      <c r="P4190">
        <v>348</v>
      </c>
      <c r="Q4190">
        <v>27</v>
      </c>
      <c r="R4190">
        <v>3</v>
      </c>
      <c r="S4190" t="s">
        <v>1478</v>
      </c>
      <c r="T4190">
        <v>1</v>
      </c>
      <c r="U4190">
        <v>3.4799999999999998E-2</v>
      </c>
      <c r="V4190">
        <v>536</v>
      </c>
    </row>
    <row r="4191" spans="1:22">
      <c r="A4191">
        <v>215285</v>
      </c>
      <c r="B4191" t="s">
        <v>3769</v>
      </c>
      <c r="C4191">
        <v>26.019100000000002</v>
      </c>
      <c r="D4191">
        <v>26.066700000000001</v>
      </c>
      <c r="E4191">
        <v>15556</v>
      </c>
      <c r="F4191">
        <v>2</v>
      </c>
      <c r="G4191">
        <v>5</v>
      </c>
      <c r="H4191">
        <v>4</v>
      </c>
      <c r="I4191">
        <v>97291</v>
      </c>
      <c r="J4191">
        <v>1</v>
      </c>
      <c r="K4191">
        <v>0</v>
      </c>
      <c r="L4191">
        <v>0</v>
      </c>
      <c r="M4191">
        <v>0</v>
      </c>
      <c r="N4191">
        <v>1</v>
      </c>
      <c r="O4191">
        <v>1</v>
      </c>
      <c r="P4191">
        <v>348</v>
      </c>
      <c r="Q4191">
        <v>27</v>
      </c>
      <c r="R4191">
        <v>3</v>
      </c>
      <c r="S4191" t="s">
        <v>1478</v>
      </c>
      <c r="T4191">
        <v>1</v>
      </c>
      <c r="U4191">
        <v>4.7600000000000003E-2</v>
      </c>
      <c r="V4191">
        <v>740</v>
      </c>
    </row>
    <row r="4192" spans="1:22">
      <c r="A4192">
        <v>215286</v>
      </c>
      <c r="B4192" t="s">
        <v>3769</v>
      </c>
      <c r="C4192">
        <v>26.066700000000001</v>
      </c>
      <c r="D4192">
        <v>26.170400000000001</v>
      </c>
      <c r="E4192">
        <v>16309</v>
      </c>
      <c r="F4192">
        <v>1</v>
      </c>
      <c r="G4192">
        <v>5</v>
      </c>
      <c r="H4192">
        <v>4</v>
      </c>
      <c r="I4192">
        <v>97291</v>
      </c>
      <c r="J4192">
        <v>1</v>
      </c>
      <c r="K4192">
        <v>0</v>
      </c>
      <c r="L4192">
        <v>0</v>
      </c>
      <c r="M4192">
        <v>0</v>
      </c>
      <c r="N4192">
        <v>1</v>
      </c>
      <c r="O4192">
        <v>1</v>
      </c>
      <c r="P4192">
        <v>348</v>
      </c>
      <c r="Q4192">
        <v>27</v>
      </c>
      <c r="R4192">
        <v>3</v>
      </c>
      <c r="S4192" t="s">
        <v>1478</v>
      </c>
      <c r="T4192">
        <v>1</v>
      </c>
      <c r="U4192">
        <v>0.1037</v>
      </c>
      <c r="V4192">
        <v>1691</v>
      </c>
    </row>
    <row r="4193" spans="1:22">
      <c r="A4193">
        <v>215287</v>
      </c>
      <c r="B4193" t="s">
        <v>3769</v>
      </c>
      <c r="C4193">
        <v>26.170400000000001</v>
      </c>
      <c r="D4193">
        <v>26.29297734</v>
      </c>
      <c r="E4193">
        <v>16309</v>
      </c>
      <c r="F4193">
        <v>1</v>
      </c>
      <c r="G4193">
        <v>5</v>
      </c>
      <c r="H4193">
        <v>4</v>
      </c>
      <c r="I4193">
        <v>97291</v>
      </c>
      <c r="J4193">
        <v>1</v>
      </c>
      <c r="K4193">
        <v>0</v>
      </c>
      <c r="L4193">
        <v>0</v>
      </c>
      <c r="M4193">
        <v>0</v>
      </c>
      <c r="N4193">
        <v>1</v>
      </c>
      <c r="O4193">
        <v>1</v>
      </c>
      <c r="P4193">
        <v>348</v>
      </c>
      <c r="Q4193">
        <v>27</v>
      </c>
      <c r="R4193">
        <v>3</v>
      </c>
      <c r="S4193" t="s">
        <v>1478</v>
      </c>
      <c r="T4193">
        <v>1</v>
      </c>
      <c r="U4193">
        <v>0.12257734000000001</v>
      </c>
      <c r="V4193">
        <v>1999</v>
      </c>
    </row>
    <row r="4194" spans="1:22">
      <c r="A4194">
        <v>215602</v>
      </c>
      <c r="B4194" t="s">
        <v>3770</v>
      </c>
      <c r="C4194">
        <v>41.368561</v>
      </c>
      <c r="D4194">
        <v>41.368600000000001</v>
      </c>
      <c r="E4194">
        <v>17101</v>
      </c>
      <c r="F4194">
        <v>2</v>
      </c>
      <c r="G4194">
        <v>5</v>
      </c>
      <c r="H4194">
        <v>4</v>
      </c>
      <c r="I4194">
        <v>97291</v>
      </c>
      <c r="J4194">
        <v>1</v>
      </c>
      <c r="K4194">
        <v>0</v>
      </c>
      <c r="L4194">
        <v>0</v>
      </c>
      <c r="M4194">
        <v>0</v>
      </c>
      <c r="N4194">
        <v>1</v>
      </c>
      <c r="O4194">
        <v>1</v>
      </c>
      <c r="P4194">
        <v>348</v>
      </c>
      <c r="Q4194">
        <v>27</v>
      </c>
      <c r="R4194">
        <v>3</v>
      </c>
      <c r="S4194" t="s">
        <v>1478</v>
      </c>
      <c r="T4194">
        <v>1</v>
      </c>
      <c r="U4194">
        <v>3.8999999999999999E-5</v>
      </c>
      <c r="V4194">
        <v>1</v>
      </c>
    </row>
    <row r="4195" spans="1:22">
      <c r="A4195">
        <v>215603</v>
      </c>
      <c r="B4195" t="s">
        <v>3770</v>
      </c>
      <c r="C4195">
        <v>41.368600000000001</v>
      </c>
      <c r="D4195">
        <v>41.450404849999899</v>
      </c>
      <c r="E4195">
        <v>11757</v>
      </c>
      <c r="F4195">
        <v>2</v>
      </c>
      <c r="G4195">
        <v>5</v>
      </c>
      <c r="H4195">
        <v>4</v>
      </c>
      <c r="I4195">
        <v>97291</v>
      </c>
      <c r="J4195">
        <v>1</v>
      </c>
      <c r="K4195">
        <v>0</v>
      </c>
      <c r="L4195">
        <v>0</v>
      </c>
      <c r="M4195">
        <v>0</v>
      </c>
      <c r="N4195">
        <v>1</v>
      </c>
      <c r="O4195">
        <v>1</v>
      </c>
      <c r="P4195">
        <v>348</v>
      </c>
      <c r="Q4195">
        <v>27</v>
      </c>
      <c r="R4195">
        <v>3</v>
      </c>
      <c r="S4195" t="s">
        <v>1478</v>
      </c>
      <c r="T4195">
        <v>1</v>
      </c>
      <c r="U4195">
        <v>8.1804849999999998E-2</v>
      </c>
      <c r="V4195">
        <v>962</v>
      </c>
    </row>
    <row r="4196" spans="1:22">
      <c r="A4196">
        <v>215604</v>
      </c>
      <c r="B4196" t="s">
        <v>3770</v>
      </c>
      <c r="C4196">
        <v>41.450404849999899</v>
      </c>
      <c r="D4196">
        <v>41.516462500000003</v>
      </c>
      <c r="E4196">
        <v>11757</v>
      </c>
      <c r="F4196">
        <v>2</v>
      </c>
      <c r="G4196">
        <v>5</v>
      </c>
      <c r="H4196">
        <v>4</v>
      </c>
      <c r="I4196">
        <v>97291</v>
      </c>
      <c r="J4196">
        <v>1</v>
      </c>
      <c r="K4196">
        <v>0</v>
      </c>
      <c r="L4196">
        <v>0</v>
      </c>
      <c r="M4196">
        <v>0</v>
      </c>
      <c r="N4196">
        <v>1</v>
      </c>
      <c r="O4196">
        <v>1</v>
      </c>
      <c r="P4196">
        <v>348</v>
      </c>
      <c r="Q4196">
        <v>27</v>
      </c>
      <c r="R4196">
        <v>3</v>
      </c>
      <c r="S4196" t="s">
        <v>1478</v>
      </c>
      <c r="T4196">
        <v>1</v>
      </c>
      <c r="U4196">
        <v>6.6057649999999996E-2</v>
      </c>
      <c r="V4196">
        <v>777</v>
      </c>
    </row>
    <row r="4197" spans="1:22">
      <c r="A4197">
        <v>215605</v>
      </c>
      <c r="B4197" t="s">
        <v>3770</v>
      </c>
      <c r="C4197">
        <v>41.516462500000003</v>
      </c>
      <c r="D4197">
        <v>41.516500000000001</v>
      </c>
      <c r="E4197">
        <v>11757</v>
      </c>
      <c r="F4197">
        <v>2</v>
      </c>
      <c r="G4197">
        <v>5</v>
      </c>
      <c r="H4197">
        <v>4</v>
      </c>
      <c r="I4197">
        <v>97291</v>
      </c>
      <c r="J4197">
        <v>1</v>
      </c>
      <c r="K4197">
        <v>4</v>
      </c>
      <c r="L4197">
        <v>2</v>
      </c>
      <c r="M4197">
        <v>0</v>
      </c>
      <c r="N4197">
        <v>1</v>
      </c>
      <c r="O4197">
        <v>1</v>
      </c>
      <c r="P4197">
        <v>348</v>
      </c>
      <c r="Q4197">
        <v>27</v>
      </c>
      <c r="R4197">
        <v>3</v>
      </c>
      <c r="S4197" t="s">
        <v>1478</v>
      </c>
      <c r="T4197">
        <v>1</v>
      </c>
      <c r="U4197">
        <v>3.7499999999999997E-5</v>
      </c>
      <c r="V4197">
        <v>0</v>
      </c>
    </row>
    <row r="4198" spans="1:22">
      <c r="A4198">
        <v>215606</v>
      </c>
      <c r="B4198" t="s">
        <v>3770</v>
      </c>
      <c r="C4198">
        <v>41.516500000000001</v>
      </c>
      <c r="D4198">
        <v>41.648800000000001</v>
      </c>
      <c r="E4198">
        <v>11757</v>
      </c>
      <c r="F4198">
        <v>2</v>
      </c>
      <c r="G4198">
        <v>5</v>
      </c>
      <c r="H4198">
        <v>4</v>
      </c>
      <c r="I4198">
        <v>97291</v>
      </c>
      <c r="J4198">
        <v>1</v>
      </c>
      <c r="K4198">
        <v>4</v>
      </c>
      <c r="L4198">
        <v>2</v>
      </c>
      <c r="M4198">
        <v>0</v>
      </c>
      <c r="N4198">
        <v>1</v>
      </c>
      <c r="O4198">
        <v>1</v>
      </c>
      <c r="P4198">
        <v>348</v>
      </c>
      <c r="Q4198">
        <v>27</v>
      </c>
      <c r="R4198">
        <v>3</v>
      </c>
      <c r="S4198" t="s">
        <v>1478</v>
      </c>
      <c r="T4198">
        <v>1</v>
      </c>
      <c r="U4198">
        <v>0.1323</v>
      </c>
      <c r="V4198">
        <v>1555</v>
      </c>
    </row>
    <row r="4199" spans="1:22">
      <c r="A4199">
        <v>215607</v>
      </c>
      <c r="B4199" t="s">
        <v>3770</v>
      </c>
      <c r="C4199">
        <v>41.648800000000001</v>
      </c>
      <c r="D4199">
        <v>41.702800000000003</v>
      </c>
      <c r="E4199">
        <v>11757</v>
      </c>
      <c r="F4199">
        <v>2</v>
      </c>
      <c r="G4199">
        <v>5</v>
      </c>
      <c r="H4199">
        <v>4</v>
      </c>
      <c r="I4199">
        <v>97291</v>
      </c>
      <c r="J4199">
        <v>1</v>
      </c>
      <c r="K4199">
        <v>4</v>
      </c>
      <c r="L4199">
        <v>2</v>
      </c>
      <c r="M4199">
        <v>0</v>
      </c>
      <c r="N4199">
        <v>1</v>
      </c>
      <c r="O4199">
        <v>1</v>
      </c>
      <c r="P4199">
        <v>348</v>
      </c>
      <c r="Q4199">
        <v>27</v>
      </c>
      <c r="R4199">
        <v>3</v>
      </c>
      <c r="S4199" t="s">
        <v>1478</v>
      </c>
      <c r="T4199">
        <v>1</v>
      </c>
      <c r="U4199">
        <v>5.3999999999999999E-2</v>
      </c>
      <c r="V4199">
        <v>635</v>
      </c>
    </row>
    <row r="4200" spans="1:22">
      <c r="A4200">
        <v>215608</v>
      </c>
      <c r="B4200" t="s">
        <v>3770</v>
      </c>
      <c r="C4200">
        <v>41.702800000000003</v>
      </c>
      <c r="D4200">
        <v>41.702815399999899</v>
      </c>
      <c r="E4200">
        <v>11757</v>
      </c>
      <c r="F4200">
        <v>2</v>
      </c>
      <c r="G4200">
        <v>5</v>
      </c>
      <c r="H4200">
        <v>4</v>
      </c>
      <c r="I4200">
        <v>97291</v>
      </c>
      <c r="J4200">
        <v>1</v>
      </c>
      <c r="K4200">
        <v>4</v>
      </c>
      <c r="L4200">
        <v>2</v>
      </c>
      <c r="M4200">
        <v>0</v>
      </c>
      <c r="N4200">
        <v>1</v>
      </c>
      <c r="O4200">
        <v>1</v>
      </c>
      <c r="P4200">
        <v>348</v>
      </c>
      <c r="Q4200">
        <v>27</v>
      </c>
      <c r="R4200">
        <v>3</v>
      </c>
      <c r="S4200" t="s">
        <v>1478</v>
      </c>
      <c r="T4200">
        <v>1</v>
      </c>
      <c r="U4200">
        <v>1.5400000000000002E-5</v>
      </c>
      <c r="V4200">
        <v>0</v>
      </c>
    </row>
    <row r="4201" spans="1:22">
      <c r="A4201">
        <v>215609</v>
      </c>
      <c r="B4201" t="s">
        <v>3770</v>
      </c>
      <c r="C4201">
        <v>41.702815399999899</v>
      </c>
      <c r="D4201">
        <v>41.716000000000001</v>
      </c>
      <c r="E4201">
        <v>11757</v>
      </c>
      <c r="F4201">
        <v>2</v>
      </c>
      <c r="G4201">
        <v>3</v>
      </c>
      <c r="H4201">
        <v>3</v>
      </c>
      <c r="I4201">
        <v>97291</v>
      </c>
      <c r="J4201">
        <v>1</v>
      </c>
      <c r="K4201">
        <v>4</v>
      </c>
      <c r="L4201">
        <v>2</v>
      </c>
      <c r="M4201">
        <v>0</v>
      </c>
      <c r="N4201">
        <v>1</v>
      </c>
      <c r="O4201">
        <v>1</v>
      </c>
      <c r="P4201">
        <v>348</v>
      </c>
      <c r="Q4201">
        <v>27</v>
      </c>
      <c r="R4201">
        <v>3</v>
      </c>
      <c r="S4201" t="s">
        <v>1478</v>
      </c>
      <c r="T4201">
        <v>1</v>
      </c>
      <c r="U4201">
        <v>1.3184599999999999E-2</v>
      </c>
      <c r="V4201">
        <v>155</v>
      </c>
    </row>
    <row r="4202" spans="1:22">
      <c r="A4202">
        <v>215610</v>
      </c>
      <c r="B4202" t="s">
        <v>3770</v>
      </c>
      <c r="C4202">
        <v>41.716000000000001</v>
      </c>
      <c r="D4202">
        <v>41.779800000000002</v>
      </c>
      <c r="E4202">
        <v>11757</v>
      </c>
      <c r="F4202">
        <v>2</v>
      </c>
      <c r="G4202">
        <v>3</v>
      </c>
      <c r="H4202">
        <v>3</v>
      </c>
      <c r="I4202">
        <v>97291</v>
      </c>
      <c r="J4202">
        <v>1</v>
      </c>
      <c r="K4202">
        <v>4</v>
      </c>
      <c r="L4202">
        <v>2</v>
      </c>
      <c r="M4202">
        <v>0</v>
      </c>
      <c r="N4202">
        <v>1</v>
      </c>
      <c r="O4202">
        <v>1</v>
      </c>
      <c r="P4202">
        <v>348</v>
      </c>
      <c r="Q4202">
        <v>27</v>
      </c>
      <c r="R4202">
        <v>3</v>
      </c>
      <c r="S4202" t="s">
        <v>1478</v>
      </c>
      <c r="T4202">
        <v>1</v>
      </c>
      <c r="U4202">
        <v>6.3799999999999996E-2</v>
      </c>
      <c r="V4202">
        <v>750</v>
      </c>
    </row>
    <row r="4203" spans="1:22">
      <c r="A4203">
        <v>215611</v>
      </c>
      <c r="B4203" t="s">
        <v>3770</v>
      </c>
      <c r="C4203">
        <v>41.779800000000002</v>
      </c>
      <c r="D4203">
        <v>41.7973</v>
      </c>
      <c r="E4203">
        <v>11757</v>
      </c>
      <c r="F4203">
        <v>2</v>
      </c>
      <c r="G4203">
        <v>3</v>
      </c>
      <c r="H4203">
        <v>3</v>
      </c>
      <c r="I4203">
        <v>97291</v>
      </c>
      <c r="J4203">
        <v>1</v>
      </c>
      <c r="K4203">
        <v>4</v>
      </c>
      <c r="L4203">
        <v>2</v>
      </c>
      <c r="M4203">
        <v>0</v>
      </c>
      <c r="N4203">
        <v>1</v>
      </c>
      <c r="O4203">
        <v>1</v>
      </c>
      <c r="P4203">
        <v>348</v>
      </c>
      <c r="Q4203">
        <v>27</v>
      </c>
      <c r="R4203">
        <v>3</v>
      </c>
      <c r="S4203" t="s">
        <v>1478</v>
      </c>
      <c r="T4203">
        <v>1</v>
      </c>
      <c r="U4203">
        <v>1.7500000000000002E-2</v>
      </c>
      <c r="V4203">
        <v>206</v>
      </c>
    </row>
    <row r="4204" spans="1:22">
      <c r="A4204">
        <v>215612</v>
      </c>
      <c r="B4204" t="s">
        <v>3770</v>
      </c>
      <c r="C4204">
        <v>41.7973</v>
      </c>
      <c r="D4204">
        <v>41.863700000000001</v>
      </c>
      <c r="E4204">
        <v>11757</v>
      </c>
      <c r="F4204">
        <v>2</v>
      </c>
      <c r="G4204">
        <v>3</v>
      </c>
      <c r="H4204">
        <v>3</v>
      </c>
      <c r="I4204">
        <v>97291</v>
      </c>
      <c r="J4204">
        <v>1</v>
      </c>
      <c r="K4204">
        <v>4</v>
      </c>
      <c r="L4204">
        <v>2</v>
      </c>
      <c r="M4204">
        <v>0</v>
      </c>
      <c r="N4204">
        <v>1</v>
      </c>
      <c r="O4204">
        <v>1</v>
      </c>
      <c r="P4204">
        <v>348</v>
      </c>
      <c r="Q4204">
        <v>27</v>
      </c>
      <c r="R4204">
        <v>3</v>
      </c>
      <c r="S4204" t="s">
        <v>1478</v>
      </c>
      <c r="T4204">
        <v>1</v>
      </c>
      <c r="U4204">
        <v>6.6400000000000001E-2</v>
      </c>
      <c r="V4204">
        <v>781</v>
      </c>
    </row>
    <row r="4205" spans="1:22">
      <c r="A4205">
        <v>215613</v>
      </c>
      <c r="B4205" t="s">
        <v>3770</v>
      </c>
      <c r="C4205">
        <v>41.863700000000001</v>
      </c>
      <c r="D4205">
        <v>41.922800000000002</v>
      </c>
      <c r="E4205">
        <v>11757</v>
      </c>
      <c r="F4205">
        <v>2</v>
      </c>
      <c r="G4205">
        <v>3</v>
      </c>
      <c r="H4205">
        <v>3</v>
      </c>
      <c r="I4205">
        <v>97291</v>
      </c>
      <c r="J4205">
        <v>1</v>
      </c>
      <c r="K4205">
        <v>4</v>
      </c>
      <c r="L4205">
        <v>2</v>
      </c>
      <c r="M4205">
        <v>0</v>
      </c>
      <c r="N4205">
        <v>1</v>
      </c>
      <c r="O4205">
        <v>1</v>
      </c>
      <c r="P4205">
        <v>348</v>
      </c>
      <c r="Q4205">
        <v>27</v>
      </c>
      <c r="R4205">
        <v>3</v>
      </c>
      <c r="S4205" t="s">
        <v>1478</v>
      </c>
      <c r="T4205">
        <v>1</v>
      </c>
      <c r="U4205">
        <v>5.91E-2</v>
      </c>
      <c r="V4205">
        <v>695</v>
      </c>
    </row>
    <row r="4206" spans="1:22">
      <c r="A4206">
        <v>215614</v>
      </c>
      <c r="B4206" t="s">
        <v>3770</v>
      </c>
      <c r="C4206">
        <v>41.922800000000002</v>
      </c>
      <c r="D4206">
        <v>41.997500000000002</v>
      </c>
      <c r="E4206">
        <v>11757</v>
      </c>
      <c r="F4206">
        <v>2</v>
      </c>
      <c r="G4206">
        <v>3</v>
      </c>
      <c r="H4206">
        <v>3</v>
      </c>
      <c r="I4206">
        <v>97291</v>
      </c>
      <c r="J4206">
        <v>1</v>
      </c>
      <c r="K4206">
        <v>4</v>
      </c>
      <c r="L4206">
        <v>2</v>
      </c>
      <c r="M4206">
        <v>0</v>
      </c>
      <c r="N4206">
        <v>1</v>
      </c>
      <c r="O4206">
        <v>1</v>
      </c>
      <c r="P4206">
        <v>348</v>
      </c>
      <c r="Q4206">
        <v>27</v>
      </c>
      <c r="R4206">
        <v>3</v>
      </c>
      <c r="S4206" t="s">
        <v>1478</v>
      </c>
      <c r="T4206">
        <v>1</v>
      </c>
      <c r="U4206">
        <v>7.4700000000000003E-2</v>
      </c>
      <c r="V4206">
        <v>878</v>
      </c>
    </row>
    <row r="4207" spans="1:22">
      <c r="A4207">
        <v>215615</v>
      </c>
      <c r="B4207" t="s">
        <v>3770</v>
      </c>
      <c r="C4207">
        <v>41.997500000000002</v>
      </c>
      <c r="D4207">
        <v>42.010599999999897</v>
      </c>
      <c r="E4207">
        <v>11757</v>
      </c>
      <c r="F4207">
        <v>2</v>
      </c>
      <c r="G4207">
        <v>3</v>
      </c>
      <c r="H4207">
        <v>3</v>
      </c>
      <c r="I4207">
        <v>97291</v>
      </c>
      <c r="J4207">
        <v>1</v>
      </c>
      <c r="K4207">
        <v>4</v>
      </c>
      <c r="L4207">
        <v>2</v>
      </c>
      <c r="M4207">
        <v>0</v>
      </c>
      <c r="N4207">
        <v>1</v>
      </c>
      <c r="O4207">
        <v>1</v>
      </c>
      <c r="P4207">
        <v>348</v>
      </c>
      <c r="Q4207">
        <v>27</v>
      </c>
      <c r="R4207">
        <v>3</v>
      </c>
      <c r="S4207" t="s">
        <v>1478</v>
      </c>
      <c r="T4207">
        <v>1</v>
      </c>
      <c r="U4207">
        <v>1.3100000000000001E-2</v>
      </c>
      <c r="V4207">
        <v>154</v>
      </c>
    </row>
    <row r="4208" spans="1:22">
      <c r="A4208">
        <v>215616</v>
      </c>
      <c r="B4208" t="s">
        <v>3770</v>
      </c>
      <c r="C4208">
        <v>42.010599999999897</v>
      </c>
      <c r="D4208">
        <v>42.087899999999898</v>
      </c>
      <c r="E4208">
        <v>11757</v>
      </c>
      <c r="F4208">
        <v>2</v>
      </c>
      <c r="G4208">
        <v>3</v>
      </c>
      <c r="H4208">
        <v>3</v>
      </c>
      <c r="I4208">
        <v>97291</v>
      </c>
      <c r="J4208">
        <v>1</v>
      </c>
      <c r="K4208">
        <v>4</v>
      </c>
      <c r="L4208">
        <v>2</v>
      </c>
      <c r="M4208">
        <v>0</v>
      </c>
      <c r="N4208">
        <v>1</v>
      </c>
      <c r="O4208">
        <v>1</v>
      </c>
      <c r="P4208">
        <v>348</v>
      </c>
      <c r="Q4208">
        <v>27</v>
      </c>
      <c r="R4208">
        <v>3</v>
      </c>
      <c r="S4208" t="s">
        <v>1478</v>
      </c>
      <c r="T4208">
        <v>1</v>
      </c>
      <c r="U4208">
        <v>7.7299999999999994E-2</v>
      </c>
      <c r="V4208">
        <v>909</v>
      </c>
    </row>
    <row r="4209" spans="1:22">
      <c r="A4209">
        <v>215617</v>
      </c>
      <c r="B4209" t="s">
        <v>3770</v>
      </c>
      <c r="C4209">
        <v>42.087899999999898</v>
      </c>
      <c r="D4209">
        <v>42.1188</v>
      </c>
      <c r="E4209">
        <v>11757</v>
      </c>
      <c r="F4209">
        <v>2</v>
      </c>
      <c r="G4209">
        <v>3</v>
      </c>
      <c r="H4209">
        <v>3</v>
      </c>
      <c r="I4209">
        <v>97291</v>
      </c>
      <c r="J4209">
        <v>1</v>
      </c>
      <c r="K4209">
        <v>4</v>
      </c>
      <c r="L4209">
        <v>2</v>
      </c>
      <c r="M4209">
        <v>0</v>
      </c>
      <c r="N4209">
        <v>1</v>
      </c>
      <c r="O4209">
        <v>1</v>
      </c>
      <c r="P4209">
        <v>348</v>
      </c>
      <c r="Q4209">
        <v>27</v>
      </c>
      <c r="R4209">
        <v>3</v>
      </c>
      <c r="S4209" t="s">
        <v>1478</v>
      </c>
      <c r="T4209">
        <v>1</v>
      </c>
      <c r="U4209">
        <v>3.09E-2</v>
      </c>
      <c r="V4209">
        <v>363</v>
      </c>
    </row>
    <row r="4210" spans="1:22">
      <c r="A4210">
        <v>215618</v>
      </c>
      <c r="B4210" t="s">
        <v>3770</v>
      </c>
      <c r="C4210">
        <v>42.1188</v>
      </c>
      <c r="D4210">
        <v>42.142499999999899</v>
      </c>
      <c r="E4210">
        <v>11757</v>
      </c>
      <c r="F4210">
        <v>2</v>
      </c>
      <c r="G4210">
        <v>3</v>
      </c>
      <c r="H4210">
        <v>3</v>
      </c>
      <c r="I4210">
        <v>97291</v>
      </c>
      <c r="J4210">
        <v>1</v>
      </c>
      <c r="K4210">
        <v>4</v>
      </c>
      <c r="L4210">
        <v>2</v>
      </c>
      <c r="M4210">
        <v>0</v>
      </c>
      <c r="N4210">
        <v>1</v>
      </c>
      <c r="O4210">
        <v>1</v>
      </c>
      <c r="P4210">
        <v>348</v>
      </c>
      <c r="Q4210">
        <v>27</v>
      </c>
      <c r="R4210">
        <v>3</v>
      </c>
      <c r="S4210" t="s">
        <v>1478</v>
      </c>
      <c r="T4210">
        <v>1</v>
      </c>
      <c r="U4210">
        <v>2.3699999999999999E-2</v>
      </c>
      <c r="V4210">
        <v>279</v>
      </c>
    </row>
    <row r="4211" spans="1:22">
      <c r="A4211">
        <v>215619</v>
      </c>
      <c r="B4211" t="s">
        <v>3770</v>
      </c>
      <c r="C4211">
        <v>42.142499999999899</v>
      </c>
      <c r="D4211">
        <v>42.180999999999898</v>
      </c>
      <c r="E4211">
        <v>11757</v>
      </c>
      <c r="F4211">
        <v>2</v>
      </c>
      <c r="G4211">
        <v>3</v>
      </c>
      <c r="H4211">
        <v>3</v>
      </c>
      <c r="I4211">
        <v>97291</v>
      </c>
      <c r="J4211">
        <v>1</v>
      </c>
      <c r="K4211">
        <v>4</v>
      </c>
      <c r="L4211">
        <v>2</v>
      </c>
      <c r="M4211">
        <v>0</v>
      </c>
      <c r="N4211">
        <v>1</v>
      </c>
      <c r="O4211">
        <v>1</v>
      </c>
      <c r="P4211">
        <v>348</v>
      </c>
      <c r="Q4211">
        <v>27</v>
      </c>
      <c r="R4211">
        <v>3</v>
      </c>
      <c r="S4211" t="s">
        <v>1478</v>
      </c>
      <c r="T4211">
        <v>1</v>
      </c>
      <c r="U4211">
        <v>3.85E-2</v>
      </c>
      <c r="V4211">
        <v>453</v>
      </c>
    </row>
    <row r="4212" spans="1:22">
      <c r="A4212">
        <v>215620</v>
      </c>
      <c r="B4212" t="s">
        <v>3770</v>
      </c>
      <c r="C4212">
        <v>42.180999999999898</v>
      </c>
      <c r="D4212">
        <v>42.252200000000002</v>
      </c>
      <c r="E4212">
        <v>11757</v>
      </c>
      <c r="F4212">
        <v>2</v>
      </c>
      <c r="G4212">
        <v>3</v>
      </c>
      <c r="H4212">
        <v>3</v>
      </c>
      <c r="I4212">
        <v>97291</v>
      </c>
      <c r="J4212">
        <v>1</v>
      </c>
      <c r="K4212">
        <v>4</v>
      </c>
      <c r="L4212">
        <v>2</v>
      </c>
      <c r="M4212">
        <v>0</v>
      </c>
      <c r="N4212">
        <v>1</v>
      </c>
      <c r="O4212">
        <v>1</v>
      </c>
      <c r="P4212">
        <v>348</v>
      </c>
      <c r="Q4212">
        <v>27</v>
      </c>
      <c r="R4212">
        <v>3</v>
      </c>
      <c r="S4212" t="s">
        <v>1478</v>
      </c>
      <c r="T4212">
        <v>1</v>
      </c>
      <c r="U4212">
        <v>7.1199999999999999E-2</v>
      </c>
      <c r="V4212">
        <v>837</v>
      </c>
    </row>
    <row r="4213" spans="1:22">
      <c r="A4213">
        <v>215621</v>
      </c>
      <c r="B4213" t="s">
        <v>3770</v>
      </c>
      <c r="C4213">
        <v>42.252200000000002</v>
      </c>
      <c r="D4213">
        <v>42.316800000000001</v>
      </c>
      <c r="E4213">
        <v>11757</v>
      </c>
      <c r="F4213">
        <v>2</v>
      </c>
      <c r="G4213">
        <v>3</v>
      </c>
      <c r="H4213">
        <v>3</v>
      </c>
      <c r="I4213">
        <v>97291</v>
      </c>
      <c r="J4213">
        <v>1</v>
      </c>
      <c r="K4213">
        <v>4</v>
      </c>
      <c r="L4213">
        <v>2</v>
      </c>
      <c r="M4213">
        <v>0</v>
      </c>
      <c r="N4213">
        <v>1</v>
      </c>
      <c r="O4213">
        <v>1</v>
      </c>
      <c r="P4213">
        <v>348</v>
      </c>
      <c r="Q4213">
        <v>27</v>
      </c>
      <c r="R4213">
        <v>3</v>
      </c>
      <c r="S4213" t="s">
        <v>1478</v>
      </c>
      <c r="T4213">
        <v>1</v>
      </c>
      <c r="U4213">
        <v>6.4600000000000005E-2</v>
      </c>
      <c r="V4213">
        <v>760</v>
      </c>
    </row>
    <row r="4214" spans="1:22">
      <c r="A4214">
        <v>215622</v>
      </c>
      <c r="B4214" t="s">
        <v>3770</v>
      </c>
      <c r="C4214">
        <v>42.316800000000001</v>
      </c>
      <c r="D4214">
        <v>42.355600000000003</v>
      </c>
      <c r="E4214">
        <v>11757</v>
      </c>
      <c r="F4214">
        <v>2</v>
      </c>
      <c r="G4214">
        <v>3</v>
      </c>
      <c r="H4214">
        <v>3</v>
      </c>
      <c r="I4214">
        <v>97291</v>
      </c>
      <c r="J4214">
        <v>1</v>
      </c>
      <c r="K4214">
        <v>4</v>
      </c>
      <c r="L4214">
        <v>2</v>
      </c>
      <c r="M4214">
        <v>0</v>
      </c>
      <c r="N4214">
        <v>1</v>
      </c>
      <c r="O4214">
        <v>1</v>
      </c>
      <c r="P4214">
        <v>348</v>
      </c>
      <c r="Q4214">
        <v>27</v>
      </c>
      <c r="R4214">
        <v>3</v>
      </c>
      <c r="S4214" t="s">
        <v>1478</v>
      </c>
      <c r="T4214">
        <v>1</v>
      </c>
      <c r="U4214">
        <v>3.8800000000000001E-2</v>
      </c>
      <c r="V4214">
        <v>456</v>
      </c>
    </row>
    <row r="4215" spans="1:22">
      <c r="A4215">
        <v>215623</v>
      </c>
      <c r="B4215" t="s">
        <v>3770</v>
      </c>
      <c r="C4215">
        <v>42.355600000000003</v>
      </c>
      <c r="D4215">
        <v>42.435899999999897</v>
      </c>
      <c r="E4215">
        <v>11757</v>
      </c>
      <c r="F4215">
        <v>2</v>
      </c>
      <c r="G4215">
        <v>3</v>
      </c>
      <c r="H4215">
        <v>3</v>
      </c>
      <c r="I4215">
        <v>97291</v>
      </c>
      <c r="J4215">
        <v>1</v>
      </c>
      <c r="K4215">
        <v>4</v>
      </c>
      <c r="L4215">
        <v>2</v>
      </c>
      <c r="M4215">
        <v>0</v>
      </c>
      <c r="N4215">
        <v>1</v>
      </c>
      <c r="O4215">
        <v>1</v>
      </c>
      <c r="P4215">
        <v>348</v>
      </c>
      <c r="Q4215">
        <v>27</v>
      </c>
      <c r="R4215">
        <v>3</v>
      </c>
      <c r="S4215" t="s">
        <v>1478</v>
      </c>
      <c r="T4215">
        <v>1</v>
      </c>
      <c r="U4215">
        <v>8.0299999999999996E-2</v>
      </c>
      <c r="V4215">
        <v>944</v>
      </c>
    </row>
    <row r="4216" spans="1:22">
      <c r="A4216">
        <v>215624</v>
      </c>
      <c r="B4216" t="s">
        <v>3770</v>
      </c>
      <c r="C4216">
        <v>42.435899999999897</v>
      </c>
      <c r="D4216">
        <v>42.451099999999897</v>
      </c>
      <c r="E4216">
        <v>11757</v>
      </c>
      <c r="F4216">
        <v>2</v>
      </c>
      <c r="G4216">
        <v>3</v>
      </c>
      <c r="H4216">
        <v>3</v>
      </c>
      <c r="I4216">
        <v>97291</v>
      </c>
      <c r="J4216">
        <v>1</v>
      </c>
      <c r="K4216">
        <v>4</v>
      </c>
      <c r="L4216">
        <v>2</v>
      </c>
      <c r="M4216">
        <v>0</v>
      </c>
      <c r="N4216">
        <v>1</v>
      </c>
      <c r="O4216">
        <v>1</v>
      </c>
      <c r="P4216">
        <v>348</v>
      </c>
      <c r="Q4216">
        <v>27</v>
      </c>
      <c r="R4216">
        <v>3</v>
      </c>
      <c r="S4216" t="s">
        <v>1478</v>
      </c>
      <c r="T4216">
        <v>1</v>
      </c>
      <c r="U4216">
        <v>1.52E-2</v>
      </c>
      <c r="V4216">
        <v>179</v>
      </c>
    </row>
    <row r="4217" spans="1:22">
      <c r="A4217">
        <v>215625</v>
      </c>
      <c r="B4217" t="s">
        <v>3770</v>
      </c>
      <c r="C4217">
        <v>42.451099999999897</v>
      </c>
      <c r="D4217">
        <v>42.4773</v>
      </c>
      <c r="E4217">
        <v>11757</v>
      </c>
      <c r="F4217">
        <v>2</v>
      </c>
      <c r="G4217">
        <v>3</v>
      </c>
      <c r="H4217">
        <v>3</v>
      </c>
      <c r="I4217">
        <v>97291</v>
      </c>
      <c r="J4217">
        <v>1</v>
      </c>
      <c r="K4217">
        <v>4</v>
      </c>
      <c r="L4217">
        <v>2</v>
      </c>
      <c r="M4217">
        <v>0</v>
      </c>
      <c r="N4217">
        <v>1</v>
      </c>
      <c r="O4217">
        <v>1</v>
      </c>
      <c r="P4217">
        <v>348</v>
      </c>
      <c r="Q4217">
        <v>27</v>
      </c>
      <c r="R4217">
        <v>3</v>
      </c>
      <c r="S4217" t="s">
        <v>1478</v>
      </c>
      <c r="T4217">
        <v>1</v>
      </c>
      <c r="U4217">
        <v>2.6200000000000001E-2</v>
      </c>
      <c r="V4217">
        <v>308</v>
      </c>
    </row>
    <row r="4218" spans="1:22">
      <c r="A4218">
        <v>215626</v>
      </c>
      <c r="B4218" t="s">
        <v>3770</v>
      </c>
      <c r="C4218">
        <v>42.4773</v>
      </c>
      <c r="D4218">
        <v>42.561887120000002</v>
      </c>
      <c r="E4218">
        <v>11757</v>
      </c>
      <c r="F4218">
        <v>2</v>
      </c>
      <c r="G4218">
        <v>3</v>
      </c>
      <c r="H4218">
        <v>3</v>
      </c>
      <c r="I4218">
        <v>97291</v>
      </c>
      <c r="J4218">
        <v>1</v>
      </c>
      <c r="K4218">
        <v>4</v>
      </c>
      <c r="L4218">
        <v>2</v>
      </c>
      <c r="M4218">
        <v>0</v>
      </c>
      <c r="N4218">
        <v>1</v>
      </c>
      <c r="O4218">
        <v>1</v>
      </c>
      <c r="P4218">
        <v>348</v>
      </c>
      <c r="Q4218">
        <v>27</v>
      </c>
      <c r="R4218">
        <v>3</v>
      </c>
      <c r="S4218" t="s">
        <v>1478</v>
      </c>
      <c r="T4218">
        <v>1</v>
      </c>
      <c r="U4218">
        <v>8.4587120000000002E-2</v>
      </c>
      <c r="V4218">
        <v>994</v>
      </c>
    </row>
    <row r="4219" spans="1:22">
      <c r="A4219">
        <v>215891</v>
      </c>
      <c r="B4219" t="s">
        <v>3771</v>
      </c>
      <c r="C4219">
        <v>22.2791</v>
      </c>
      <c r="D4219">
        <v>22.284099999999899</v>
      </c>
      <c r="E4219">
        <v>17430</v>
      </c>
      <c r="F4219">
        <v>2</v>
      </c>
      <c r="G4219">
        <v>2</v>
      </c>
      <c r="H4219">
        <v>3</v>
      </c>
      <c r="I4219">
        <v>97291</v>
      </c>
      <c r="J4219">
        <v>1</v>
      </c>
      <c r="K4219">
        <v>14</v>
      </c>
      <c r="L4219">
        <v>2</v>
      </c>
      <c r="M4219">
        <v>0</v>
      </c>
      <c r="N4219">
        <v>1</v>
      </c>
      <c r="O4219">
        <v>1</v>
      </c>
      <c r="P4219">
        <v>348</v>
      </c>
      <c r="Q4219">
        <v>27</v>
      </c>
      <c r="R4219">
        <v>3</v>
      </c>
      <c r="S4219" t="s">
        <v>1478</v>
      </c>
      <c r="T4219">
        <v>1</v>
      </c>
      <c r="U4219">
        <v>5.0000000000000001E-3</v>
      </c>
      <c r="V4219">
        <v>87</v>
      </c>
    </row>
    <row r="4220" spans="1:22">
      <c r="A4220">
        <v>215892</v>
      </c>
      <c r="B4220" t="s">
        <v>3771</v>
      </c>
      <c r="C4220">
        <v>22.284099999999899</v>
      </c>
      <c r="D4220">
        <v>22.3032</v>
      </c>
      <c r="E4220">
        <v>18036</v>
      </c>
      <c r="F4220">
        <v>2</v>
      </c>
      <c r="G4220">
        <v>2</v>
      </c>
      <c r="H4220">
        <v>3</v>
      </c>
      <c r="I4220">
        <v>97291</v>
      </c>
      <c r="J4220">
        <v>1</v>
      </c>
      <c r="K4220">
        <v>14</v>
      </c>
      <c r="L4220">
        <v>2</v>
      </c>
      <c r="M4220">
        <v>0</v>
      </c>
      <c r="N4220">
        <v>1</v>
      </c>
      <c r="O4220">
        <v>1</v>
      </c>
      <c r="P4220">
        <v>348</v>
      </c>
      <c r="Q4220">
        <v>27</v>
      </c>
      <c r="R4220">
        <v>3</v>
      </c>
      <c r="S4220" t="s">
        <v>1478</v>
      </c>
      <c r="T4220">
        <v>1</v>
      </c>
      <c r="U4220">
        <v>1.9099999999999999E-2</v>
      </c>
      <c r="V4220">
        <v>344</v>
      </c>
    </row>
    <row r="4221" spans="1:22">
      <c r="A4221">
        <v>215893</v>
      </c>
      <c r="B4221" t="s">
        <v>3771</v>
      </c>
      <c r="C4221">
        <v>22.3032</v>
      </c>
      <c r="D4221">
        <v>22.3599</v>
      </c>
      <c r="E4221">
        <v>18839</v>
      </c>
      <c r="F4221">
        <v>2</v>
      </c>
      <c r="G4221">
        <v>2</v>
      </c>
      <c r="H4221">
        <v>3</v>
      </c>
      <c r="I4221">
        <v>97291</v>
      </c>
      <c r="J4221">
        <v>1</v>
      </c>
      <c r="K4221">
        <v>14</v>
      </c>
      <c r="L4221">
        <v>2</v>
      </c>
      <c r="M4221">
        <v>0</v>
      </c>
      <c r="N4221">
        <v>1</v>
      </c>
      <c r="O4221">
        <v>1</v>
      </c>
      <c r="P4221">
        <v>348</v>
      </c>
      <c r="Q4221">
        <v>27</v>
      </c>
      <c r="R4221">
        <v>3</v>
      </c>
      <c r="S4221" t="s">
        <v>1478</v>
      </c>
      <c r="T4221">
        <v>1</v>
      </c>
      <c r="U4221">
        <v>5.67E-2</v>
      </c>
      <c r="V4221">
        <v>1068</v>
      </c>
    </row>
    <row r="4222" spans="1:22">
      <c r="A4222">
        <v>215894</v>
      </c>
      <c r="B4222" t="s">
        <v>3771</v>
      </c>
      <c r="C4222">
        <v>22.3599</v>
      </c>
      <c r="D4222">
        <v>22.448799999999899</v>
      </c>
      <c r="E4222">
        <v>20382</v>
      </c>
      <c r="F4222">
        <v>2</v>
      </c>
      <c r="G4222">
        <v>2</v>
      </c>
      <c r="H4222">
        <v>3</v>
      </c>
      <c r="I4222">
        <v>97291</v>
      </c>
      <c r="J4222">
        <v>1</v>
      </c>
      <c r="K4222">
        <v>14</v>
      </c>
      <c r="L4222">
        <v>2</v>
      </c>
      <c r="M4222">
        <v>0</v>
      </c>
      <c r="N4222">
        <v>1</v>
      </c>
      <c r="O4222">
        <v>1</v>
      </c>
      <c r="P4222">
        <v>348</v>
      </c>
      <c r="Q4222">
        <v>27</v>
      </c>
      <c r="R4222">
        <v>3</v>
      </c>
      <c r="S4222" t="s">
        <v>1478</v>
      </c>
      <c r="T4222">
        <v>1</v>
      </c>
      <c r="U4222">
        <v>8.8900000000000007E-2</v>
      </c>
      <c r="V4222">
        <v>1812</v>
      </c>
    </row>
    <row r="4223" spans="1:22">
      <c r="A4223">
        <v>215895</v>
      </c>
      <c r="B4223" t="s">
        <v>3771</v>
      </c>
      <c r="C4223">
        <v>22.448799999999899</v>
      </c>
      <c r="D4223">
        <v>22.450299999999899</v>
      </c>
      <c r="E4223">
        <v>21340</v>
      </c>
      <c r="F4223">
        <v>2</v>
      </c>
      <c r="G4223">
        <v>2</v>
      </c>
      <c r="H4223">
        <v>3</v>
      </c>
      <c r="I4223">
        <v>97291</v>
      </c>
      <c r="J4223">
        <v>1</v>
      </c>
      <c r="K4223">
        <v>14</v>
      </c>
      <c r="L4223">
        <v>2</v>
      </c>
      <c r="M4223">
        <v>0</v>
      </c>
      <c r="N4223">
        <v>1</v>
      </c>
      <c r="O4223">
        <v>1</v>
      </c>
      <c r="P4223">
        <v>348</v>
      </c>
      <c r="Q4223">
        <v>27</v>
      </c>
      <c r="R4223">
        <v>3</v>
      </c>
      <c r="S4223" t="s">
        <v>1478</v>
      </c>
      <c r="T4223">
        <v>1</v>
      </c>
      <c r="U4223">
        <v>1.5E-3</v>
      </c>
      <c r="V4223">
        <v>32</v>
      </c>
    </row>
    <row r="4224" spans="1:22">
      <c r="A4224">
        <v>215896</v>
      </c>
      <c r="B4224" t="s">
        <v>3771</v>
      </c>
      <c r="C4224">
        <v>22.450299999999899</v>
      </c>
      <c r="D4224">
        <v>22.476800000000001</v>
      </c>
      <c r="E4224">
        <v>21637</v>
      </c>
      <c r="F4224">
        <v>2</v>
      </c>
      <c r="G4224">
        <v>2</v>
      </c>
      <c r="H4224">
        <v>3</v>
      </c>
      <c r="I4224">
        <v>97291</v>
      </c>
      <c r="J4224">
        <v>1</v>
      </c>
      <c r="K4224">
        <v>14</v>
      </c>
      <c r="L4224">
        <v>2</v>
      </c>
      <c r="M4224">
        <v>0</v>
      </c>
      <c r="N4224">
        <v>1</v>
      </c>
      <c r="O4224">
        <v>1</v>
      </c>
      <c r="P4224">
        <v>348</v>
      </c>
      <c r="Q4224">
        <v>27</v>
      </c>
      <c r="R4224">
        <v>3</v>
      </c>
      <c r="S4224" t="s">
        <v>1478</v>
      </c>
      <c r="T4224">
        <v>1</v>
      </c>
      <c r="U4224">
        <v>2.6499999999999999E-2</v>
      </c>
      <c r="V4224">
        <v>573</v>
      </c>
    </row>
    <row r="4225" spans="1:22">
      <c r="A4225">
        <v>215897</v>
      </c>
      <c r="B4225" t="s">
        <v>3771</v>
      </c>
      <c r="C4225">
        <v>22.476800000000001</v>
      </c>
      <c r="D4225">
        <v>22.502500000000001</v>
      </c>
      <c r="E4225">
        <v>20927</v>
      </c>
      <c r="F4225">
        <v>2</v>
      </c>
      <c r="G4225">
        <v>2</v>
      </c>
      <c r="H4225">
        <v>3</v>
      </c>
      <c r="I4225">
        <v>97291</v>
      </c>
      <c r="J4225">
        <v>1</v>
      </c>
      <c r="K4225">
        <v>14</v>
      </c>
      <c r="L4225">
        <v>2</v>
      </c>
      <c r="M4225">
        <v>0</v>
      </c>
      <c r="N4225">
        <v>1</v>
      </c>
      <c r="O4225">
        <v>1</v>
      </c>
      <c r="P4225">
        <v>348</v>
      </c>
      <c r="Q4225">
        <v>27</v>
      </c>
      <c r="R4225">
        <v>3</v>
      </c>
      <c r="S4225" t="s">
        <v>1478</v>
      </c>
      <c r="T4225">
        <v>1</v>
      </c>
      <c r="U4225">
        <v>2.5700000000000001E-2</v>
      </c>
      <c r="V4225">
        <v>538</v>
      </c>
    </row>
    <row r="4226" spans="1:22">
      <c r="A4226">
        <v>215898</v>
      </c>
      <c r="B4226" t="s">
        <v>3771</v>
      </c>
      <c r="C4226">
        <v>22.502500000000001</v>
      </c>
      <c r="D4226">
        <v>22.525200000000002</v>
      </c>
      <c r="E4226">
        <v>20269</v>
      </c>
      <c r="F4226">
        <v>2</v>
      </c>
      <c r="G4226">
        <v>2</v>
      </c>
      <c r="H4226">
        <v>3</v>
      </c>
      <c r="I4226">
        <v>97291</v>
      </c>
      <c r="J4226">
        <v>1</v>
      </c>
      <c r="K4226">
        <v>14</v>
      </c>
      <c r="L4226">
        <v>2</v>
      </c>
      <c r="M4226">
        <v>0</v>
      </c>
      <c r="N4226">
        <v>1</v>
      </c>
      <c r="O4226">
        <v>1</v>
      </c>
      <c r="P4226">
        <v>348</v>
      </c>
      <c r="Q4226">
        <v>27</v>
      </c>
      <c r="R4226">
        <v>3</v>
      </c>
      <c r="S4226" t="s">
        <v>1478</v>
      </c>
      <c r="T4226">
        <v>1</v>
      </c>
      <c r="U4226">
        <v>2.2700000000000001E-2</v>
      </c>
      <c r="V4226">
        <v>460</v>
      </c>
    </row>
    <row r="4227" spans="1:22">
      <c r="A4227">
        <v>215899</v>
      </c>
      <c r="B4227" t="s">
        <v>3771</v>
      </c>
      <c r="C4227">
        <v>22.525200000000002</v>
      </c>
      <c r="D4227">
        <v>22.531504859999899</v>
      </c>
      <c r="E4227">
        <v>19471</v>
      </c>
      <c r="F4227">
        <v>2</v>
      </c>
      <c r="G4227">
        <v>2</v>
      </c>
      <c r="H4227">
        <v>3</v>
      </c>
      <c r="I4227">
        <v>97291</v>
      </c>
      <c r="J4227">
        <v>1</v>
      </c>
      <c r="K4227">
        <v>14</v>
      </c>
      <c r="L4227">
        <v>2</v>
      </c>
      <c r="M4227">
        <v>0</v>
      </c>
      <c r="N4227">
        <v>1</v>
      </c>
      <c r="O4227">
        <v>1</v>
      </c>
      <c r="P4227">
        <v>348</v>
      </c>
      <c r="Q4227">
        <v>27</v>
      </c>
      <c r="R4227">
        <v>3</v>
      </c>
      <c r="S4227" t="s">
        <v>1478</v>
      </c>
      <c r="T4227">
        <v>1</v>
      </c>
      <c r="U4227">
        <v>6.3048599999999998E-3</v>
      </c>
      <c r="V4227">
        <v>123</v>
      </c>
    </row>
    <row r="4228" spans="1:22">
      <c r="A4228">
        <v>215900</v>
      </c>
      <c r="B4228" t="s">
        <v>3771</v>
      </c>
      <c r="C4228">
        <v>22.531504859999899</v>
      </c>
      <c r="D4228">
        <v>22.546185650000002</v>
      </c>
      <c r="E4228">
        <v>19471</v>
      </c>
      <c r="F4228">
        <v>1</v>
      </c>
      <c r="G4228">
        <v>2</v>
      </c>
      <c r="H4228">
        <v>3</v>
      </c>
      <c r="I4228">
        <v>97291</v>
      </c>
      <c r="J4228">
        <v>1</v>
      </c>
      <c r="K4228">
        <v>14</v>
      </c>
      <c r="L4228">
        <v>2</v>
      </c>
      <c r="M4228">
        <v>0</v>
      </c>
      <c r="N4228">
        <v>1</v>
      </c>
      <c r="O4228">
        <v>1</v>
      </c>
      <c r="P4228">
        <v>348</v>
      </c>
      <c r="Q4228">
        <v>27</v>
      </c>
      <c r="R4228">
        <v>3</v>
      </c>
      <c r="S4228" t="s">
        <v>1478</v>
      </c>
      <c r="T4228">
        <v>1</v>
      </c>
      <c r="U4228">
        <v>1.4680790000000001E-2</v>
      </c>
      <c r="V4228">
        <v>286</v>
      </c>
    </row>
    <row r="4229" spans="1:22">
      <c r="A4229">
        <v>215901</v>
      </c>
      <c r="B4229" t="s">
        <v>3771</v>
      </c>
      <c r="C4229">
        <v>22.546185650000002</v>
      </c>
      <c r="D4229">
        <v>22.5611999999999</v>
      </c>
      <c r="E4229">
        <v>19471</v>
      </c>
      <c r="F4229">
        <v>2</v>
      </c>
      <c r="G4229">
        <v>2</v>
      </c>
      <c r="H4229">
        <v>3</v>
      </c>
      <c r="I4229">
        <v>97291</v>
      </c>
      <c r="J4229">
        <v>1</v>
      </c>
      <c r="K4229">
        <v>14</v>
      </c>
      <c r="L4229">
        <v>2</v>
      </c>
      <c r="M4229">
        <v>0</v>
      </c>
      <c r="N4229">
        <v>1</v>
      </c>
      <c r="O4229">
        <v>1</v>
      </c>
      <c r="P4229">
        <v>348</v>
      </c>
      <c r="Q4229">
        <v>27</v>
      </c>
      <c r="R4229">
        <v>3</v>
      </c>
      <c r="S4229" t="s">
        <v>1478</v>
      </c>
      <c r="T4229">
        <v>1</v>
      </c>
      <c r="U4229">
        <v>1.5014349999999999E-2</v>
      </c>
      <c r="V4229">
        <v>292</v>
      </c>
    </row>
    <row r="4230" spans="1:22">
      <c r="A4230">
        <v>215902</v>
      </c>
      <c r="B4230" t="s">
        <v>3771</v>
      </c>
      <c r="C4230">
        <v>22.5611999999999</v>
      </c>
      <c r="D4230">
        <v>22.572199999999899</v>
      </c>
      <c r="E4230">
        <v>18832</v>
      </c>
      <c r="F4230">
        <v>2</v>
      </c>
      <c r="G4230">
        <v>2</v>
      </c>
      <c r="H4230">
        <v>3</v>
      </c>
      <c r="I4230">
        <v>97291</v>
      </c>
      <c r="J4230">
        <v>1</v>
      </c>
      <c r="K4230">
        <v>14</v>
      </c>
      <c r="L4230">
        <v>2</v>
      </c>
      <c r="M4230">
        <v>0</v>
      </c>
      <c r="N4230">
        <v>1</v>
      </c>
      <c r="O4230">
        <v>1</v>
      </c>
      <c r="P4230">
        <v>348</v>
      </c>
      <c r="Q4230">
        <v>27</v>
      </c>
      <c r="R4230">
        <v>3</v>
      </c>
      <c r="S4230" t="s">
        <v>1478</v>
      </c>
      <c r="T4230">
        <v>1</v>
      </c>
      <c r="U4230">
        <v>1.0999999999999999E-2</v>
      </c>
      <c r="V4230">
        <v>207</v>
      </c>
    </row>
    <row r="4231" spans="1:22">
      <c r="A4231">
        <v>215903</v>
      </c>
      <c r="B4231" t="s">
        <v>3771</v>
      </c>
      <c r="C4231">
        <v>22.572199999999899</v>
      </c>
      <c r="D4231">
        <v>22.6084</v>
      </c>
      <c r="E4231">
        <v>18190</v>
      </c>
      <c r="F4231">
        <v>2</v>
      </c>
      <c r="G4231">
        <v>2</v>
      </c>
      <c r="H4231">
        <v>3</v>
      </c>
      <c r="I4231">
        <v>97291</v>
      </c>
      <c r="J4231">
        <v>1</v>
      </c>
      <c r="K4231">
        <v>14</v>
      </c>
      <c r="L4231">
        <v>2</v>
      </c>
      <c r="M4231">
        <v>0</v>
      </c>
      <c r="N4231">
        <v>1</v>
      </c>
      <c r="O4231">
        <v>1</v>
      </c>
      <c r="P4231">
        <v>348</v>
      </c>
      <c r="Q4231">
        <v>27</v>
      </c>
      <c r="R4231">
        <v>3</v>
      </c>
      <c r="S4231" t="s">
        <v>1478</v>
      </c>
      <c r="T4231">
        <v>1</v>
      </c>
      <c r="U4231">
        <v>3.6200000000000003E-2</v>
      </c>
      <c r="V4231">
        <v>658</v>
      </c>
    </row>
    <row r="4232" spans="1:22">
      <c r="A4232">
        <v>215904</v>
      </c>
      <c r="B4232" t="s">
        <v>3771</v>
      </c>
      <c r="C4232">
        <v>22.6084</v>
      </c>
      <c r="D4232">
        <v>22.630700000000001</v>
      </c>
      <c r="E4232">
        <v>18191</v>
      </c>
      <c r="F4232">
        <v>2</v>
      </c>
      <c r="G4232">
        <v>2</v>
      </c>
      <c r="H4232">
        <v>3</v>
      </c>
      <c r="I4232">
        <v>97291</v>
      </c>
      <c r="J4232">
        <v>1</v>
      </c>
      <c r="K4232">
        <v>14</v>
      </c>
      <c r="L4232">
        <v>2</v>
      </c>
      <c r="M4232">
        <v>0</v>
      </c>
      <c r="N4232">
        <v>1</v>
      </c>
      <c r="O4232">
        <v>1</v>
      </c>
      <c r="P4232">
        <v>348</v>
      </c>
      <c r="Q4232">
        <v>27</v>
      </c>
      <c r="R4232">
        <v>3</v>
      </c>
      <c r="S4232" t="s">
        <v>1478</v>
      </c>
      <c r="T4232">
        <v>1</v>
      </c>
      <c r="U4232">
        <v>2.23E-2</v>
      </c>
      <c r="V4232">
        <v>406</v>
      </c>
    </row>
    <row r="4233" spans="1:22">
      <c r="A4233">
        <v>215905</v>
      </c>
      <c r="B4233" t="s">
        <v>3771</v>
      </c>
      <c r="C4233">
        <v>22.630700000000001</v>
      </c>
      <c r="D4233">
        <v>22.648499999999899</v>
      </c>
      <c r="E4233">
        <v>18192</v>
      </c>
      <c r="F4233">
        <v>2</v>
      </c>
      <c r="G4233">
        <v>2</v>
      </c>
      <c r="H4233">
        <v>3</v>
      </c>
      <c r="I4233">
        <v>97291</v>
      </c>
      <c r="J4233">
        <v>1</v>
      </c>
      <c r="K4233">
        <v>14</v>
      </c>
      <c r="L4233">
        <v>2</v>
      </c>
      <c r="M4233">
        <v>0</v>
      </c>
      <c r="N4233">
        <v>1</v>
      </c>
      <c r="O4233">
        <v>1</v>
      </c>
      <c r="P4233">
        <v>348</v>
      </c>
      <c r="Q4233">
        <v>27</v>
      </c>
      <c r="R4233">
        <v>3</v>
      </c>
      <c r="S4233" t="s">
        <v>1478</v>
      </c>
      <c r="T4233">
        <v>1</v>
      </c>
      <c r="U4233">
        <v>1.78E-2</v>
      </c>
      <c r="V4233">
        <v>324</v>
      </c>
    </row>
    <row r="4234" spans="1:22">
      <c r="A4234">
        <v>215906</v>
      </c>
      <c r="B4234" t="s">
        <v>3771</v>
      </c>
      <c r="C4234">
        <v>22.648499999999899</v>
      </c>
      <c r="D4234">
        <v>22.709399999999899</v>
      </c>
      <c r="E4234">
        <v>18194</v>
      </c>
      <c r="F4234">
        <v>2</v>
      </c>
      <c r="G4234">
        <v>2</v>
      </c>
      <c r="H4234">
        <v>3</v>
      </c>
      <c r="I4234">
        <v>97291</v>
      </c>
      <c r="J4234">
        <v>1</v>
      </c>
      <c r="K4234">
        <v>14</v>
      </c>
      <c r="L4234">
        <v>2</v>
      </c>
      <c r="M4234">
        <v>0</v>
      </c>
      <c r="N4234">
        <v>1</v>
      </c>
      <c r="O4234">
        <v>1</v>
      </c>
      <c r="P4234">
        <v>348</v>
      </c>
      <c r="Q4234">
        <v>27</v>
      </c>
      <c r="R4234">
        <v>3</v>
      </c>
      <c r="S4234" t="s">
        <v>1478</v>
      </c>
      <c r="T4234">
        <v>1</v>
      </c>
      <c r="U4234">
        <v>6.0900000000000003E-2</v>
      </c>
      <c r="V4234">
        <v>1108</v>
      </c>
    </row>
    <row r="4235" spans="1:22">
      <c r="A4235">
        <v>215907</v>
      </c>
      <c r="B4235" t="s">
        <v>3771</v>
      </c>
      <c r="C4235">
        <v>22.709399999999899</v>
      </c>
      <c r="D4235">
        <v>22.7974</v>
      </c>
      <c r="E4235">
        <v>18197</v>
      </c>
      <c r="F4235">
        <v>2</v>
      </c>
      <c r="G4235">
        <v>2</v>
      </c>
      <c r="H4235">
        <v>3</v>
      </c>
      <c r="I4235">
        <v>97291</v>
      </c>
      <c r="J4235">
        <v>1</v>
      </c>
      <c r="K4235">
        <v>14</v>
      </c>
      <c r="L4235">
        <v>2</v>
      </c>
      <c r="M4235">
        <v>0</v>
      </c>
      <c r="N4235">
        <v>1</v>
      </c>
      <c r="O4235">
        <v>1</v>
      </c>
      <c r="P4235">
        <v>348</v>
      </c>
      <c r="Q4235">
        <v>27</v>
      </c>
      <c r="R4235">
        <v>3</v>
      </c>
      <c r="S4235" t="s">
        <v>1478</v>
      </c>
      <c r="T4235">
        <v>1</v>
      </c>
      <c r="U4235">
        <v>8.7999999999999995E-2</v>
      </c>
      <c r="V4235">
        <v>1601</v>
      </c>
    </row>
    <row r="4236" spans="1:22">
      <c r="A4236">
        <v>215908</v>
      </c>
      <c r="B4236" t="s">
        <v>3771</v>
      </c>
      <c r="C4236">
        <v>22.7974</v>
      </c>
      <c r="D4236">
        <v>22.8369</v>
      </c>
      <c r="E4236">
        <v>18199</v>
      </c>
      <c r="F4236">
        <v>2</v>
      </c>
      <c r="G4236">
        <v>2</v>
      </c>
      <c r="H4236">
        <v>3</v>
      </c>
      <c r="I4236">
        <v>97291</v>
      </c>
      <c r="J4236">
        <v>1</v>
      </c>
      <c r="K4236">
        <v>14</v>
      </c>
      <c r="L4236">
        <v>2</v>
      </c>
      <c r="M4236">
        <v>0</v>
      </c>
      <c r="N4236">
        <v>1</v>
      </c>
      <c r="O4236">
        <v>1</v>
      </c>
      <c r="P4236">
        <v>348</v>
      </c>
      <c r="Q4236">
        <v>27</v>
      </c>
      <c r="R4236">
        <v>3</v>
      </c>
      <c r="S4236" t="s">
        <v>1478</v>
      </c>
      <c r="T4236">
        <v>1</v>
      </c>
      <c r="U4236">
        <v>3.95E-2</v>
      </c>
      <c r="V4236">
        <v>719</v>
      </c>
    </row>
    <row r="4237" spans="1:22">
      <c r="A4237">
        <v>215909</v>
      </c>
      <c r="B4237" t="s">
        <v>3771</v>
      </c>
      <c r="C4237">
        <v>22.8369</v>
      </c>
      <c r="D4237">
        <v>22.9161</v>
      </c>
      <c r="E4237">
        <v>18202</v>
      </c>
      <c r="F4237">
        <v>2</v>
      </c>
      <c r="G4237">
        <v>2</v>
      </c>
      <c r="H4237">
        <v>3</v>
      </c>
      <c r="I4237">
        <v>97291</v>
      </c>
      <c r="J4237">
        <v>1</v>
      </c>
      <c r="K4237">
        <v>14</v>
      </c>
      <c r="L4237">
        <v>2</v>
      </c>
      <c r="M4237">
        <v>0</v>
      </c>
      <c r="N4237">
        <v>1</v>
      </c>
      <c r="O4237">
        <v>1</v>
      </c>
      <c r="P4237">
        <v>348</v>
      </c>
      <c r="Q4237">
        <v>27</v>
      </c>
      <c r="R4237">
        <v>3</v>
      </c>
      <c r="S4237" t="s">
        <v>1478</v>
      </c>
      <c r="T4237">
        <v>1</v>
      </c>
      <c r="U4237">
        <v>7.9200000000000007E-2</v>
      </c>
      <c r="V4237">
        <v>1442</v>
      </c>
    </row>
    <row r="4238" spans="1:22">
      <c r="A4238">
        <v>215910</v>
      </c>
      <c r="B4238" t="s">
        <v>3771</v>
      </c>
      <c r="C4238">
        <v>22.9161</v>
      </c>
      <c r="D4238">
        <v>22.991499999999899</v>
      </c>
      <c r="E4238">
        <v>18205</v>
      </c>
      <c r="F4238">
        <v>2</v>
      </c>
      <c r="G4238">
        <v>2</v>
      </c>
      <c r="H4238">
        <v>3</v>
      </c>
      <c r="I4238">
        <v>97291</v>
      </c>
      <c r="J4238">
        <v>1</v>
      </c>
      <c r="K4238">
        <v>14</v>
      </c>
      <c r="L4238">
        <v>2</v>
      </c>
      <c r="M4238">
        <v>0</v>
      </c>
      <c r="N4238">
        <v>1</v>
      </c>
      <c r="O4238">
        <v>1</v>
      </c>
      <c r="P4238">
        <v>348</v>
      </c>
      <c r="Q4238">
        <v>27</v>
      </c>
      <c r="R4238">
        <v>3</v>
      </c>
      <c r="S4238" t="s">
        <v>1478</v>
      </c>
      <c r="T4238">
        <v>1</v>
      </c>
      <c r="U4238">
        <v>7.5399999999999995E-2</v>
      </c>
      <c r="V4238">
        <v>1373</v>
      </c>
    </row>
    <row r="4239" spans="1:22">
      <c r="A4239">
        <v>215911</v>
      </c>
      <c r="B4239" t="s">
        <v>3771</v>
      </c>
      <c r="C4239">
        <v>22.991499999999899</v>
      </c>
      <c r="D4239">
        <v>23.000599999999899</v>
      </c>
      <c r="E4239">
        <v>18207</v>
      </c>
      <c r="F4239">
        <v>2</v>
      </c>
      <c r="G4239">
        <v>2</v>
      </c>
      <c r="H4239">
        <v>3</v>
      </c>
      <c r="I4239">
        <v>97291</v>
      </c>
      <c r="J4239">
        <v>1</v>
      </c>
      <c r="K4239">
        <v>14</v>
      </c>
      <c r="L4239">
        <v>2</v>
      </c>
      <c r="M4239">
        <v>0</v>
      </c>
      <c r="N4239">
        <v>1</v>
      </c>
      <c r="O4239">
        <v>1</v>
      </c>
      <c r="P4239">
        <v>348</v>
      </c>
      <c r="Q4239">
        <v>27</v>
      </c>
      <c r="R4239">
        <v>3</v>
      </c>
      <c r="S4239" t="s">
        <v>1478</v>
      </c>
      <c r="T4239">
        <v>1</v>
      </c>
      <c r="U4239">
        <v>9.1000000000000004E-3</v>
      </c>
      <c r="V4239">
        <v>166</v>
      </c>
    </row>
    <row r="4240" spans="1:22">
      <c r="A4240">
        <v>215912</v>
      </c>
      <c r="B4240" t="s">
        <v>3771</v>
      </c>
      <c r="C4240">
        <v>23.000599999999899</v>
      </c>
      <c r="D4240">
        <v>23.047000000000001</v>
      </c>
      <c r="E4240">
        <v>18208</v>
      </c>
      <c r="F4240">
        <v>2</v>
      </c>
      <c r="G4240">
        <v>2</v>
      </c>
      <c r="H4240">
        <v>3</v>
      </c>
      <c r="I4240">
        <v>97291</v>
      </c>
      <c r="J4240">
        <v>1</v>
      </c>
      <c r="K4240">
        <v>14</v>
      </c>
      <c r="L4240">
        <v>2</v>
      </c>
      <c r="M4240">
        <v>0</v>
      </c>
      <c r="N4240">
        <v>1</v>
      </c>
      <c r="O4240">
        <v>1</v>
      </c>
      <c r="P4240">
        <v>348</v>
      </c>
      <c r="Q4240">
        <v>27</v>
      </c>
      <c r="R4240">
        <v>3</v>
      </c>
      <c r="S4240" t="s">
        <v>1478</v>
      </c>
      <c r="T4240">
        <v>1</v>
      </c>
      <c r="U4240">
        <v>4.6399999999999997E-2</v>
      </c>
      <c r="V4240">
        <v>845</v>
      </c>
    </row>
    <row r="4241" spans="1:22">
      <c r="A4241">
        <v>215913</v>
      </c>
      <c r="B4241" t="s">
        <v>3771</v>
      </c>
      <c r="C4241">
        <v>23.047000000000001</v>
      </c>
      <c r="D4241">
        <v>23.245100000000001</v>
      </c>
      <c r="E4241">
        <v>18213</v>
      </c>
      <c r="F4241">
        <v>2</v>
      </c>
      <c r="G4241">
        <v>2</v>
      </c>
      <c r="H4241">
        <v>3</v>
      </c>
      <c r="I4241">
        <v>97291</v>
      </c>
      <c r="J4241">
        <v>1</v>
      </c>
      <c r="K4241">
        <v>14</v>
      </c>
      <c r="L4241">
        <v>2</v>
      </c>
      <c r="M4241">
        <v>0</v>
      </c>
      <c r="N4241">
        <v>1</v>
      </c>
      <c r="O4241">
        <v>1</v>
      </c>
      <c r="P4241">
        <v>348</v>
      </c>
      <c r="Q4241">
        <v>27</v>
      </c>
      <c r="R4241">
        <v>3</v>
      </c>
      <c r="S4241" t="s">
        <v>1478</v>
      </c>
      <c r="T4241">
        <v>1</v>
      </c>
      <c r="U4241">
        <v>0.1981</v>
      </c>
      <c r="V4241">
        <v>3608</v>
      </c>
    </row>
    <row r="4242" spans="1:22">
      <c r="A4242">
        <v>215914</v>
      </c>
      <c r="B4242" t="s">
        <v>3771</v>
      </c>
      <c r="C4242">
        <v>23.245100000000001</v>
      </c>
      <c r="D4242">
        <v>23.302700000000002</v>
      </c>
      <c r="E4242">
        <v>17500</v>
      </c>
      <c r="F4242">
        <v>2</v>
      </c>
      <c r="G4242">
        <v>2</v>
      </c>
      <c r="H4242">
        <v>3</v>
      </c>
      <c r="I4242">
        <v>97291</v>
      </c>
      <c r="J4242">
        <v>1</v>
      </c>
      <c r="K4242">
        <v>14</v>
      </c>
      <c r="L4242">
        <v>2</v>
      </c>
      <c r="M4242">
        <v>0</v>
      </c>
      <c r="N4242">
        <v>1</v>
      </c>
      <c r="O4242">
        <v>1</v>
      </c>
      <c r="P4242">
        <v>348</v>
      </c>
      <c r="Q4242">
        <v>27</v>
      </c>
      <c r="R4242">
        <v>3</v>
      </c>
      <c r="S4242" t="s">
        <v>1478</v>
      </c>
      <c r="T4242">
        <v>1</v>
      </c>
      <c r="U4242">
        <v>5.7599999999999998E-2</v>
      </c>
      <c r="V4242">
        <v>1008</v>
      </c>
    </row>
    <row r="4243" spans="1:22">
      <c r="A4243">
        <v>215915</v>
      </c>
      <c r="B4243" t="s">
        <v>3771</v>
      </c>
      <c r="C4243">
        <v>23.302700000000002</v>
      </c>
      <c r="D4243">
        <v>23.462599999999899</v>
      </c>
      <c r="E4243">
        <v>16893</v>
      </c>
      <c r="F4243">
        <v>2</v>
      </c>
      <c r="G4243">
        <v>2</v>
      </c>
      <c r="H4243">
        <v>3</v>
      </c>
      <c r="I4243">
        <v>97291</v>
      </c>
      <c r="J4243">
        <v>1</v>
      </c>
      <c r="K4243">
        <v>14</v>
      </c>
      <c r="L4243">
        <v>2</v>
      </c>
      <c r="M4243">
        <v>0</v>
      </c>
      <c r="N4243">
        <v>1</v>
      </c>
      <c r="O4243">
        <v>1</v>
      </c>
      <c r="P4243">
        <v>348</v>
      </c>
      <c r="Q4243">
        <v>27</v>
      </c>
      <c r="R4243">
        <v>3</v>
      </c>
      <c r="S4243" t="s">
        <v>1478</v>
      </c>
      <c r="T4243">
        <v>1</v>
      </c>
      <c r="U4243">
        <v>0.15989999999999999</v>
      </c>
      <c r="V4243">
        <v>2701</v>
      </c>
    </row>
    <row r="4244" spans="1:22">
      <c r="A4244">
        <v>215916</v>
      </c>
      <c r="B4244" t="s">
        <v>3771</v>
      </c>
      <c r="C4244">
        <v>23.462599999999899</v>
      </c>
      <c r="D4244">
        <v>23.4911999999999</v>
      </c>
      <c r="E4244">
        <v>16367</v>
      </c>
      <c r="F4244">
        <v>2</v>
      </c>
      <c r="G4244">
        <v>2</v>
      </c>
      <c r="H4244">
        <v>3</v>
      </c>
      <c r="I4244">
        <v>97291</v>
      </c>
      <c r="J4244">
        <v>1</v>
      </c>
      <c r="K4244">
        <v>14</v>
      </c>
      <c r="L4244">
        <v>2</v>
      </c>
      <c r="M4244">
        <v>0</v>
      </c>
      <c r="N4244">
        <v>1</v>
      </c>
      <c r="O4244">
        <v>1</v>
      </c>
      <c r="P4244">
        <v>348</v>
      </c>
      <c r="Q4244">
        <v>27</v>
      </c>
      <c r="R4244">
        <v>3</v>
      </c>
      <c r="S4244" t="s">
        <v>1478</v>
      </c>
      <c r="T4244">
        <v>1</v>
      </c>
      <c r="U4244">
        <v>2.86E-2</v>
      </c>
      <c r="V4244">
        <v>468</v>
      </c>
    </row>
    <row r="4245" spans="1:22">
      <c r="A4245">
        <v>215917</v>
      </c>
      <c r="B4245" t="s">
        <v>3771</v>
      </c>
      <c r="C4245">
        <v>23.4911999999999</v>
      </c>
      <c r="D4245">
        <v>23.5384999999999</v>
      </c>
      <c r="E4245">
        <v>16155</v>
      </c>
      <c r="F4245">
        <v>2</v>
      </c>
      <c r="G4245">
        <v>2</v>
      </c>
      <c r="H4245">
        <v>3</v>
      </c>
      <c r="I4245">
        <v>97291</v>
      </c>
      <c r="J4245">
        <v>1</v>
      </c>
      <c r="K4245">
        <v>14</v>
      </c>
      <c r="L4245">
        <v>2</v>
      </c>
      <c r="M4245">
        <v>0</v>
      </c>
      <c r="N4245">
        <v>1</v>
      </c>
      <c r="O4245">
        <v>1</v>
      </c>
      <c r="P4245">
        <v>348</v>
      </c>
      <c r="Q4245">
        <v>27</v>
      </c>
      <c r="R4245">
        <v>3</v>
      </c>
      <c r="S4245" t="s">
        <v>1478</v>
      </c>
      <c r="T4245">
        <v>1</v>
      </c>
      <c r="U4245">
        <v>4.7300000000000002E-2</v>
      </c>
      <c r="V4245">
        <v>764</v>
      </c>
    </row>
    <row r="4246" spans="1:22">
      <c r="A4246">
        <v>215918</v>
      </c>
      <c r="B4246" t="s">
        <v>3771</v>
      </c>
      <c r="C4246">
        <v>23.5384999999999</v>
      </c>
      <c r="D4246">
        <v>23.5852</v>
      </c>
      <c r="E4246">
        <v>15893</v>
      </c>
      <c r="F4246">
        <v>2</v>
      </c>
      <c r="G4246">
        <v>2</v>
      </c>
      <c r="H4246">
        <v>3</v>
      </c>
      <c r="I4246">
        <v>97291</v>
      </c>
      <c r="J4246">
        <v>1</v>
      </c>
      <c r="K4246">
        <v>14</v>
      </c>
      <c r="L4246">
        <v>2</v>
      </c>
      <c r="M4246">
        <v>0</v>
      </c>
      <c r="N4246">
        <v>1</v>
      </c>
      <c r="O4246">
        <v>1</v>
      </c>
      <c r="P4246">
        <v>348</v>
      </c>
      <c r="Q4246">
        <v>27</v>
      </c>
      <c r="R4246">
        <v>3</v>
      </c>
      <c r="S4246" t="s">
        <v>1478</v>
      </c>
      <c r="T4246">
        <v>1</v>
      </c>
      <c r="U4246">
        <v>4.6699999999999998E-2</v>
      </c>
      <c r="V4246">
        <v>742</v>
      </c>
    </row>
    <row r="4247" spans="1:22">
      <c r="A4247">
        <v>215919</v>
      </c>
      <c r="B4247" t="s">
        <v>3771</v>
      </c>
      <c r="C4247">
        <v>23.5852</v>
      </c>
      <c r="D4247">
        <v>23.634599999999899</v>
      </c>
      <c r="E4247">
        <v>15625</v>
      </c>
      <c r="F4247">
        <v>2</v>
      </c>
      <c r="G4247">
        <v>2</v>
      </c>
      <c r="H4247">
        <v>3</v>
      </c>
      <c r="I4247">
        <v>97291</v>
      </c>
      <c r="J4247">
        <v>1</v>
      </c>
      <c r="K4247">
        <v>14</v>
      </c>
      <c r="L4247">
        <v>2</v>
      </c>
      <c r="M4247">
        <v>0</v>
      </c>
      <c r="N4247">
        <v>1</v>
      </c>
      <c r="O4247">
        <v>1</v>
      </c>
      <c r="P4247">
        <v>348</v>
      </c>
      <c r="Q4247">
        <v>27</v>
      </c>
      <c r="R4247">
        <v>3</v>
      </c>
      <c r="S4247" t="s">
        <v>1478</v>
      </c>
      <c r="T4247">
        <v>1</v>
      </c>
      <c r="U4247">
        <v>4.9399999999999999E-2</v>
      </c>
      <c r="V4247">
        <v>772</v>
      </c>
    </row>
    <row r="4248" spans="1:22">
      <c r="A4248">
        <v>215920</v>
      </c>
      <c r="B4248" t="s">
        <v>3771</v>
      </c>
      <c r="C4248">
        <v>23.634599999999899</v>
      </c>
      <c r="D4248">
        <v>23.7102</v>
      </c>
      <c r="E4248">
        <v>15276</v>
      </c>
      <c r="F4248">
        <v>2</v>
      </c>
      <c r="G4248">
        <v>2</v>
      </c>
      <c r="H4248">
        <v>3</v>
      </c>
      <c r="I4248">
        <v>97291</v>
      </c>
      <c r="J4248">
        <v>1</v>
      </c>
      <c r="K4248">
        <v>14</v>
      </c>
      <c r="L4248">
        <v>2</v>
      </c>
      <c r="M4248">
        <v>0</v>
      </c>
      <c r="N4248">
        <v>1</v>
      </c>
      <c r="O4248">
        <v>1</v>
      </c>
      <c r="P4248">
        <v>348</v>
      </c>
      <c r="Q4248">
        <v>27</v>
      </c>
      <c r="R4248">
        <v>3</v>
      </c>
      <c r="S4248" t="s">
        <v>1478</v>
      </c>
      <c r="T4248">
        <v>1</v>
      </c>
      <c r="U4248">
        <v>7.5600000000000001E-2</v>
      </c>
      <c r="V4248">
        <v>1155</v>
      </c>
    </row>
    <row r="4249" spans="1:22">
      <c r="A4249">
        <v>215921</v>
      </c>
      <c r="B4249" t="s">
        <v>3771</v>
      </c>
      <c r="C4249">
        <v>23.7102</v>
      </c>
      <c r="D4249">
        <v>23.8858</v>
      </c>
      <c r="E4249">
        <v>14575</v>
      </c>
      <c r="F4249">
        <v>2</v>
      </c>
      <c r="G4249">
        <v>2</v>
      </c>
      <c r="H4249">
        <v>3</v>
      </c>
      <c r="I4249">
        <v>97291</v>
      </c>
      <c r="J4249">
        <v>1</v>
      </c>
      <c r="K4249">
        <v>14</v>
      </c>
      <c r="L4249">
        <v>2</v>
      </c>
      <c r="M4249">
        <v>0</v>
      </c>
      <c r="N4249">
        <v>1</v>
      </c>
      <c r="O4249">
        <v>1</v>
      </c>
      <c r="P4249">
        <v>348</v>
      </c>
      <c r="Q4249">
        <v>27</v>
      </c>
      <c r="R4249">
        <v>3</v>
      </c>
      <c r="S4249" t="s">
        <v>1478</v>
      </c>
      <c r="T4249">
        <v>1</v>
      </c>
      <c r="U4249">
        <v>0.17560000000000001</v>
      </c>
      <c r="V4249">
        <v>2559</v>
      </c>
    </row>
    <row r="4250" spans="1:22">
      <c r="A4250">
        <v>215922</v>
      </c>
      <c r="B4250" t="s">
        <v>3771</v>
      </c>
      <c r="C4250">
        <v>23.8858</v>
      </c>
      <c r="D4250">
        <v>23.918800000000001</v>
      </c>
      <c r="E4250">
        <v>13993</v>
      </c>
      <c r="F4250">
        <v>2</v>
      </c>
      <c r="G4250">
        <v>2</v>
      </c>
      <c r="H4250">
        <v>3</v>
      </c>
      <c r="I4250">
        <v>97291</v>
      </c>
      <c r="J4250">
        <v>1</v>
      </c>
      <c r="K4250">
        <v>14</v>
      </c>
      <c r="L4250">
        <v>2</v>
      </c>
      <c r="M4250">
        <v>0</v>
      </c>
      <c r="N4250">
        <v>1</v>
      </c>
      <c r="O4250">
        <v>1</v>
      </c>
      <c r="P4250">
        <v>348</v>
      </c>
      <c r="Q4250">
        <v>27</v>
      </c>
      <c r="R4250">
        <v>3</v>
      </c>
      <c r="S4250" t="s">
        <v>1478</v>
      </c>
      <c r="T4250">
        <v>1</v>
      </c>
      <c r="U4250">
        <v>3.3000000000000002E-2</v>
      </c>
      <c r="V4250">
        <v>462</v>
      </c>
    </row>
    <row r="4251" spans="1:22">
      <c r="A4251">
        <v>215923</v>
      </c>
      <c r="B4251" t="s">
        <v>3771</v>
      </c>
      <c r="C4251">
        <v>23.918800000000001</v>
      </c>
      <c r="D4251">
        <v>23.926100000000002</v>
      </c>
      <c r="E4251">
        <v>13881</v>
      </c>
      <c r="F4251">
        <v>2</v>
      </c>
      <c r="G4251">
        <v>2</v>
      </c>
      <c r="H4251">
        <v>3</v>
      </c>
      <c r="I4251">
        <v>97291</v>
      </c>
      <c r="J4251">
        <v>1</v>
      </c>
      <c r="K4251">
        <v>14</v>
      </c>
      <c r="L4251">
        <v>2</v>
      </c>
      <c r="M4251">
        <v>0</v>
      </c>
      <c r="N4251">
        <v>1</v>
      </c>
      <c r="O4251">
        <v>1</v>
      </c>
      <c r="P4251">
        <v>348</v>
      </c>
      <c r="Q4251">
        <v>27</v>
      </c>
      <c r="R4251">
        <v>3</v>
      </c>
      <c r="S4251" t="s">
        <v>1478</v>
      </c>
      <c r="T4251">
        <v>1</v>
      </c>
      <c r="U4251">
        <v>7.3000000000000001E-3</v>
      </c>
      <c r="V4251">
        <v>101</v>
      </c>
    </row>
    <row r="4252" spans="1:22">
      <c r="A4252">
        <v>215924</v>
      </c>
      <c r="B4252" t="s">
        <v>3771</v>
      </c>
      <c r="C4252">
        <v>23.926100000000002</v>
      </c>
      <c r="D4252">
        <v>23.964300000000001</v>
      </c>
      <c r="E4252">
        <v>13754</v>
      </c>
      <c r="F4252">
        <v>2</v>
      </c>
      <c r="G4252">
        <v>2</v>
      </c>
      <c r="H4252">
        <v>3</v>
      </c>
      <c r="I4252">
        <v>97291</v>
      </c>
      <c r="J4252">
        <v>1</v>
      </c>
      <c r="K4252">
        <v>14</v>
      </c>
      <c r="L4252">
        <v>2</v>
      </c>
      <c r="M4252">
        <v>0</v>
      </c>
      <c r="N4252">
        <v>1</v>
      </c>
      <c r="O4252">
        <v>1</v>
      </c>
      <c r="P4252">
        <v>348</v>
      </c>
      <c r="Q4252">
        <v>27</v>
      </c>
      <c r="R4252">
        <v>3</v>
      </c>
      <c r="S4252" t="s">
        <v>1478</v>
      </c>
      <c r="T4252">
        <v>1</v>
      </c>
      <c r="U4252">
        <v>3.8199999999999998E-2</v>
      </c>
      <c r="V4252">
        <v>525</v>
      </c>
    </row>
    <row r="4253" spans="1:22">
      <c r="A4253">
        <v>215925</v>
      </c>
      <c r="B4253" t="s">
        <v>3771</v>
      </c>
      <c r="C4253">
        <v>23.964300000000001</v>
      </c>
      <c r="D4253">
        <v>23.970099999999899</v>
      </c>
      <c r="E4253">
        <v>13631</v>
      </c>
      <c r="F4253">
        <v>2</v>
      </c>
      <c r="G4253">
        <v>2</v>
      </c>
      <c r="H4253">
        <v>3</v>
      </c>
      <c r="I4253">
        <v>97291</v>
      </c>
      <c r="J4253">
        <v>1</v>
      </c>
      <c r="K4253">
        <v>14</v>
      </c>
      <c r="L4253">
        <v>2</v>
      </c>
      <c r="M4253">
        <v>0</v>
      </c>
      <c r="N4253">
        <v>1</v>
      </c>
      <c r="O4253">
        <v>1</v>
      </c>
      <c r="P4253">
        <v>348</v>
      </c>
      <c r="Q4253">
        <v>27</v>
      </c>
      <c r="R4253">
        <v>3</v>
      </c>
      <c r="S4253" t="s">
        <v>1478</v>
      </c>
      <c r="T4253">
        <v>1</v>
      </c>
      <c r="U4253">
        <v>5.7999999999999996E-3</v>
      </c>
      <c r="V4253">
        <v>79</v>
      </c>
    </row>
    <row r="4254" spans="1:22">
      <c r="A4254">
        <v>215926</v>
      </c>
      <c r="B4254" t="s">
        <v>3771</v>
      </c>
      <c r="C4254">
        <v>23.970099999999899</v>
      </c>
      <c r="D4254">
        <v>24.017800000000001</v>
      </c>
      <c r="E4254">
        <v>13482</v>
      </c>
      <c r="F4254">
        <v>2</v>
      </c>
      <c r="G4254">
        <v>2</v>
      </c>
      <c r="H4254">
        <v>3</v>
      </c>
      <c r="I4254">
        <v>97291</v>
      </c>
      <c r="J4254">
        <v>1</v>
      </c>
      <c r="K4254">
        <v>14</v>
      </c>
      <c r="L4254">
        <v>2</v>
      </c>
      <c r="M4254">
        <v>0</v>
      </c>
      <c r="N4254">
        <v>1</v>
      </c>
      <c r="O4254">
        <v>1</v>
      </c>
      <c r="P4254">
        <v>348</v>
      </c>
      <c r="Q4254">
        <v>27</v>
      </c>
      <c r="R4254">
        <v>3</v>
      </c>
      <c r="S4254" t="s">
        <v>1478</v>
      </c>
      <c r="T4254">
        <v>1</v>
      </c>
      <c r="U4254">
        <v>4.7699999999999999E-2</v>
      </c>
      <c r="V4254">
        <v>643</v>
      </c>
    </row>
    <row r="4255" spans="1:22">
      <c r="A4255">
        <v>215927</v>
      </c>
      <c r="B4255" t="s">
        <v>3771</v>
      </c>
      <c r="C4255">
        <v>24.017800000000001</v>
      </c>
      <c r="D4255">
        <v>24.066700000000001</v>
      </c>
      <c r="E4255">
        <v>13257</v>
      </c>
      <c r="F4255">
        <v>2</v>
      </c>
      <c r="G4255">
        <v>2</v>
      </c>
      <c r="H4255">
        <v>3</v>
      </c>
      <c r="I4255">
        <v>97291</v>
      </c>
      <c r="J4255">
        <v>1</v>
      </c>
      <c r="K4255">
        <v>14</v>
      </c>
      <c r="L4255">
        <v>2</v>
      </c>
      <c r="M4255">
        <v>0</v>
      </c>
      <c r="N4255">
        <v>1</v>
      </c>
      <c r="O4255">
        <v>1</v>
      </c>
      <c r="P4255">
        <v>348</v>
      </c>
      <c r="Q4255">
        <v>27</v>
      </c>
      <c r="R4255">
        <v>3</v>
      </c>
      <c r="S4255" t="s">
        <v>1478</v>
      </c>
      <c r="T4255">
        <v>1</v>
      </c>
      <c r="U4255">
        <v>4.8899999999999999E-2</v>
      </c>
      <c r="V4255">
        <v>648</v>
      </c>
    </row>
    <row r="4256" spans="1:22">
      <c r="A4256">
        <v>215928</v>
      </c>
      <c r="B4256" t="s">
        <v>3771</v>
      </c>
      <c r="C4256">
        <v>24.066700000000001</v>
      </c>
      <c r="D4256">
        <v>24.112100000000002</v>
      </c>
      <c r="E4256">
        <v>13037</v>
      </c>
      <c r="F4256">
        <v>2</v>
      </c>
      <c r="G4256">
        <v>2</v>
      </c>
      <c r="H4256">
        <v>3</v>
      </c>
      <c r="I4256">
        <v>97291</v>
      </c>
      <c r="J4256">
        <v>1</v>
      </c>
      <c r="K4256">
        <v>14</v>
      </c>
      <c r="L4256">
        <v>2</v>
      </c>
      <c r="M4256">
        <v>0</v>
      </c>
      <c r="N4256">
        <v>1</v>
      </c>
      <c r="O4256">
        <v>1</v>
      </c>
      <c r="P4256">
        <v>348</v>
      </c>
      <c r="Q4256">
        <v>27</v>
      </c>
      <c r="R4256">
        <v>3</v>
      </c>
      <c r="S4256" t="s">
        <v>1478</v>
      </c>
      <c r="T4256">
        <v>1</v>
      </c>
      <c r="U4256">
        <v>4.5400000000000003E-2</v>
      </c>
      <c r="V4256">
        <v>592</v>
      </c>
    </row>
    <row r="4257" spans="1:22">
      <c r="A4257">
        <v>215929</v>
      </c>
      <c r="B4257" t="s">
        <v>3771</v>
      </c>
      <c r="C4257">
        <v>24.112100000000002</v>
      </c>
      <c r="D4257">
        <v>24.1615</v>
      </c>
      <c r="E4257">
        <v>12816</v>
      </c>
      <c r="F4257">
        <v>2</v>
      </c>
      <c r="G4257">
        <v>2</v>
      </c>
      <c r="H4257">
        <v>3</v>
      </c>
      <c r="I4257">
        <v>97291</v>
      </c>
      <c r="J4257">
        <v>1</v>
      </c>
      <c r="K4257">
        <v>14</v>
      </c>
      <c r="L4257">
        <v>2</v>
      </c>
      <c r="M4257">
        <v>0</v>
      </c>
      <c r="N4257">
        <v>1</v>
      </c>
      <c r="O4257">
        <v>1</v>
      </c>
      <c r="P4257">
        <v>348</v>
      </c>
      <c r="Q4257">
        <v>27</v>
      </c>
      <c r="R4257">
        <v>3</v>
      </c>
      <c r="S4257" t="s">
        <v>1478</v>
      </c>
      <c r="T4257">
        <v>1</v>
      </c>
      <c r="U4257">
        <v>4.9399999999999999E-2</v>
      </c>
      <c r="V4257">
        <v>633</v>
      </c>
    </row>
    <row r="4258" spans="1:22">
      <c r="A4258">
        <v>215930</v>
      </c>
      <c r="B4258" t="s">
        <v>3771</v>
      </c>
      <c r="C4258">
        <v>24.1615</v>
      </c>
      <c r="D4258">
        <v>24.240400000000001</v>
      </c>
      <c r="E4258">
        <v>12517</v>
      </c>
      <c r="F4258">
        <v>2</v>
      </c>
      <c r="G4258">
        <v>2</v>
      </c>
      <c r="H4258">
        <v>3</v>
      </c>
      <c r="I4258">
        <v>97291</v>
      </c>
      <c r="J4258">
        <v>1</v>
      </c>
      <c r="K4258">
        <v>14</v>
      </c>
      <c r="L4258">
        <v>2</v>
      </c>
      <c r="M4258">
        <v>0</v>
      </c>
      <c r="N4258">
        <v>1</v>
      </c>
      <c r="O4258">
        <v>1</v>
      </c>
      <c r="P4258">
        <v>348</v>
      </c>
      <c r="Q4258">
        <v>27</v>
      </c>
      <c r="R4258">
        <v>3</v>
      </c>
      <c r="S4258" t="s">
        <v>1478</v>
      </c>
      <c r="T4258">
        <v>1</v>
      </c>
      <c r="U4258">
        <v>7.8899999999999998E-2</v>
      </c>
      <c r="V4258">
        <v>988</v>
      </c>
    </row>
    <row r="4259" spans="1:22">
      <c r="A4259">
        <v>215931</v>
      </c>
      <c r="B4259" t="s">
        <v>3771</v>
      </c>
      <c r="C4259">
        <v>24.240400000000001</v>
      </c>
      <c r="D4259">
        <v>24.292300000000001</v>
      </c>
      <c r="E4259">
        <v>12212</v>
      </c>
      <c r="F4259">
        <v>2</v>
      </c>
      <c r="G4259">
        <v>2</v>
      </c>
      <c r="H4259">
        <v>3</v>
      </c>
      <c r="I4259">
        <v>97291</v>
      </c>
      <c r="J4259">
        <v>1</v>
      </c>
      <c r="K4259">
        <v>14</v>
      </c>
      <c r="L4259">
        <v>2</v>
      </c>
      <c r="M4259">
        <v>0</v>
      </c>
      <c r="N4259">
        <v>1</v>
      </c>
      <c r="O4259">
        <v>1</v>
      </c>
      <c r="P4259">
        <v>348</v>
      </c>
      <c r="Q4259">
        <v>27</v>
      </c>
      <c r="R4259">
        <v>3</v>
      </c>
      <c r="S4259" t="s">
        <v>1478</v>
      </c>
      <c r="T4259">
        <v>1</v>
      </c>
      <c r="U4259">
        <v>5.1900000000000002E-2</v>
      </c>
      <c r="V4259">
        <v>634</v>
      </c>
    </row>
    <row r="4260" spans="1:22">
      <c r="A4260">
        <v>215932</v>
      </c>
      <c r="B4260" t="s">
        <v>3771</v>
      </c>
      <c r="C4260">
        <v>24.292300000000001</v>
      </c>
      <c r="D4260">
        <v>24.338100000000001</v>
      </c>
      <c r="E4260">
        <v>11984</v>
      </c>
      <c r="F4260">
        <v>2</v>
      </c>
      <c r="G4260">
        <v>2</v>
      </c>
      <c r="H4260">
        <v>3</v>
      </c>
      <c r="I4260">
        <v>97291</v>
      </c>
      <c r="J4260">
        <v>1</v>
      </c>
      <c r="K4260">
        <v>14</v>
      </c>
      <c r="L4260">
        <v>2</v>
      </c>
      <c r="M4260">
        <v>0</v>
      </c>
      <c r="N4260">
        <v>1</v>
      </c>
      <c r="O4260">
        <v>1</v>
      </c>
      <c r="P4260">
        <v>348</v>
      </c>
      <c r="Q4260">
        <v>27</v>
      </c>
      <c r="R4260">
        <v>3</v>
      </c>
      <c r="S4260" t="s">
        <v>1478</v>
      </c>
      <c r="T4260">
        <v>1</v>
      </c>
      <c r="U4260">
        <v>4.58E-2</v>
      </c>
      <c r="V4260">
        <v>549</v>
      </c>
    </row>
    <row r="4261" spans="1:22">
      <c r="A4261">
        <v>215933</v>
      </c>
      <c r="B4261" t="s">
        <v>3771</v>
      </c>
      <c r="C4261">
        <v>24.338100000000001</v>
      </c>
      <c r="D4261">
        <v>24.3888</v>
      </c>
      <c r="E4261">
        <v>11759</v>
      </c>
      <c r="F4261">
        <v>2</v>
      </c>
      <c r="G4261">
        <v>2</v>
      </c>
      <c r="H4261">
        <v>3</v>
      </c>
      <c r="I4261">
        <v>97291</v>
      </c>
      <c r="J4261">
        <v>1</v>
      </c>
      <c r="K4261">
        <v>14</v>
      </c>
      <c r="L4261">
        <v>2</v>
      </c>
      <c r="M4261">
        <v>0</v>
      </c>
      <c r="N4261">
        <v>1</v>
      </c>
      <c r="O4261">
        <v>1</v>
      </c>
      <c r="P4261">
        <v>348</v>
      </c>
      <c r="Q4261">
        <v>27</v>
      </c>
      <c r="R4261">
        <v>3</v>
      </c>
      <c r="S4261" t="s">
        <v>1478</v>
      </c>
      <c r="T4261">
        <v>1</v>
      </c>
      <c r="U4261">
        <v>5.0700000000000002E-2</v>
      </c>
      <c r="V4261">
        <v>596</v>
      </c>
    </row>
    <row r="4262" spans="1:22">
      <c r="A4262">
        <v>215934</v>
      </c>
      <c r="B4262" t="s">
        <v>3771</v>
      </c>
      <c r="C4262">
        <v>24.3888</v>
      </c>
      <c r="D4262">
        <v>24.438700000000001</v>
      </c>
      <c r="E4262">
        <v>11524</v>
      </c>
      <c r="F4262">
        <v>2</v>
      </c>
      <c r="G4262">
        <v>2</v>
      </c>
      <c r="H4262">
        <v>3</v>
      </c>
      <c r="I4262">
        <v>97291</v>
      </c>
      <c r="J4262">
        <v>1</v>
      </c>
      <c r="K4262">
        <v>14</v>
      </c>
      <c r="L4262">
        <v>2</v>
      </c>
      <c r="M4262">
        <v>0</v>
      </c>
      <c r="N4262">
        <v>1</v>
      </c>
      <c r="O4262">
        <v>1</v>
      </c>
      <c r="P4262">
        <v>348</v>
      </c>
      <c r="Q4262">
        <v>27</v>
      </c>
      <c r="R4262">
        <v>3</v>
      </c>
      <c r="S4262" t="s">
        <v>1478</v>
      </c>
      <c r="T4262">
        <v>1</v>
      </c>
      <c r="U4262">
        <v>4.99E-2</v>
      </c>
      <c r="V4262">
        <v>575</v>
      </c>
    </row>
    <row r="4263" spans="1:22">
      <c r="A4263">
        <v>215935</v>
      </c>
      <c r="B4263" t="s">
        <v>3771</v>
      </c>
      <c r="C4263">
        <v>24.438700000000001</v>
      </c>
      <c r="D4263">
        <v>24.475100000000001</v>
      </c>
      <c r="E4263">
        <v>11323</v>
      </c>
      <c r="F4263">
        <v>2</v>
      </c>
      <c r="G4263">
        <v>2</v>
      </c>
      <c r="H4263">
        <v>3</v>
      </c>
      <c r="I4263">
        <v>97291</v>
      </c>
      <c r="J4263">
        <v>1</v>
      </c>
      <c r="K4263">
        <v>14</v>
      </c>
      <c r="L4263">
        <v>2</v>
      </c>
      <c r="M4263">
        <v>0</v>
      </c>
      <c r="N4263">
        <v>1</v>
      </c>
      <c r="O4263">
        <v>1</v>
      </c>
      <c r="P4263">
        <v>348</v>
      </c>
      <c r="Q4263">
        <v>27</v>
      </c>
      <c r="R4263">
        <v>3</v>
      </c>
      <c r="S4263" t="s">
        <v>1478</v>
      </c>
      <c r="T4263">
        <v>1</v>
      </c>
      <c r="U4263">
        <v>3.6400000000000002E-2</v>
      </c>
      <c r="V4263">
        <v>412</v>
      </c>
    </row>
    <row r="4264" spans="1:22">
      <c r="A4264">
        <v>215936</v>
      </c>
      <c r="B4264" t="s">
        <v>3771</v>
      </c>
      <c r="C4264">
        <v>24.475100000000001</v>
      </c>
      <c r="D4264">
        <v>24.4865999999999</v>
      </c>
      <c r="E4264">
        <v>11212</v>
      </c>
      <c r="F4264">
        <v>2</v>
      </c>
      <c r="G4264">
        <v>2</v>
      </c>
      <c r="H4264">
        <v>3</v>
      </c>
      <c r="I4264">
        <v>97291</v>
      </c>
      <c r="J4264">
        <v>1</v>
      </c>
      <c r="K4264">
        <v>14</v>
      </c>
      <c r="L4264">
        <v>2</v>
      </c>
      <c r="M4264">
        <v>0</v>
      </c>
      <c r="N4264">
        <v>1</v>
      </c>
      <c r="O4264">
        <v>1</v>
      </c>
      <c r="P4264">
        <v>348</v>
      </c>
      <c r="Q4264">
        <v>27</v>
      </c>
      <c r="R4264">
        <v>3</v>
      </c>
      <c r="S4264" t="s">
        <v>1478</v>
      </c>
      <c r="T4264">
        <v>1</v>
      </c>
      <c r="U4264">
        <v>1.15E-2</v>
      </c>
      <c r="V4264">
        <v>129</v>
      </c>
    </row>
    <row r="4265" spans="1:22">
      <c r="A4265">
        <v>215937</v>
      </c>
      <c r="B4265" t="s">
        <v>3771</v>
      </c>
      <c r="C4265">
        <v>24.4865999999999</v>
      </c>
      <c r="D4265">
        <v>24.540099999999899</v>
      </c>
      <c r="E4265">
        <v>11060</v>
      </c>
      <c r="F4265">
        <v>2</v>
      </c>
      <c r="G4265">
        <v>2</v>
      </c>
      <c r="H4265">
        <v>3</v>
      </c>
      <c r="I4265">
        <v>97291</v>
      </c>
      <c r="J4265">
        <v>1</v>
      </c>
      <c r="K4265">
        <v>14</v>
      </c>
      <c r="L4265">
        <v>2</v>
      </c>
      <c r="M4265">
        <v>0</v>
      </c>
      <c r="N4265">
        <v>1</v>
      </c>
      <c r="O4265">
        <v>1</v>
      </c>
      <c r="P4265">
        <v>348</v>
      </c>
      <c r="Q4265">
        <v>27</v>
      </c>
      <c r="R4265">
        <v>3</v>
      </c>
      <c r="S4265" t="s">
        <v>1478</v>
      </c>
      <c r="T4265">
        <v>1</v>
      </c>
      <c r="U4265">
        <v>5.3499999999999999E-2</v>
      </c>
      <c r="V4265">
        <v>592</v>
      </c>
    </row>
    <row r="4266" spans="1:22">
      <c r="A4266">
        <v>215938</v>
      </c>
      <c r="B4266" t="s">
        <v>3771</v>
      </c>
      <c r="C4266">
        <v>24.540099999999899</v>
      </c>
      <c r="D4266">
        <v>24.593699999999899</v>
      </c>
      <c r="E4266">
        <v>10810</v>
      </c>
      <c r="F4266">
        <v>2</v>
      </c>
      <c r="G4266">
        <v>2</v>
      </c>
      <c r="H4266">
        <v>3</v>
      </c>
      <c r="I4266">
        <v>97291</v>
      </c>
      <c r="J4266">
        <v>1</v>
      </c>
      <c r="K4266">
        <v>14</v>
      </c>
      <c r="L4266">
        <v>2</v>
      </c>
      <c r="M4266">
        <v>0</v>
      </c>
      <c r="N4266">
        <v>1</v>
      </c>
      <c r="O4266">
        <v>1</v>
      </c>
      <c r="P4266">
        <v>348</v>
      </c>
      <c r="Q4266">
        <v>27</v>
      </c>
      <c r="R4266">
        <v>3</v>
      </c>
      <c r="S4266" t="s">
        <v>1478</v>
      </c>
      <c r="T4266">
        <v>1</v>
      </c>
      <c r="U4266">
        <v>5.3600000000000002E-2</v>
      </c>
      <c r="V4266">
        <v>579</v>
      </c>
    </row>
    <row r="4267" spans="1:22">
      <c r="A4267">
        <v>215939</v>
      </c>
      <c r="B4267" t="s">
        <v>3771</v>
      </c>
      <c r="C4267">
        <v>24.593699999999899</v>
      </c>
      <c r="D4267">
        <v>24.641100000000002</v>
      </c>
      <c r="E4267">
        <v>10575</v>
      </c>
      <c r="F4267">
        <v>2</v>
      </c>
      <c r="G4267">
        <v>2</v>
      </c>
      <c r="H4267">
        <v>3</v>
      </c>
      <c r="I4267">
        <v>97291</v>
      </c>
      <c r="J4267">
        <v>1</v>
      </c>
      <c r="K4267">
        <v>14</v>
      </c>
      <c r="L4267">
        <v>2</v>
      </c>
      <c r="M4267">
        <v>0</v>
      </c>
      <c r="N4267">
        <v>1</v>
      </c>
      <c r="O4267">
        <v>1</v>
      </c>
      <c r="P4267">
        <v>348</v>
      </c>
      <c r="Q4267">
        <v>27</v>
      </c>
      <c r="R4267">
        <v>3</v>
      </c>
      <c r="S4267" t="s">
        <v>1478</v>
      </c>
      <c r="T4267">
        <v>1</v>
      </c>
      <c r="U4267">
        <v>4.7399999999999998E-2</v>
      </c>
      <c r="V4267">
        <v>501</v>
      </c>
    </row>
    <row r="4268" spans="1:22">
      <c r="A4268">
        <v>215940</v>
      </c>
      <c r="B4268" t="s">
        <v>3771</v>
      </c>
      <c r="C4268">
        <v>24.641100000000002</v>
      </c>
      <c r="D4268">
        <v>24.689800000000002</v>
      </c>
      <c r="E4268">
        <v>10351</v>
      </c>
      <c r="F4268">
        <v>2</v>
      </c>
      <c r="G4268">
        <v>2</v>
      </c>
      <c r="H4268">
        <v>3</v>
      </c>
      <c r="I4268">
        <v>97291</v>
      </c>
      <c r="J4268">
        <v>1</v>
      </c>
      <c r="K4268">
        <v>14</v>
      </c>
      <c r="L4268">
        <v>2</v>
      </c>
      <c r="M4268">
        <v>0</v>
      </c>
      <c r="N4268">
        <v>1</v>
      </c>
      <c r="O4268">
        <v>1</v>
      </c>
      <c r="P4268">
        <v>348</v>
      </c>
      <c r="Q4268">
        <v>27</v>
      </c>
      <c r="R4268">
        <v>3</v>
      </c>
      <c r="S4268" t="s">
        <v>1478</v>
      </c>
      <c r="T4268">
        <v>1</v>
      </c>
      <c r="U4268">
        <v>4.87E-2</v>
      </c>
      <c r="V4268">
        <v>504</v>
      </c>
    </row>
    <row r="4269" spans="1:22">
      <c r="A4269">
        <v>215941</v>
      </c>
      <c r="B4269" t="s">
        <v>3771</v>
      </c>
      <c r="C4269">
        <v>24.689800000000002</v>
      </c>
      <c r="D4269">
        <v>24.729800000000001</v>
      </c>
      <c r="E4269">
        <v>10144</v>
      </c>
      <c r="F4269">
        <v>2</v>
      </c>
      <c r="G4269">
        <v>2</v>
      </c>
      <c r="H4269">
        <v>3</v>
      </c>
      <c r="I4269">
        <v>97291</v>
      </c>
      <c r="J4269">
        <v>1</v>
      </c>
      <c r="K4269">
        <v>14</v>
      </c>
      <c r="L4269">
        <v>2</v>
      </c>
      <c r="M4269">
        <v>0</v>
      </c>
      <c r="N4269">
        <v>1</v>
      </c>
      <c r="O4269">
        <v>1</v>
      </c>
      <c r="P4269">
        <v>348</v>
      </c>
      <c r="Q4269">
        <v>27</v>
      </c>
      <c r="R4269">
        <v>3</v>
      </c>
      <c r="S4269" t="s">
        <v>1478</v>
      </c>
      <c r="T4269">
        <v>1</v>
      </c>
      <c r="U4269">
        <v>0.04</v>
      </c>
      <c r="V4269">
        <v>406</v>
      </c>
    </row>
    <row r="4270" spans="1:22">
      <c r="A4270">
        <v>215942</v>
      </c>
      <c r="B4270" t="s">
        <v>3771</v>
      </c>
      <c r="C4270">
        <v>24.729800000000001</v>
      </c>
      <c r="D4270">
        <v>24.757200000000001</v>
      </c>
      <c r="E4270">
        <v>9987</v>
      </c>
      <c r="F4270">
        <v>2</v>
      </c>
      <c r="G4270">
        <v>2</v>
      </c>
      <c r="H4270">
        <v>3</v>
      </c>
      <c r="I4270">
        <v>97291</v>
      </c>
      <c r="J4270">
        <v>1</v>
      </c>
      <c r="K4270">
        <v>14</v>
      </c>
      <c r="L4270">
        <v>2</v>
      </c>
      <c r="M4270">
        <v>0</v>
      </c>
      <c r="N4270">
        <v>1</v>
      </c>
      <c r="O4270">
        <v>1</v>
      </c>
      <c r="P4270">
        <v>348</v>
      </c>
      <c r="Q4270">
        <v>27</v>
      </c>
      <c r="R4270">
        <v>3</v>
      </c>
      <c r="S4270" t="s">
        <v>1478</v>
      </c>
      <c r="T4270">
        <v>1</v>
      </c>
      <c r="U4270">
        <v>2.7400000000000001E-2</v>
      </c>
      <c r="V4270">
        <v>274</v>
      </c>
    </row>
    <row r="4271" spans="1:22">
      <c r="A4271">
        <v>215943</v>
      </c>
      <c r="B4271" t="s">
        <v>3771</v>
      </c>
      <c r="C4271">
        <v>24.757200000000001</v>
      </c>
      <c r="D4271">
        <v>24.784800000000001</v>
      </c>
      <c r="E4271">
        <v>9858</v>
      </c>
      <c r="F4271">
        <v>2</v>
      </c>
      <c r="G4271">
        <v>2</v>
      </c>
      <c r="H4271">
        <v>3</v>
      </c>
      <c r="I4271">
        <v>97291</v>
      </c>
      <c r="J4271">
        <v>1</v>
      </c>
      <c r="K4271">
        <v>14</v>
      </c>
      <c r="L4271">
        <v>2</v>
      </c>
      <c r="M4271">
        <v>0</v>
      </c>
      <c r="N4271">
        <v>1</v>
      </c>
      <c r="O4271">
        <v>1</v>
      </c>
      <c r="P4271">
        <v>348</v>
      </c>
      <c r="Q4271">
        <v>27</v>
      </c>
      <c r="R4271">
        <v>3</v>
      </c>
      <c r="S4271" t="s">
        <v>1478</v>
      </c>
      <c r="T4271">
        <v>1</v>
      </c>
      <c r="U4271">
        <v>2.76E-2</v>
      </c>
      <c r="V4271">
        <v>272</v>
      </c>
    </row>
    <row r="4272" spans="1:22">
      <c r="A4272">
        <v>215944</v>
      </c>
      <c r="B4272" t="s">
        <v>3771</v>
      </c>
      <c r="C4272">
        <v>24.784800000000001</v>
      </c>
      <c r="D4272">
        <v>24.917300000000001</v>
      </c>
      <c r="E4272">
        <v>9485</v>
      </c>
      <c r="F4272">
        <v>2</v>
      </c>
      <c r="G4272">
        <v>2</v>
      </c>
      <c r="H4272">
        <v>3</v>
      </c>
      <c r="I4272">
        <v>97291</v>
      </c>
      <c r="J4272">
        <v>1</v>
      </c>
      <c r="K4272">
        <v>14</v>
      </c>
      <c r="L4272">
        <v>2</v>
      </c>
      <c r="M4272">
        <v>0</v>
      </c>
      <c r="N4272">
        <v>1</v>
      </c>
      <c r="O4272">
        <v>1</v>
      </c>
      <c r="P4272">
        <v>348</v>
      </c>
      <c r="Q4272">
        <v>27</v>
      </c>
      <c r="R4272">
        <v>3</v>
      </c>
      <c r="S4272" t="s">
        <v>1478</v>
      </c>
      <c r="T4272">
        <v>1</v>
      </c>
      <c r="U4272">
        <v>0.13250000000000001</v>
      </c>
      <c r="V4272">
        <v>1257</v>
      </c>
    </row>
    <row r="4273" spans="1:22">
      <c r="A4273">
        <v>215945</v>
      </c>
      <c r="B4273" t="s">
        <v>3771</v>
      </c>
      <c r="C4273">
        <v>24.917300000000001</v>
      </c>
      <c r="D4273">
        <v>24.972100000000001</v>
      </c>
      <c r="E4273">
        <v>9048</v>
      </c>
      <c r="F4273">
        <v>2</v>
      </c>
      <c r="G4273">
        <v>2</v>
      </c>
      <c r="H4273">
        <v>3</v>
      </c>
      <c r="I4273">
        <v>97291</v>
      </c>
      <c r="J4273">
        <v>1</v>
      </c>
      <c r="K4273">
        <v>14</v>
      </c>
      <c r="L4273">
        <v>2</v>
      </c>
      <c r="M4273">
        <v>0</v>
      </c>
      <c r="N4273">
        <v>1</v>
      </c>
      <c r="O4273">
        <v>1</v>
      </c>
      <c r="P4273">
        <v>348</v>
      </c>
      <c r="Q4273">
        <v>27</v>
      </c>
      <c r="R4273">
        <v>3</v>
      </c>
      <c r="S4273" t="s">
        <v>1478</v>
      </c>
      <c r="T4273">
        <v>1</v>
      </c>
      <c r="U4273">
        <v>5.4800000000000001E-2</v>
      </c>
      <c r="V4273">
        <v>496</v>
      </c>
    </row>
    <row r="4274" spans="1:22">
      <c r="A4274">
        <v>215946</v>
      </c>
      <c r="B4274" t="s">
        <v>3771</v>
      </c>
      <c r="C4274">
        <v>24.972100000000001</v>
      </c>
      <c r="D4274">
        <v>25.019400000000001</v>
      </c>
      <c r="E4274">
        <v>8810</v>
      </c>
      <c r="F4274">
        <v>2</v>
      </c>
      <c r="G4274">
        <v>2</v>
      </c>
      <c r="H4274">
        <v>3</v>
      </c>
      <c r="I4274">
        <v>97291</v>
      </c>
      <c r="J4274">
        <v>1</v>
      </c>
      <c r="K4274">
        <v>14</v>
      </c>
      <c r="L4274">
        <v>2</v>
      </c>
      <c r="M4274">
        <v>0</v>
      </c>
      <c r="N4274">
        <v>1</v>
      </c>
      <c r="O4274">
        <v>1</v>
      </c>
      <c r="P4274">
        <v>348</v>
      </c>
      <c r="Q4274">
        <v>27</v>
      </c>
      <c r="R4274">
        <v>3</v>
      </c>
      <c r="S4274" t="s">
        <v>1478</v>
      </c>
      <c r="T4274">
        <v>1</v>
      </c>
      <c r="U4274">
        <v>4.7300000000000002E-2</v>
      </c>
      <c r="V4274">
        <v>417</v>
      </c>
    </row>
    <row r="4275" spans="1:22">
      <c r="A4275">
        <v>215947</v>
      </c>
      <c r="B4275" t="s">
        <v>3771</v>
      </c>
      <c r="C4275">
        <v>25.019400000000001</v>
      </c>
      <c r="D4275">
        <v>25.0734999999999</v>
      </c>
      <c r="E4275">
        <v>8574</v>
      </c>
      <c r="F4275">
        <v>2</v>
      </c>
      <c r="G4275">
        <v>2</v>
      </c>
      <c r="H4275">
        <v>3</v>
      </c>
      <c r="I4275">
        <v>97291</v>
      </c>
      <c r="J4275">
        <v>1</v>
      </c>
      <c r="K4275">
        <v>14</v>
      </c>
      <c r="L4275">
        <v>2</v>
      </c>
      <c r="M4275">
        <v>0</v>
      </c>
      <c r="N4275">
        <v>1</v>
      </c>
      <c r="O4275">
        <v>1</v>
      </c>
      <c r="P4275">
        <v>348</v>
      </c>
      <c r="Q4275">
        <v>27</v>
      </c>
      <c r="R4275">
        <v>3</v>
      </c>
      <c r="S4275" t="s">
        <v>1478</v>
      </c>
      <c r="T4275">
        <v>1</v>
      </c>
      <c r="U4275">
        <v>5.4100000000000002E-2</v>
      </c>
      <c r="V4275">
        <v>464</v>
      </c>
    </row>
    <row r="4276" spans="1:22">
      <c r="A4276">
        <v>215948</v>
      </c>
      <c r="B4276" t="s">
        <v>3771</v>
      </c>
      <c r="C4276">
        <v>25.0734999999999</v>
      </c>
      <c r="D4276">
        <v>25.144500000000001</v>
      </c>
      <c r="E4276">
        <v>8282</v>
      </c>
      <c r="F4276">
        <v>2</v>
      </c>
      <c r="G4276">
        <v>2</v>
      </c>
      <c r="H4276">
        <v>3</v>
      </c>
      <c r="I4276">
        <v>97291</v>
      </c>
      <c r="J4276">
        <v>1</v>
      </c>
      <c r="K4276">
        <v>14</v>
      </c>
      <c r="L4276">
        <v>2</v>
      </c>
      <c r="M4276">
        <v>0</v>
      </c>
      <c r="N4276">
        <v>1</v>
      </c>
      <c r="O4276">
        <v>1</v>
      </c>
      <c r="P4276">
        <v>348</v>
      </c>
      <c r="Q4276">
        <v>27</v>
      </c>
      <c r="R4276">
        <v>3</v>
      </c>
      <c r="S4276" t="s">
        <v>1478</v>
      </c>
      <c r="T4276">
        <v>1</v>
      </c>
      <c r="U4276">
        <v>7.0999999999999994E-2</v>
      </c>
      <c r="V4276">
        <v>588</v>
      </c>
    </row>
    <row r="4277" spans="1:22">
      <c r="A4277">
        <v>215949</v>
      </c>
      <c r="B4277" t="s">
        <v>3771</v>
      </c>
      <c r="C4277">
        <v>25.144500000000001</v>
      </c>
      <c r="D4277">
        <v>25.1800999999999</v>
      </c>
      <c r="E4277">
        <v>8034</v>
      </c>
      <c r="F4277">
        <v>2</v>
      </c>
      <c r="G4277">
        <v>2</v>
      </c>
      <c r="H4277">
        <v>3</v>
      </c>
      <c r="I4277">
        <v>97291</v>
      </c>
      <c r="J4277">
        <v>1</v>
      </c>
      <c r="K4277">
        <v>14</v>
      </c>
      <c r="L4277">
        <v>2</v>
      </c>
      <c r="M4277">
        <v>0</v>
      </c>
      <c r="N4277">
        <v>1</v>
      </c>
      <c r="O4277">
        <v>1</v>
      </c>
      <c r="P4277">
        <v>348</v>
      </c>
      <c r="Q4277">
        <v>27</v>
      </c>
      <c r="R4277">
        <v>3</v>
      </c>
      <c r="S4277" t="s">
        <v>1478</v>
      </c>
      <c r="T4277">
        <v>1</v>
      </c>
      <c r="U4277">
        <v>3.56E-2</v>
      </c>
      <c r="V4277">
        <v>286</v>
      </c>
    </row>
    <row r="4278" spans="1:22">
      <c r="A4278">
        <v>215950</v>
      </c>
      <c r="B4278" t="s">
        <v>3771</v>
      </c>
      <c r="C4278">
        <v>25.1800999999999</v>
      </c>
      <c r="D4278">
        <v>25.212399999999899</v>
      </c>
      <c r="E4278">
        <v>7875</v>
      </c>
      <c r="F4278">
        <v>2</v>
      </c>
      <c r="G4278">
        <v>2</v>
      </c>
      <c r="H4278">
        <v>3</v>
      </c>
      <c r="I4278">
        <v>97291</v>
      </c>
      <c r="J4278">
        <v>1</v>
      </c>
      <c r="K4278">
        <v>14</v>
      </c>
      <c r="L4278">
        <v>2</v>
      </c>
      <c r="M4278">
        <v>0</v>
      </c>
      <c r="N4278">
        <v>1</v>
      </c>
      <c r="O4278">
        <v>1</v>
      </c>
      <c r="P4278">
        <v>348</v>
      </c>
      <c r="Q4278">
        <v>27</v>
      </c>
      <c r="R4278">
        <v>3</v>
      </c>
      <c r="S4278" t="s">
        <v>1478</v>
      </c>
      <c r="T4278">
        <v>1</v>
      </c>
      <c r="U4278">
        <v>3.2300000000000002E-2</v>
      </c>
      <c r="V4278">
        <v>254</v>
      </c>
    </row>
    <row r="4279" spans="1:22">
      <c r="A4279">
        <v>215951</v>
      </c>
      <c r="B4279" t="s">
        <v>3771</v>
      </c>
      <c r="C4279">
        <v>25.212399999999899</v>
      </c>
      <c r="D4279">
        <v>25.2365999999999</v>
      </c>
      <c r="E4279">
        <v>7744</v>
      </c>
      <c r="F4279">
        <v>2</v>
      </c>
      <c r="G4279">
        <v>2</v>
      </c>
      <c r="H4279">
        <v>3</v>
      </c>
      <c r="I4279">
        <v>97291</v>
      </c>
      <c r="J4279">
        <v>1</v>
      </c>
      <c r="K4279">
        <v>14</v>
      </c>
      <c r="L4279">
        <v>2</v>
      </c>
      <c r="M4279">
        <v>0</v>
      </c>
      <c r="N4279">
        <v>1</v>
      </c>
      <c r="O4279">
        <v>1</v>
      </c>
      <c r="P4279">
        <v>348</v>
      </c>
      <c r="Q4279">
        <v>27</v>
      </c>
      <c r="R4279">
        <v>3</v>
      </c>
      <c r="S4279" t="s">
        <v>1478</v>
      </c>
      <c r="T4279">
        <v>1</v>
      </c>
      <c r="U4279">
        <v>2.4199999999999999E-2</v>
      </c>
      <c r="V4279">
        <v>187</v>
      </c>
    </row>
    <row r="4280" spans="1:22">
      <c r="A4280">
        <v>215952</v>
      </c>
      <c r="B4280" t="s">
        <v>3771</v>
      </c>
      <c r="C4280">
        <v>25.2365999999999</v>
      </c>
      <c r="D4280">
        <v>25.283100000000001</v>
      </c>
      <c r="E4280">
        <v>7579</v>
      </c>
      <c r="F4280">
        <v>2</v>
      </c>
      <c r="G4280">
        <v>2</v>
      </c>
      <c r="H4280">
        <v>3</v>
      </c>
      <c r="I4280">
        <v>97291</v>
      </c>
      <c r="J4280">
        <v>1</v>
      </c>
      <c r="K4280">
        <v>14</v>
      </c>
      <c r="L4280">
        <v>2</v>
      </c>
      <c r="M4280">
        <v>0</v>
      </c>
      <c r="N4280">
        <v>1</v>
      </c>
      <c r="O4280">
        <v>1</v>
      </c>
      <c r="P4280">
        <v>348</v>
      </c>
      <c r="Q4280">
        <v>27</v>
      </c>
      <c r="R4280">
        <v>3</v>
      </c>
      <c r="S4280" t="s">
        <v>1478</v>
      </c>
      <c r="T4280">
        <v>1</v>
      </c>
      <c r="U4280">
        <v>4.65E-2</v>
      </c>
      <c r="V4280">
        <v>352</v>
      </c>
    </row>
    <row r="4281" spans="1:22">
      <c r="A4281">
        <v>215953</v>
      </c>
      <c r="B4281" t="s">
        <v>3771</v>
      </c>
      <c r="C4281">
        <v>25.283100000000001</v>
      </c>
      <c r="D4281">
        <v>25.306100000000001</v>
      </c>
      <c r="E4281">
        <v>7417</v>
      </c>
      <c r="F4281">
        <v>2</v>
      </c>
      <c r="G4281">
        <v>2</v>
      </c>
      <c r="H4281">
        <v>3</v>
      </c>
      <c r="I4281">
        <v>97291</v>
      </c>
      <c r="J4281">
        <v>1</v>
      </c>
      <c r="K4281">
        <v>14</v>
      </c>
      <c r="L4281">
        <v>2</v>
      </c>
      <c r="M4281">
        <v>0</v>
      </c>
      <c r="N4281">
        <v>1</v>
      </c>
      <c r="O4281">
        <v>1</v>
      </c>
      <c r="P4281">
        <v>348</v>
      </c>
      <c r="Q4281">
        <v>27</v>
      </c>
      <c r="R4281">
        <v>3</v>
      </c>
      <c r="S4281" t="s">
        <v>1478</v>
      </c>
      <c r="T4281">
        <v>1</v>
      </c>
      <c r="U4281">
        <v>2.3E-2</v>
      </c>
      <c r="V4281">
        <v>171</v>
      </c>
    </row>
    <row r="4282" spans="1:22">
      <c r="A4282">
        <v>215954</v>
      </c>
      <c r="B4282" t="s">
        <v>3771</v>
      </c>
      <c r="C4282">
        <v>25.306100000000001</v>
      </c>
      <c r="D4282">
        <v>25.340599999999899</v>
      </c>
      <c r="E4282">
        <v>7283</v>
      </c>
      <c r="F4282">
        <v>2</v>
      </c>
      <c r="G4282">
        <v>2</v>
      </c>
      <c r="H4282">
        <v>3</v>
      </c>
      <c r="I4282">
        <v>97291</v>
      </c>
      <c r="J4282">
        <v>1</v>
      </c>
      <c r="K4282">
        <v>14</v>
      </c>
      <c r="L4282">
        <v>2</v>
      </c>
      <c r="M4282">
        <v>0</v>
      </c>
      <c r="N4282">
        <v>1</v>
      </c>
      <c r="O4282">
        <v>1</v>
      </c>
      <c r="P4282">
        <v>348</v>
      </c>
      <c r="Q4282">
        <v>27</v>
      </c>
      <c r="R4282">
        <v>3</v>
      </c>
      <c r="S4282" t="s">
        <v>1478</v>
      </c>
      <c r="T4282">
        <v>1</v>
      </c>
      <c r="U4282">
        <v>3.4500000000000003E-2</v>
      </c>
      <c r="V4282">
        <v>251</v>
      </c>
    </row>
    <row r="4283" spans="1:22">
      <c r="A4283">
        <v>215955</v>
      </c>
      <c r="B4283" t="s">
        <v>3771</v>
      </c>
      <c r="C4283">
        <v>25.340599999999899</v>
      </c>
      <c r="D4283">
        <v>25.376300000000001</v>
      </c>
      <c r="E4283">
        <v>7119</v>
      </c>
      <c r="F4283">
        <v>2</v>
      </c>
      <c r="G4283">
        <v>2</v>
      </c>
      <c r="H4283">
        <v>3</v>
      </c>
      <c r="I4283">
        <v>97291</v>
      </c>
      <c r="J4283">
        <v>1</v>
      </c>
      <c r="K4283">
        <v>14</v>
      </c>
      <c r="L4283">
        <v>2</v>
      </c>
      <c r="M4283">
        <v>0</v>
      </c>
      <c r="N4283">
        <v>1</v>
      </c>
      <c r="O4283">
        <v>1</v>
      </c>
      <c r="P4283">
        <v>348</v>
      </c>
      <c r="Q4283">
        <v>27</v>
      </c>
      <c r="R4283">
        <v>3</v>
      </c>
      <c r="S4283" t="s">
        <v>1478</v>
      </c>
      <c r="T4283">
        <v>1</v>
      </c>
      <c r="U4283">
        <v>3.5700000000000003E-2</v>
      </c>
      <c r="V4283">
        <v>254</v>
      </c>
    </row>
    <row r="4284" spans="1:22">
      <c r="A4284">
        <v>215956</v>
      </c>
      <c r="B4284" t="s">
        <v>3771</v>
      </c>
      <c r="C4284">
        <v>25.376300000000001</v>
      </c>
      <c r="D4284">
        <v>25.409099999999899</v>
      </c>
      <c r="E4284">
        <v>6959</v>
      </c>
      <c r="F4284">
        <v>2</v>
      </c>
      <c r="G4284">
        <v>2</v>
      </c>
      <c r="H4284">
        <v>3</v>
      </c>
      <c r="I4284">
        <v>97291</v>
      </c>
      <c r="J4284">
        <v>1</v>
      </c>
      <c r="K4284">
        <v>14</v>
      </c>
      <c r="L4284">
        <v>2</v>
      </c>
      <c r="M4284">
        <v>0</v>
      </c>
      <c r="N4284">
        <v>1</v>
      </c>
      <c r="O4284">
        <v>1</v>
      </c>
      <c r="P4284">
        <v>348</v>
      </c>
      <c r="Q4284">
        <v>27</v>
      </c>
      <c r="R4284">
        <v>3</v>
      </c>
      <c r="S4284" t="s">
        <v>1478</v>
      </c>
      <c r="T4284">
        <v>1</v>
      </c>
      <c r="U4284">
        <v>3.2800000000000003E-2</v>
      </c>
      <c r="V4284">
        <v>228</v>
      </c>
    </row>
    <row r="4285" spans="1:22">
      <c r="A4285">
        <v>215957</v>
      </c>
      <c r="B4285" t="s">
        <v>3771</v>
      </c>
      <c r="C4285">
        <v>25.409099999999899</v>
      </c>
      <c r="D4285">
        <v>25.4435</v>
      </c>
      <c r="E4285">
        <v>6803</v>
      </c>
      <c r="F4285">
        <v>2</v>
      </c>
      <c r="G4285">
        <v>2</v>
      </c>
      <c r="H4285">
        <v>3</v>
      </c>
      <c r="I4285">
        <v>97291</v>
      </c>
      <c r="J4285">
        <v>1</v>
      </c>
      <c r="K4285">
        <v>14</v>
      </c>
      <c r="L4285">
        <v>2</v>
      </c>
      <c r="M4285">
        <v>0</v>
      </c>
      <c r="N4285">
        <v>1</v>
      </c>
      <c r="O4285">
        <v>1</v>
      </c>
      <c r="P4285">
        <v>348</v>
      </c>
      <c r="Q4285">
        <v>27</v>
      </c>
      <c r="R4285">
        <v>3</v>
      </c>
      <c r="S4285" t="s">
        <v>1478</v>
      </c>
      <c r="T4285">
        <v>1</v>
      </c>
      <c r="U4285">
        <v>3.44E-2</v>
      </c>
      <c r="V4285">
        <v>234</v>
      </c>
    </row>
    <row r="4286" spans="1:22">
      <c r="A4286">
        <v>215958</v>
      </c>
      <c r="B4286" t="s">
        <v>3771</v>
      </c>
      <c r="C4286">
        <v>25.4435</v>
      </c>
      <c r="D4286">
        <v>25.4743999999999</v>
      </c>
      <c r="E4286">
        <v>6650</v>
      </c>
      <c r="F4286">
        <v>2</v>
      </c>
      <c r="G4286">
        <v>2</v>
      </c>
      <c r="H4286">
        <v>3</v>
      </c>
      <c r="I4286">
        <v>97291</v>
      </c>
      <c r="J4286">
        <v>1</v>
      </c>
      <c r="K4286">
        <v>14</v>
      </c>
      <c r="L4286">
        <v>2</v>
      </c>
      <c r="M4286">
        <v>0</v>
      </c>
      <c r="N4286">
        <v>1</v>
      </c>
      <c r="O4286">
        <v>1</v>
      </c>
      <c r="P4286">
        <v>348</v>
      </c>
      <c r="Q4286">
        <v>27</v>
      </c>
      <c r="R4286">
        <v>3</v>
      </c>
      <c r="S4286" t="s">
        <v>1478</v>
      </c>
      <c r="T4286">
        <v>1</v>
      </c>
      <c r="U4286">
        <v>3.09E-2</v>
      </c>
      <c r="V4286">
        <v>205</v>
      </c>
    </row>
    <row r="4287" spans="1:22">
      <c r="A4287">
        <v>215959</v>
      </c>
      <c r="B4287" t="s">
        <v>3771</v>
      </c>
      <c r="C4287">
        <v>25.4743999999999</v>
      </c>
      <c r="D4287">
        <v>25.571300000000001</v>
      </c>
      <c r="E4287">
        <v>6352</v>
      </c>
      <c r="F4287">
        <v>2</v>
      </c>
      <c r="G4287">
        <v>2</v>
      </c>
      <c r="H4287">
        <v>3</v>
      </c>
      <c r="I4287">
        <v>97291</v>
      </c>
      <c r="J4287">
        <v>1</v>
      </c>
      <c r="K4287">
        <v>14</v>
      </c>
      <c r="L4287">
        <v>2</v>
      </c>
      <c r="M4287">
        <v>0</v>
      </c>
      <c r="N4287">
        <v>1</v>
      </c>
      <c r="O4287">
        <v>1</v>
      </c>
      <c r="P4287">
        <v>348</v>
      </c>
      <c r="Q4287">
        <v>27</v>
      </c>
      <c r="R4287">
        <v>3</v>
      </c>
      <c r="S4287" t="s">
        <v>1478</v>
      </c>
      <c r="T4287">
        <v>1</v>
      </c>
      <c r="U4287">
        <v>9.69E-2</v>
      </c>
      <c r="V4287">
        <v>616</v>
      </c>
    </row>
    <row r="4288" spans="1:22">
      <c r="A4288">
        <v>215960</v>
      </c>
      <c r="B4288" t="s">
        <v>3771</v>
      </c>
      <c r="C4288">
        <v>25.571300000000001</v>
      </c>
      <c r="D4288">
        <v>25.587599999999899</v>
      </c>
      <c r="E4288">
        <v>6089</v>
      </c>
      <c r="F4288">
        <v>2</v>
      </c>
      <c r="G4288">
        <v>2</v>
      </c>
      <c r="H4288">
        <v>3</v>
      </c>
      <c r="I4288">
        <v>97291</v>
      </c>
      <c r="J4288">
        <v>1</v>
      </c>
      <c r="K4288">
        <v>14</v>
      </c>
      <c r="L4288">
        <v>2</v>
      </c>
      <c r="M4288">
        <v>0</v>
      </c>
      <c r="N4288">
        <v>1</v>
      </c>
      <c r="O4288">
        <v>1</v>
      </c>
      <c r="P4288">
        <v>348</v>
      </c>
      <c r="Q4288">
        <v>27</v>
      </c>
      <c r="R4288">
        <v>3</v>
      </c>
      <c r="S4288" t="s">
        <v>1478</v>
      </c>
      <c r="T4288">
        <v>1</v>
      </c>
      <c r="U4288">
        <v>1.6299999999999999E-2</v>
      </c>
      <c r="V4288">
        <v>99</v>
      </c>
    </row>
    <row r="4289" spans="1:22">
      <c r="A4289">
        <v>215961</v>
      </c>
      <c r="B4289" t="s">
        <v>3771</v>
      </c>
      <c r="C4289">
        <v>25.587599999999899</v>
      </c>
      <c r="D4289">
        <v>25.598555040000001</v>
      </c>
      <c r="E4289">
        <v>6025</v>
      </c>
      <c r="F4289">
        <v>2</v>
      </c>
      <c r="G4289">
        <v>2</v>
      </c>
      <c r="H4289">
        <v>3</v>
      </c>
      <c r="I4289">
        <v>97291</v>
      </c>
      <c r="J4289">
        <v>1</v>
      </c>
      <c r="K4289">
        <v>14</v>
      </c>
      <c r="L4289">
        <v>2</v>
      </c>
      <c r="M4289">
        <v>0</v>
      </c>
      <c r="N4289">
        <v>1</v>
      </c>
      <c r="O4289">
        <v>1</v>
      </c>
      <c r="P4289">
        <v>348</v>
      </c>
      <c r="Q4289">
        <v>27</v>
      </c>
      <c r="R4289">
        <v>3</v>
      </c>
      <c r="S4289" t="s">
        <v>1478</v>
      </c>
      <c r="T4289">
        <v>1</v>
      </c>
      <c r="U4289">
        <v>1.0955039999999999E-2</v>
      </c>
      <c r="V4289">
        <v>66</v>
      </c>
    </row>
    <row r="4290" spans="1:22">
      <c r="A4290">
        <v>215962</v>
      </c>
      <c r="B4290" t="s">
        <v>3771</v>
      </c>
      <c r="C4290">
        <v>25.7146854</v>
      </c>
      <c r="D4290">
        <v>25.714700000000001</v>
      </c>
      <c r="E4290">
        <v>8589</v>
      </c>
      <c r="F4290">
        <v>2</v>
      </c>
      <c r="G4290">
        <v>3</v>
      </c>
      <c r="H4290">
        <v>3</v>
      </c>
      <c r="I4290">
        <v>97291</v>
      </c>
      <c r="J4290">
        <v>1</v>
      </c>
      <c r="K4290">
        <v>14</v>
      </c>
      <c r="L4290">
        <v>2</v>
      </c>
      <c r="M4290">
        <v>0</v>
      </c>
      <c r="N4290">
        <v>1</v>
      </c>
      <c r="O4290">
        <v>1</v>
      </c>
      <c r="P4290">
        <v>348</v>
      </c>
      <c r="Q4290">
        <v>27</v>
      </c>
      <c r="R4290">
        <v>3</v>
      </c>
      <c r="S4290" t="s">
        <v>1478</v>
      </c>
      <c r="T4290">
        <v>1</v>
      </c>
      <c r="U4290">
        <v>1.4600000000000001E-5</v>
      </c>
      <c r="V4290">
        <v>0</v>
      </c>
    </row>
    <row r="4291" spans="1:22">
      <c r="A4291">
        <v>215963</v>
      </c>
      <c r="B4291" t="s">
        <v>3771</v>
      </c>
      <c r="C4291">
        <v>25.714700000000001</v>
      </c>
      <c r="D4291">
        <v>25.748194300000002</v>
      </c>
      <c r="E4291">
        <v>5380</v>
      </c>
      <c r="F4291">
        <v>2</v>
      </c>
      <c r="G4291">
        <v>3</v>
      </c>
      <c r="H4291">
        <v>3</v>
      </c>
      <c r="I4291">
        <v>97291</v>
      </c>
      <c r="J4291">
        <v>1</v>
      </c>
      <c r="K4291">
        <v>14</v>
      </c>
      <c r="L4291">
        <v>2</v>
      </c>
      <c r="M4291">
        <v>0</v>
      </c>
      <c r="N4291">
        <v>1</v>
      </c>
      <c r="O4291">
        <v>1</v>
      </c>
      <c r="P4291">
        <v>348</v>
      </c>
      <c r="Q4291">
        <v>27</v>
      </c>
      <c r="R4291">
        <v>3</v>
      </c>
      <c r="S4291" t="s">
        <v>1478</v>
      </c>
      <c r="T4291">
        <v>1</v>
      </c>
      <c r="U4291">
        <v>3.3494299999999998E-2</v>
      </c>
      <c r="V4291">
        <v>180</v>
      </c>
    </row>
    <row r="4292" spans="1:22">
      <c r="A4292">
        <v>215964</v>
      </c>
      <c r="B4292" t="s">
        <v>3771</v>
      </c>
      <c r="C4292">
        <v>25.748194300000002</v>
      </c>
      <c r="D4292">
        <v>25.748200000000001</v>
      </c>
      <c r="E4292">
        <v>5380</v>
      </c>
      <c r="F4292">
        <v>2</v>
      </c>
      <c r="G4292">
        <v>5</v>
      </c>
      <c r="H4292">
        <v>4</v>
      </c>
      <c r="I4292">
        <v>97291</v>
      </c>
      <c r="J4292">
        <v>1</v>
      </c>
      <c r="K4292">
        <v>0</v>
      </c>
      <c r="L4292">
        <v>3</v>
      </c>
      <c r="M4292">
        <v>0</v>
      </c>
      <c r="N4292">
        <v>1</v>
      </c>
      <c r="O4292">
        <v>1</v>
      </c>
      <c r="P4292">
        <v>348</v>
      </c>
      <c r="Q4292">
        <v>27</v>
      </c>
      <c r="R4292">
        <v>3</v>
      </c>
      <c r="S4292" t="s">
        <v>1478</v>
      </c>
      <c r="T4292">
        <v>1</v>
      </c>
      <c r="U4292">
        <v>5.6999999999999996E-6</v>
      </c>
      <c r="V4292">
        <v>0</v>
      </c>
    </row>
    <row r="4293" spans="1:22">
      <c r="A4293">
        <v>215965</v>
      </c>
      <c r="B4293" t="s">
        <v>3771</v>
      </c>
      <c r="C4293">
        <v>25.748200000000001</v>
      </c>
      <c r="D4293">
        <v>25.817699999999899</v>
      </c>
      <c r="E4293">
        <v>5380</v>
      </c>
      <c r="F4293">
        <v>2</v>
      </c>
      <c r="G4293">
        <v>5</v>
      </c>
      <c r="H4293">
        <v>4</v>
      </c>
      <c r="I4293">
        <v>97291</v>
      </c>
      <c r="J4293">
        <v>1</v>
      </c>
      <c r="K4293">
        <v>0</v>
      </c>
      <c r="L4293">
        <v>3</v>
      </c>
      <c r="M4293">
        <v>0</v>
      </c>
      <c r="N4293">
        <v>1</v>
      </c>
      <c r="O4293">
        <v>1</v>
      </c>
      <c r="P4293">
        <v>348</v>
      </c>
      <c r="Q4293">
        <v>27</v>
      </c>
      <c r="R4293">
        <v>3</v>
      </c>
      <c r="S4293" t="s">
        <v>1478</v>
      </c>
      <c r="T4293">
        <v>1</v>
      </c>
      <c r="U4293">
        <v>6.9500000000000006E-2</v>
      </c>
      <c r="V4293">
        <v>374</v>
      </c>
    </row>
    <row r="4294" spans="1:22">
      <c r="A4294">
        <v>215966</v>
      </c>
      <c r="B4294" t="s">
        <v>3771</v>
      </c>
      <c r="C4294">
        <v>25.817699999999899</v>
      </c>
      <c r="D4294">
        <v>25.8325999999999</v>
      </c>
      <c r="E4294">
        <v>4943</v>
      </c>
      <c r="F4294">
        <v>2</v>
      </c>
      <c r="G4294">
        <v>5</v>
      </c>
      <c r="H4294">
        <v>4</v>
      </c>
      <c r="I4294">
        <v>97291</v>
      </c>
      <c r="J4294">
        <v>1</v>
      </c>
      <c r="K4294">
        <v>0</v>
      </c>
      <c r="L4294">
        <v>3</v>
      </c>
      <c r="M4294">
        <v>0</v>
      </c>
      <c r="N4294">
        <v>1</v>
      </c>
      <c r="O4294">
        <v>1</v>
      </c>
      <c r="P4294">
        <v>348</v>
      </c>
      <c r="Q4294">
        <v>27</v>
      </c>
      <c r="R4294">
        <v>3</v>
      </c>
      <c r="S4294" t="s">
        <v>1478</v>
      </c>
      <c r="T4294">
        <v>1</v>
      </c>
      <c r="U4294">
        <v>1.49E-2</v>
      </c>
      <c r="V4294">
        <v>74</v>
      </c>
    </row>
    <row r="4295" spans="1:22">
      <c r="A4295">
        <v>215967</v>
      </c>
      <c r="B4295" t="s">
        <v>3771</v>
      </c>
      <c r="C4295">
        <v>25.8325999999999</v>
      </c>
      <c r="D4295">
        <v>25.895700000000001</v>
      </c>
      <c r="E4295">
        <v>4761</v>
      </c>
      <c r="F4295">
        <v>2</v>
      </c>
      <c r="G4295">
        <v>5</v>
      </c>
      <c r="H4295">
        <v>4</v>
      </c>
      <c r="I4295">
        <v>97291</v>
      </c>
      <c r="J4295">
        <v>1</v>
      </c>
      <c r="K4295">
        <v>0</v>
      </c>
      <c r="L4295">
        <v>3</v>
      </c>
      <c r="M4295">
        <v>0</v>
      </c>
      <c r="N4295">
        <v>1</v>
      </c>
      <c r="O4295">
        <v>1</v>
      </c>
      <c r="P4295">
        <v>348</v>
      </c>
      <c r="Q4295">
        <v>27</v>
      </c>
      <c r="R4295">
        <v>3</v>
      </c>
      <c r="S4295" t="s">
        <v>1478</v>
      </c>
      <c r="T4295">
        <v>1</v>
      </c>
      <c r="U4295">
        <v>6.3100000000000003E-2</v>
      </c>
      <c r="V4295">
        <v>300</v>
      </c>
    </row>
    <row r="4296" spans="1:22">
      <c r="A4296">
        <v>215968</v>
      </c>
      <c r="B4296" t="s">
        <v>3771</v>
      </c>
      <c r="C4296">
        <v>25.895700000000001</v>
      </c>
      <c r="D4296">
        <v>25.942799999999899</v>
      </c>
      <c r="E4296">
        <v>4504</v>
      </c>
      <c r="F4296">
        <v>2</v>
      </c>
      <c r="G4296">
        <v>5</v>
      </c>
      <c r="H4296">
        <v>4</v>
      </c>
      <c r="I4296">
        <v>97291</v>
      </c>
      <c r="J4296">
        <v>1</v>
      </c>
      <c r="K4296">
        <v>0</v>
      </c>
      <c r="L4296">
        <v>3</v>
      </c>
      <c r="M4296">
        <v>0</v>
      </c>
      <c r="N4296">
        <v>1</v>
      </c>
      <c r="O4296">
        <v>1</v>
      </c>
      <c r="P4296">
        <v>348</v>
      </c>
      <c r="Q4296">
        <v>27</v>
      </c>
      <c r="R4296">
        <v>3</v>
      </c>
      <c r="S4296" t="s">
        <v>1478</v>
      </c>
      <c r="T4296">
        <v>1</v>
      </c>
      <c r="U4296">
        <v>4.7100000000000003E-2</v>
      </c>
      <c r="V4296">
        <v>212</v>
      </c>
    </row>
    <row r="4297" spans="1:22">
      <c r="A4297">
        <v>215969</v>
      </c>
      <c r="B4297" t="s">
        <v>3771</v>
      </c>
      <c r="C4297">
        <v>25.942799999999899</v>
      </c>
      <c r="D4297">
        <v>25.9741</v>
      </c>
      <c r="E4297">
        <v>7055</v>
      </c>
      <c r="F4297">
        <v>2</v>
      </c>
      <c r="G4297">
        <v>5</v>
      </c>
      <c r="H4297">
        <v>4</v>
      </c>
      <c r="I4297">
        <v>97291</v>
      </c>
      <c r="J4297">
        <v>1</v>
      </c>
      <c r="K4297">
        <v>0</v>
      </c>
      <c r="L4297">
        <v>3</v>
      </c>
      <c r="M4297">
        <v>0</v>
      </c>
      <c r="N4297">
        <v>1</v>
      </c>
      <c r="O4297">
        <v>1</v>
      </c>
      <c r="P4297">
        <v>348</v>
      </c>
      <c r="Q4297">
        <v>27</v>
      </c>
      <c r="R4297">
        <v>3</v>
      </c>
      <c r="S4297" t="s">
        <v>1478</v>
      </c>
      <c r="T4297">
        <v>1</v>
      </c>
      <c r="U4297">
        <v>3.1300000000000001E-2</v>
      </c>
      <c r="V4297">
        <v>221</v>
      </c>
    </row>
    <row r="4298" spans="1:22">
      <c r="A4298">
        <v>215970</v>
      </c>
      <c r="B4298" t="s">
        <v>3771</v>
      </c>
      <c r="C4298">
        <v>25.9741</v>
      </c>
      <c r="D4298">
        <v>26.0581999999999</v>
      </c>
      <c r="E4298">
        <v>10811</v>
      </c>
      <c r="F4298">
        <v>2</v>
      </c>
      <c r="G4298">
        <v>5</v>
      </c>
      <c r="H4298">
        <v>4</v>
      </c>
      <c r="I4298">
        <v>97291</v>
      </c>
      <c r="J4298">
        <v>1</v>
      </c>
      <c r="K4298">
        <v>0</v>
      </c>
      <c r="L4298">
        <v>3</v>
      </c>
      <c r="M4298">
        <v>0</v>
      </c>
      <c r="N4298">
        <v>1</v>
      </c>
      <c r="O4298">
        <v>1</v>
      </c>
      <c r="P4298">
        <v>348</v>
      </c>
      <c r="Q4298">
        <v>27</v>
      </c>
      <c r="R4298">
        <v>3</v>
      </c>
      <c r="S4298" t="s">
        <v>1478</v>
      </c>
      <c r="T4298">
        <v>1</v>
      </c>
      <c r="U4298">
        <v>8.4099999999999994E-2</v>
      </c>
      <c r="V4298">
        <v>909</v>
      </c>
    </row>
    <row r="4299" spans="1:22">
      <c r="A4299">
        <v>215971</v>
      </c>
      <c r="B4299" t="s">
        <v>3771</v>
      </c>
      <c r="C4299">
        <v>26.0581999999999</v>
      </c>
      <c r="D4299">
        <v>26.157499999999899</v>
      </c>
      <c r="E4299">
        <v>16779</v>
      </c>
      <c r="F4299">
        <v>2</v>
      </c>
      <c r="G4299">
        <v>5</v>
      </c>
      <c r="H4299">
        <v>4</v>
      </c>
      <c r="I4299">
        <v>97291</v>
      </c>
      <c r="J4299">
        <v>1</v>
      </c>
      <c r="K4299">
        <v>0</v>
      </c>
      <c r="L4299">
        <v>3</v>
      </c>
      <c r="M4299">
        <v>0</v>
      </c>
      <c r="N4299">
        <v>1</v>
      </c>
      <c r="O4299">
        <v>1</v>
      </c>
      <c r="P4299">
        <v>348</v>
      </c>
      <c r="Q4299">
        <v>27</v>
      </c>
      <c r="R4299">
        <v>3</v>
      </c>
      <c r="S4299" t="s">
        <v>1478</v>
      </c>
      <c r="T4299">
        <v>1</v>
      </c>
      <c r="U4299">
        <v>9.9299999999999999E-2</v>
      </c>
      <c r="V4299">
        <v>1666</v>
      </c>
    </row>
    <row r="4300" spans="1:22">
      <c r="A4300">
        <v>215972</v>
      </c>
      <c r="B4300" t="s">
        <v>3771</v>
      </c>
      <c r="C4300">
        <v>26.157499999999899</v>
      </c>
      <c r="D4300">
        <v>26.157530000000001</v>
      </c>
      <c r="E4300">
        <v>8589</v>
      </c>
      <c r="F4300">
        <v>2</v>
      </c>
      <c r="G4300">
        <v>5</v>
      </c>
      <c r="H4300">
        <v>4</v>
      </c>
      <c r="I4300">
        <v>97291</v>
      </c>
      <c r="J4300">
        <v>1</v>
      </c>
      <c r="K4300">
        <v>0</v>
      </c>
      <c r="L4300">
        <v>3</v>
      </c>
      <c r="M4300">
        <v>0</v>
      </c>
      <c r="N4300">
        <v>1</v>
      </c>
      <c r="O4300">
        <v>1</v>
      </c>
      <c r="P4300">
        <v>348</v>
      </c>
      <c r="Q4300">
        <v>27</v>
      </c>
      <c r="R4300">
        <v>3</v>
      </c>
      <c r="S4300" t="s">
        <v>1478</v>
      </c>
      <c r="T4300">
        <v>1</v>
      </c>
      <c r="U4300">
        <v>3.0000000000000001E-5</v>
      </c>
      <c r="V4300">
        <v>0</v>
      </c>
    </row>
    <row r="4301" spans="1:22">
      <c r="A4301">
        <v>215973</v>
      </c>
      <c r="B4301" t="s">
        <v>3771</v>
      </c>
      <c r="C4301">
        <v>26.157530000000001</v>
      </c>
      <c r="D4301">
        <v>26.157532</v>
      </c>
      <c r="E4301">
        <v>12453</v>
      </c>
      <c r="F4301">
        <v>2</v>
      </c>
      <c r="G4301">
        <v>5</v>
      </c>
      <c r="H4301">
        <v>4</v>
      </c>
      <c r="I4301">
        <v>97291</v>
      </c>
      <c r="J4301">
        <v>1</v>
      </c>
      <c r="K4301">
        <v>0</v>
      </c>
      <c r="L4301">
        <v>3</v>
      </c>
      <c r="M4301">
        <v>0</v>
      </c>
      <c r="N4301">
        <v>1</v>
      </c>
      <c r="O4301">
        <v>1</v>
      </c>
      <c r="P4301">
        <v>348</v>
      </c>
      <c r="Q4301">
        <v>27</v>
      </c>
      <c r="R4301">
        <v>3</v>
      </c>
      <c r="S4301" t="s">
        <v>1478</v>
      </c>
      <c r="T4301">
        <v>1</v>
      </c>
      <c r="U4301">
        <v>1.9999999999999999E-6</v>
      </c>
      <c r="V4301">
        <v>0</v>
      </c>
    </row>
    <row r="4302" spans="1:22">
      <c r="A4302">
        <v>215974</v>
      </c>
      <c r="B4302" t="s">
        <v>3771</v>
      </c>
      <c r="C4302">
        <v>26.177799</v>
      </c>
      <c r="D4302">
        <v>26.177800000000001</v>
      </c>
      <c r="E4302">
        <v>19874</v>
      </c>
      <c r="F4302">
        <v>2</v>
      </c>
      <c r="G4302">
        <v>5</v>
      </c>
      <c r="H4302">
        <v>4</v>
      </c>
      <c r="I4302">
        <v>97291</v>
      </c>
      <c r="J4302">
        <v>1</v>
      </c>
      <c r="K4302">
        <v>0</v>
      </c>
      <c r="L4302">
        <v>2</v>
      </c>
      <c r="M4302">
        <v>0</v>
      </c>
      <c r="N4302">
        <v>1</v>
      </c>
      <c r="O4302">
        <v>1</v>
      </c>
      <c r="P4302">
        <v>348</v>
      </c>
      <c r="Q4302">
        <v>27</v>
      </c>
      <c r="R4302">
        <v>3</v>
      </c>
      <c r="S4302" t="s">
        <v>1478</v>
      </c>
      <c r="T4302">
        <v>1</v>
      </c>
      <c r="U4302">
        <v>9.9999999999999995E-7</v>
      </c>
      <c r="V4302">
        <v>0</v>
      </c>
    </row>
    <row r="4303" spans="1:22">
      <c r="A4303">
        <v>215975</v>
      </c>
      <c r="B4303" t="s">
        <v>3771</v>
      </c>
      <c r="C4303">
        <v>26.177800000000001</v>
      </c>
      <c r="D4303">
        <v>26.2166999999999</v>
      </c>
      <c r="E4303">
        <v>22598</v>
      </c>
      <c r="F4303">
        <v>2</v>
      </c>
      <c r="G4303">
        <v>3</v>
      </c>
      <c r="H4303">
        <v>3</v>
      </c>
      <c r="I4303">
        <v>97291</v>
      </c>
      <c r="J4303">
        <v>1</v>
      </c>
      <c r="K4303">
        <v>10</v>
      </c>
      <c r="L4303">
        <v>2</v>
      </c>
      <c r="M4303">
        <v>0</v>
      </c>
      <c r="N4303">
        <v>1</v>
      </c>
      <c r="O4303">
        <v>1</v>
      </c>
      <c r="P4303">
        <v>348</v>
      </c>
      <c r="Q4303">
        <v>27</v>
      </c>
      <c r="R4303">
        <v>3</v>
      </c>
      <c r="S4303" t="s">
        <v>1478</v>
      </c>
      <c r="T4303">
        <v>1</v>
      </c>
      <c r="U4303">
        <v>3.8899999999999997E-2</v>
      </c>
      <c r="V4303">
        <v>879</v>
      </c>
    </row>
    <row r="4304" spans="1:22">
      <c r="A4304">
        <v>215976</v>
      </c>
      <c r="B4304" t="s">
        <v>3771</v>
      </c>
      <c r="C4304">
        <v>26.2166999999999</v>
      </c>
      <c r="D4304">
        <v>26.2806</v>
      </c>
      <c r="E4304">
        <v>25943</v>
      </c>
      <c r="F4304">
        <v>2</v>
      </c>
      <c r="G4304">
        <v>3</v>
      </c>
      <c r="H4304">
        <v>3</v>
      </c>
      <c r="I4304">
        <v>97291</v>
      </c>
      <c r="J4304">
        <v>1</v>
      </c>
      <c r="K4304">
        <v>10</v>
      </c>
      <c r="L4304">
        <v>2</v>
      </c>
      <c r="M4304">
        <v>0</v>
      </c>
      <c r="N4304">
        <v>1</v>
      </c>
      <c r="O4304">
        <v>1</v>
      </c>
      <c r="P4304">
        <v>348</v>
      </c>
      <c r="Q4304">
        <v>27</v>
      </c>
      <c r="R4304">
        <v>3</v>
      </c>
      <c r="S4304" t="s">
        <v>1478</v>
      </c>
      <c r="T4304">
        <v>1</v>
      </c>
      <c r="U4304">
        <v>6.3899999999999998E-2</v>
      </c>
      <c r="V4304">
        <v>1658</v>
      </c>
    </row>
    <row r="4305" spans="1:22">
      <c r="A4305">
        <v>215977</v>
      </c>
      <c r="B4305" t="s">
        <v>3771</v>
      </c>
      <c r="C4305">
        <v>26.2806</v>
      </c>
      <c r="D4305">
        <v>26.343900000000001</v>
      </c>
      <c r="E4305">
        <v>25093</v>
      </c>
      <c r="F4305">
        <v>2</v>
      </c>
      <c r="G4305">
        <v>3</v>
      </c>
      <c r="H4305">
        <v>3</v>
      </c>
      <c r="I4305">
        <v>97291</v>
      </c>
      <c r="J4305">
        <v>1</v>
      </c>
      <c r="K4305">
        <v>10</v>
      </c>
      <c r="L4305">
        <v>2</v>
      </c>
      <c r="M4305">
        <v>0</v>
      </c>
      <c r="N4305">
        <v>1</v>
      </c>
      <c r="O4305">
        <v>1</v>
      </c>
      <c r="P4305">
        <v>348</v>
      </c>
      <c r="Q4305">
        <v>27</v>
      </c>
      <c r="R4305">
        <v>3</v>
      </c>
      <c r="S4305" t="s">
        <v>1478</v>
      </c>
      <c r="T4305">
        <v>1</v>
      </c>
      <c r="U4305">
        <v>6.3299999999999995E-2</v>
      </c>
      <c r="V4305">
        <v>1588</v>
      </c>
    </row>
    <row r="4306" spans="1:22">
      <c r="A4306">
        <v>215978</v>
      </c>
      <c r="B4306" t="s">
        <v>3771</v>
      </c>
      <c r="C4306">
        <v>26.343900000000001</v>
      </c>
      <c r="D4306">
        <v>26.4026999999999</v>
      </c>
      <c r="E4306">
        <v>24277</v>
      </c>
      <c r="F4306">
        <v>2</v>
      </c>
      <c r="G4306">
        <v>3</v>
      </c>
      <c r="H4306">
        <v>3</v>
      </c>
      <c r="I4306">
        <v>97291</v>
      </c>
      <c r="J4306">
        <v>1</v>
      </c>
      <c r="K4306">
        <v>10</v>
      </c>
      <c r="L4306">
        <v>2</v>
      </c>
      <c r="M4306">
        <v>0</v>
      </c>
      <c r="N4306">
        <v>1</v>
      </c>
      <c r="O4306">
        <v>1</v>
      </c>
      <c r="P4306">
        <v>348</v>
      </c>
      <c r="Q4306">
        <v>27</v>
      </c>
      <c r="R4306">
        <v>3</v>
      </c>
      <c r="S4306" t="s">
        <v>1478</v>
      </c>
      <c r="T4306">
        <v>1</v>
      </c>
      <c r="U4306">
        <v>5.8799999999999998E-2</v>
      </c>
      <c r="V4306">
        <v>1427</v>
      </c>
    </row>
    <row r="4307" spans="1:22">
      <c r="A4307">
        <v>215979</v>
      </c>
      <c r="B4307" t="s">
        <v>3771</v>
      </c>
      <c r="C4307">
        <v>26.4026999999999</v>
      </c>
      <c r="D4307">
        <v>26.468499999999899</v>
      </c>
      <c r="E4307">
        <v>23444</v>
      </c>
      <c r="F4307">
        <v>2</v>
      </c>
      <c r="G4307">
        <v>3</v>
      </c>
      <c r="H4307">
        <v>3</v>
      </c>
      <c r="I4307">
        <v>97291</v>
      </c>
      <c r="J4307">
        <v>1</v>
      </c>
      <c r="K4307">
        <v>10</v>
      </c>
      <c r="L4307">
        <v>2</v>
      </c>
      <c r="M4307">
        <v>0</v>
      </c>
      <c r="N4307">
        <v>1</v>
      </c>
      <c r="O4307">
        <v>1</v>
      </c>
      <c r="P4307">
        <v>348</v>
      </c>
      <c r="Q4307">
        <v>27</v>
      </c>
      <c r="R4307">
        <v>3</v>
      </c>
      <c r="S4307" t="s">
        <v>1478</v>
      </c>
      <c r="T4307">
        <v>1</v>
      </c>
      <c r="U4307">
        <v>6.5799999999999997E-2</v>
      </c>
      <c r="V4307">
        <v>1543</v>
      </c>
    </row>
    <row r="4308" spans="1:22">
      <c r="A4308">
        <v>215980</v>
      </c>
      <c r="B4308" t="s">
        <v>3771</v>
      </c>
      <c r="C4308">
        <v>26.468499999999899</v>
      </c>
      <c r="D4308">
        <v>26.5443</v>
      </c>
      <c r="E4308">
        <v>22498</v>
      </c>
      <c r="F4308">
        <v>2</v>
      </c>
      <c r="G4308">
        <v>3</v>
      </c>
      <c r="H4308">
        <v>3</v>
      </c>
      <c r="I4308">
        <v>97291</v>
      </c>
      <c r="J4308">
        <v>1</v>
      </c>
      <c r="K4308">
        <v>10</v>
      </c>
      <c r="L4308">
        <v>2</v>
      </c>
      <c r="M4308">
        <v>0</v>
      </c>
      <c r="N4308">
        <v>1</v>
      </c>
      <c r="O4308">
        <v>1</v>
      </c>
      <c r="P4308">
        <v>348</v>
      </c>
      <c r="Q4308">
        <v>27</v>
      </c>
      <c r="R4308">
        <v>3</v>
      </c>
      <c r="S4308" t="s">
        <v>1478</v>
      </c>
      <c r="T4308">
        <v>1</v>
      </c>
      <c r="U4308">
        <v>7.5800000000000006E-2</v>
      </c>
      <c r="V4308">
        <v>1705</v>
      </c>
    </row>
    <row r="4309" spans="1:22">
      <c r="A4309">
        <v>215981</v>
      </c>
      <c r="B4309" t="s">
        <v>3771</v>
      </c>
      <c r="C4309">
        <v>26.5443</v>
      </c>
      <c r="D4309">
        <v>26.566400000000002</v>
      </c>
      <c r="E4309">
        <v>22172</v>
      </c>
      <c r="F4309">
        <v>2</v>
      </c>
      <c r="G4309">
        <v>3</v>
      </c>
      <c r="H4309">
        <v>3</v>
      </c>
      <c r="I4309">
        <v>97291</v>
      </c>
      <c r="J4309">
        <v>1</v>
      </c>
      <c r="K4309">
        <v>10</v>
      </c>
      <c r="L4309">
        <v>2</v>
      </c>
      <c r="M4309">
        <v>0</v>
      </c>
      <c r="N4309">
        <v>1</v>
      </c>
      <c r="O4309">
        <v>1</v>
      </c>
      <c r="P4309">
        <v>348</v>
      </c>
      <c r="Q4309">
        <v>27</v>
      </c>
      <c r="R4309">
        <v>3</v>
      </c>
      <c r="S4309" t="s">
        <v>1478</v>
      </c>
      <c r="T4309">
        <v>1</v>
      </c>
      <c r="U4309">
        <v>2.2100000000000002E-2</v>
      </c>
      <c r="V4309">
        <v>490</v>
      </c>
    </row>
    <row r="4310" spans="1:22">
      <c r="A4310">
        <v>215982</v>
      </c>
      <c r="B4310" t="s">
        <v>3771</v>
      </c>
      <c r="C4310">
        <v>26.566400000000002</v>
      </c>
      <c r="D4310">
        <v>26.566420699999899</v>
      </c>
      <c r="E4310">
        <v>21981</v>
      </c>
      <c r="F4310">
        <v>2</v>
      </c>
      <c r="G4310">
        <v>3</v>
      </c>
      <c r="H4310">
        <v>3</v>
      </c>
      <c r="I4310">
        <v>97291</v>
      </c>
      <c r="J4310">
        <v>1</v>
      </c>
      <c r="K4310">
        <v>10</v>
      </c>
      <c r="L4310">
        <v>2</v>
      </c>
      <c r="M4310">
        <v>0</v>
      </c>
      <c r="N4310">
        <v>1</v>
      </c>
      <c r="O4310">
        <v>1</v>
      </c>
      <c r="P4310">
        <v>348</v>
      </c>
      <c r="Q4310">
        <v>27</v>
      </c>
      <c r="R4310">
        <v>3</v>
      </c>
      <c r="S4310" t="s">
        <v>1478</v>
      </c>
      <c r="T4310">
        <v>1</v>
      </c>
      <c r="U4310">
        <v>2.0699999999999998E-5</v>
      </c>
      <c r="V4310">
        <v>0</v>
      </c>
    </row>
    <row r="4311" spans="1:22">
      <c r="A4311">
        <v>215983</v>
      </c>
      <c r="B4311" t="s">
        <v>3771</v>
      </c>
      <c r="C4311">
        <v>26.566420699999899</v>
      </c>
      <c r="D4311">
        <v>26.601800000000001</v>
      </c>
      <c r="E4311">
        <v>21981</v>
      </c>
      <c r="F4311">
        <v>2</v>
      </c>
      <c r="G4311">
        <v>3</v>
      </c>
      <c r="H4311">
        <v>3</v>
      </c>
      <c r="I4311">
        <v>97291</v>
      </c>
      <c r="J4311">
        <v>1</v>
      </c>
      <c r="K4311">
        <v>15</v>
      </c>
      <c r="L4311">
        <v>2</v>
      </c>
      <c r="M4311">
        <v>0</v>
      </c>
      <c r="N4311">
        <v>1</v>
      </c>
      <c r="O4311">
        <v>1</v>
      </c>
      <c r="P4311">
        <v>348</v>
      </c>
      <c r="Q4311">
        <v>27</v>
      </c>
      <c r="R4311">
        <v>3</v>
      </c>
      <c r="S4311" t="s">
        <v>1478</v>
      </c>
      <c r="T4311">
        <v>1</v>
      </c>
      <c r="U4311">
        <v>3.5379300000000002E-2</v>
      </c>
      <c r="V4311">
        <v>778</v>
      </c>
    </row>
    <row r="4312" spans="1:22">
      <c r="A4312">
        <v>215984</v>
      </c>
      <c r="B4312" t="s">
        <v>3771</v>
      </c>
      <c r="C4312">
        <v>26.601800000000001</v>
      </c>
      <c r="D4312">
        <v>26.670300000000001</v>
      </c>
      <c r="E4312">
        <v>21635</v>
      </c>
      <c r="F4312">
        <v>2</v>
      </c>
      <c r="G4312">
        <v>3</v>
      </c>
      <c r="H4312">
        <v>3</v>
      </c>
      <c r="I4312">
        <v>97291</v>
      </c>
      <c r="J4312">
        <v>1</v>
      </c>
      <c r="K4312">
        <v>15</v>
      </c>
      <c r="L4312">
        <v>2</v>
      </c>
      <c r="M4312">
        <v>0</v>
      </c>
      <c r="N4312">
        <v>1</v>
      </c>
      <c r="O4312">
        <v>1</v>
      </c>
      <c r="P4312">
        <v>348</v>
      </c>
      <c r="Q4312">
        <v>27</v>
      </c>
      <c r="R4312">
        <v>3</v>
      </c>
      <c r="S4312" t="s">
        <v>1478</v>
      </c>
      <c r="T4312">
        <v>1</v>
      </c>
      <c r="U4312">
        <v>6.8500000000000005E-2</v>
      </c>
      <c r="V4312">
        <v>1482</v>
      </c>
    </row>
    <row r="4313" spans="1:22">
      <c r="A4313">
        <v>215985</v>
      </c>
      <c r="B4313" t="s">
        <v>3771</v>
      </c>
      <c r="C4313">
        <v>26.670300000000001</v>
      </c>
      <c r="D4313">
        <v>26.7151</v>
      </c>
      <c r="E4313">
        <v>21257</v>
      </c>
      <c r="F4313">
        <v>2</v>
      </c>
      <c r="G4313">
        <v>3</v>
      </c>
      <c r="H4313">
        <v>3</v>
      </c>
      <c r="I4313">
        <v>97291</v>
      </c>
      <c r="J4313">
        <v>1</v>
      </c>
      <c r="K4313">
        <v>15</v>
      </c>
      <c r="L4313">
        <v>2</v>
      </c>
      <c r="M4313">
        <v>0</v>
      </c>
      <c r="N4313">
        <v>1</v>
      </c>
      <c r="O4313">
        <v>1</v>
      </c>
      <c r="P4313">
        <v>348</v>
      </c>
      <c r="Q4313">
        <v>27</v>
      </c>
      <c r="R4313">
        <v>3</v>
      </c>
      <c r="S4313" t="s">
        <v>1478</v>
      </c>
      <c r="T4313">
        <v>1</v>
      </c>
      <c r="U4313">
        <v>4.48E-2</v>
      </c>
      <c r="V4313">
        <v>952</v>
      </c>
    </row>
    <row r="4314" spans="1:22">
      <c r="A4314">
        <v>215986</v>
      </c>
      <c r="B4314" t="s">
        <v>3771</v>
      </c>
      <c r="C4314">
        <v>26.7151</v>
      </c>
      <c r="D4314">
        <v>26.759599999999899</v>
      </c>
      <c r="E4314">
        <v>20960</v>
      </c>
      <c r="F4314">
        <v>2</v>
      </c>
      <c r="G4314">
        <v>3</v>
      </c>
      <c r="H4314">
        <v>3</v>
      </c>
      <c r="I4314">
        <v>97291</v>
      </c>
      <c r="J4314">
        <v>1</v>
      </c>
      <c r="K4314">
        <v>15</v>
      </c>
      <c r="L4314">
        <v>2</v>
      </c>
      <c r="M4314">
        <v>0</v>
      </c>
      <c r="N4314">
        <v>1</v>
      </c>
      <c r="O4314">
        <v>1</v>
      </c>
      <c r="P4314">
        <v>348</v>
      </c>
      <c r="Q4314">
        <v>27</v>
      </c>
      <c r="R4314">
        <v>3</v>
      </c>
      <c r="S4314" t="s">
        <v>1478</v>
      </c>
      <c r="T4314">
        <v>1</v>
      </c>
      <c r="U4314">
        <v>4.4499999999999998E-2</v>
      </c>
      <c r="V4314">
        <v>933</v>
      </c>
    </row>
    <row r="4315" spans="1:22">
      <c r="A4315">
        <v>215987</v>
      </c>
      <c r="B4315" t="s">
        <v>3771</v>
      </c>
      <c r="C4315">
        <v>26.759599999999899</v>
      </c>
      <c r="D4315">
        <v>26.7883999999999</v>
      </c>
      <c r="E4315">
        <v>20716</v>
      </c>
      <c r="F4315">
        <v>2</v>
      </c>
      <c r="G4315">
        <v>3</v>
      </c>
      <c r="H4315">
        <v>3</v>
      </c>
      <c r="I4315">
        <v>97291</v>
      </c>
      <c r="J4315">
        <v>1</v>
      </c>
      <c r="K4315">
        <v>15</v>
      </c>
      <c r="L4315">
        <v>2</v>
      </c>
      <c r="M4315">
        <v>0</v>
      </c>
      <c r="N4315">
        <v>1</v>
      </c>
      <c r="O4315">
        <v>1</v>
      </c>
      <c r="P4315">
        <v>348</v>
      </c>
      <c r="Q4315">
        <v>27</v>
      </c>
      <c r="R4315">
        <v>3</v>
      </c>
      <c r="S4315" t="s">
        <v>1478</v>
      </c>
      <c r="T4315">
        <v>1</v>
      </c>
      <c r="U4315">
        <v>2.8799999999999999E-2</v>
      </c>
      <c r="V4315">
        <v>597</v>
      </c>
    </row>
    <row r="4316" spans="1:22">
      <c r="A4316">
        <v>215988</v>
      </c>
      <c r="B4316" t="s">
        <v>3771</v>
      </c>
      <c r="C4316">
        <v>26.7883999999999</v>
      </c>
      <c r="D4316">
        <v>26.813300000000002</v>
      </c>
      <c r="E4316">
        <v>20537</v>
      </c>
      <c r="F4316">
        <v>2</v>
      </c>
      <c r="G4316">
        <v>3</v>
      </c>
      <c r="H4316">
        <v>3</v>
      </c>
      <c r="I4316">
        <v>97291</v>
      </c>
      <c r="J4316">
        <v>1</v>
      </c>
      <c r="K4316">
        <v>15</v>
      </c>
      <c r="L4316">
        <v>2</v>
      </c>
      <c r="M4316">
        <v>0</v>
      </c>
      <c r="N4316">
        <v>1</v>
      </c>
      <c r="O4316">
        <v>1</v>
      </c>
      <c r="P4316">
        <v>348</v>
      </c>
      <c r="Q4316">
        <v>27</v>
      </c>
      <c r="R4316">
        <v>3</v>
      </c>
      <c r="S4316" t="s">
        <v>1478</v>
      </c>
      <c r="T4316">
        <v>1</v>
      </c>
      <c r="U4316">
        <v>2.4899999999999999E-2</v>
      </c>
      <c r="V4316">
        <v>511</v>
      </c>
    </row>
    <row r="4317" spans="1:22">
      <c r="A4317">
        <v>215989</v>
      </c>
      <c r="B4317" t="s">
        <v>3771</v>
      </c>
      <c r="C4317">
        <v>26.813300000000002</v>
      </c>
      <c r="D4317">
        <v>26.915099999999899</v>
      </c>
      <c r="E4317">
        <v>20115</v>
      </c>
      <c r="F4317">
        <v>2</v>
      </c>
      <c r="G4317">
        <v>3</v>
      </c>
      <c r="H4317">
        <v>3</v>
      </c>
      <c r="I4317">
        <v>97291</v>
      </c>
      <c r="J4317">
        <v>1</v>
      </c>
      <c r="K4317">
        <v>15</v>
      </c>
      <c r="L4317">
        <v>2</v>
      </c>
      <c r="M4317">
        <v>0</v>
      </c>
      <c r="N4317">
        <v>1</v>
      </c>
      <c r="O4317">
        <v>1</v>
      </c>
      <c r="P4317">
        <v>348</v>
      </c>
      <c r="Q4317">
        <v>27</v>
      </c>
      <c r="R4317">
        <v>3</v>
      </c>
      <c r="S4317" t="s">
        <v>1478</v>
      </c>
      <c r="T4317">
        <v>1</v>
      </c>
      <c r="U4317">
        <v>0.1018</v>
      </c>
      <c r="V4317">
        <v>2048</v>
      </c>
    </row>
    <row r="4318" spans="1:22">
      <c r="A4318">
        <v>215990</v>
      </c>
      <c r="B4318" t="s">
        <v>3771</v>
      </c>
      <c r="C4318">
        <v>26.915099999999899</v>
      </c>
      <c r="D4318">
        <v>26.9863</v>
      </c>
      <c r="E4318">
        <v>19539</v>
      </c>
      <c r="F4318">
        <v>2</v>
      </c>
      <c r="G4318">
        <v>3</v>
      </c>
      <c r="H4318">
        <v>3</v>
      </c>
      <c r="I4318">
        <v>97291</v>
      </c>
      <c r="J4318">
        <v>1</v>
      </c>
      <c r="K4318">
        <v>15</v>
      </c>
      <c r="L4318">
        <v>2</v>
      </c>
      <c r="M4318">
        <v>0</v>
      </c>
      <c r="N4318">
        <v>1</v>
      </c>
      <c r="O4318">
        <v>1</v>
      </c>
      <c r="P4318">
        <v>348</v>
      </c>
      <c r="Q4318">
        <v>27</v>
      </c>
      <c r="R4318">
        <v>3</v>
      </c>
      <c r="S4318" t="s">
        <v>1478</v>
      </c>
      <c r="T4318">
        <v>1</v>
      </c>
      <c r="U4318">
        <v>7.1199999999999999E-2</v>
      </c>
      <c r="V4318">
        <v>1391</v>
      </c>
    </row>
    <row r="4319" spans="1:22">
      <c r="A4319">
        <v>215991</v>
      </c>
      <c r="B4319" t="s">
        <v>3771</v>
      </c>
      <c r="C4319">
        <v>26.9863</v>
      </c>
      <c r="D4319">
        <v>27.0121</v>
      </c>
      <c r="E4319">
        <v>19216</v>
      </c>
      <c r="F4319">
        <v>2</v>
      </c>
      <c r="G4319">
        <v>3</v>
      </c>
      <c r="H4319">
        <v>3</v>
      </c>
      <c r="I4319">
        <v>97291</v>
      </c>
      <c r="J4319">
        <v>1</v>
      </c>
      <c r="K4319">
        <v>15</v>
      </c>
      <c r="L4319">
        <v>2</v>
      </c>
      <c r="M4319">
        <v>0</v>
      </c>
      <c r="N4319">
        <v>1</v>
      </c>
      <c r="O4319">
        <v>1</v>
      </c>
      <c r="P4319">
        <v>348</v>
      </c>
      <c r="Q4319">
        <v>27</v>
      </c>
      <c r="R4319">
        <v>3</v>
      </c>
      <c r="S4319" t="s">
        <v>1478</v>
      </c>
      <c r="T4319">
        <v>1</v>
      </c>
      <c r="U4319">
        <v>2.58E-2</v>
      </c>
      <c r="V4319">
        <v>496</v>
      </c>
    </row>
    <row r="4320" spans="1:22">
      <c r="A4320">
        <v>215992</v>
      </c>
      <c r="B4320" t="s">
        <v>3771</v>
      </c>
      <c r="C4320">
        <v>27.0121</v>
      </c>
      <c r="D4320">
        <v>27.047899999999899</v>
      </c>
      <c r="E4320">
        <v>19011</v>
      </c>
      <c r="F4320">
        <v>2</v>
      </c>
      <c r="G4320">
        <v>3</v>
      </c>
      <c r="H4320">
        <v>3</v>
      </c>
      <c r="I4320">
        <v>97291</v>
      </c>
      <c r="J4320">
        <v>1</v>
      </c>
      <c r="K4320">
        <v>15</v>
      </c>
      <c r="L4320">
        <v>2</v>
      </c>
      <c r="M4320">
        <v>0</v>
      </c>
      <c r="N4320">
        <v>1</v>
      </c>
      <c r="O4320">
        <v>1</v>
      </c>
      <c r="P4320">
        <v>348</v>
      </c>
      <c r="Q4320">
        <v>27</v>
      </c>
      <c r="R4320">
        <v>3</v>
      </c>
      <c r="S4320" t="s">
        <v>1478</v>
      </c>
      <c r="T4320">
        <v>1</v>
      </c>
      <c r="U4320">
        <v>3.5799999999999998E-2</v>
      </c>
      <c r="V4320">
        <v>681</v>
      </c>
    </row>
    <row r="4321" spans="1:22">
      <c r="A4321">
        <v>215993</v>
      </c>
      <c r="B4321" t="s">
        <v>3771</v>
      </c>
      <c r="C4321">
        <v>27.047899999999899</v>
      </c>
      <c r="D4321">
        <v>27.096</v>
      </c>
      <c r="E4321">
        <v>18732</v>
      </c>
      <c r="F4321">
        <v>2</v>
      </c>
      <c r="G4321">
        <v>3</v>
      </c>
      <c r="H4321">
        <v>3</v>
      </c>
      <c r="I4321">
        <v>97291</v>
      </c>
      <c r="J4321">
        <v>1</v>
      </c>
      <c r="K4321">
        <v>15</v>
      </c>
      <c r="L4321">
        <v>2</v>
      </c>
      <c r="M4321">
        <v>0</v>
      </c>
      <c r="N4321">
        <v>1</v>
      </c>
      <c r="O4321">
        <v>1</v>
      </c>
      <c r="P4321">
        <v>348</v>
      </c>
      <c r="Q4321">
        <v>27</v>
      </c>
      <c r="R4321">
        <v>3</v>
      </c>
      <c r="S4321" t="s">
        <v>1478</v>
      </c>
      <c r="T4321">
        <v>1</v>
      </c>
      <c r="U4321">
        <v>4.8099999999999997E-2</v>
      </c>
      <c r="V4321">
        <v>901</v>
      </c>
    </row>
    <row r="4322" spans="1:22">
      <c r="A4322">
        <v>215994</v>
      </c>
      <c r="B4322" t="s">
        <v>3771</v>
      </c>
      <c r="C4322">
        <v>27.096</v>
      </c>
      <c r="D4322">
        <v>27.119800000000001</v>
      </c>
      <c r="E4322">
        <v>18492</v>
      </c>
      <c r="F4322">
        <v>2</v>
      </c>
      <c r="G4322">
        <v>3</v>
      </c>
      <c r="H4322">
        <v>3</v>
      </c>
      <c r="I4322">
        <v>97291</v>
      </c>
      <c r="J4322">
        <v>1</v>
      </c>
      <c r="K4322">
        <v>15</v>
      </c>
      <c r="L4322">
        <v>2</v>
      </c>
      <c r="M4322">
        <v>0</v>
      </c>
      <c r="N4322">
        <v>1</v>
      </c>
      <c r="O4322">
        <v>1</v>
      </c>
      <c r="P4322">
        <v>348</v>
      </c>
      <c r="Q4322">
        <v>27</v>
      </c>
      <c r="R4322">
        <v>3</v>
      </c>
      <c r="S4322" t="s">
        <v>1478</v>
      </c>
      <c r="T4322">
        <v>1</v>
      </c>
      <c r="U4322">
        <v>2.3800000000000002E-2</v>
      </c>
      <c r="V4322">
        <v>440</v>
      </c>
    </row>
    <row r="4323" spans="1:22">
      <c r="A4323">
        <v>215995</v>
      </c>
      <c r="B4323" t="s">
        <v>3771</v>
      </c>
      <c r="C4323">
        <v>27.119800000000001</v>
      </c>
      <c r="D4323">
        <v>27.2549999999999</v>
      </c>
      <c r="E4323">
        <v>17963</v>
      </c>
      <c r="F4323">
        <v>2</v>
      </c>
      <c r="G4323">
        <v>3</v>
      </c>
      <c r="H4323">
        <v>3</v>
      </c>
      <c r="I4323">
        <v>97291</v>
      </c>
      <c r="J4323">
        <v>1</v>
      </c>
      <c r="K4323">
        <v>15</v>
      </c>
      <c r="L4323">
        <v>2</v>
      </c>
      <c r="M4323">
        <v>0</v>
      </c>
      <c r="N4323">
        <v>1</v>
      </c>
      <c r="O4323">
        <v>1</v>
      </c>
      <c r="P4323">
        <v>348</v>
      </c>
      <c r="Q4323">
        <v>27</v>
      </c>
      <c r="R4323">
        <v>3</v>
      </c>
      <c r="S4323" t="s">
        <v>1478</v>
      </c>
      <c r="T4323">
        <v>1</v>
      </c>
      <c r="U4323">
        <v>0.13519999999999999</v>
      </c>
      <c r="V4323">
        <v>2429</v>
      </c>
    </row>
    <row r="4324" spans="1:22">
      <c r="A4324">
        <v>215996</v>
      </c>
      <c r="B4324" t="s">
        <v>3771</v>
      </c>
      <c r="C4324">
        <v>27.2549999999999</v>
      </c>
      <c r="D4324">
        <v>27.3021999999999</v>
      </c>
      <c r="E4324">
        <v>17356</v>
      </c>
      <c r="F4324">
        <v>2</v>
      </c>
      <c r="G4324">
        <v>3</v>
      </c>
      <c r="H4324">
        <v>3</v>
      </c>
      <c r="I4324">
        <v>97291</v>
      </c>
      <c r="J4324">
        <v>1</v>
      </c>
      <c r="K4324">
        <v>15</v>
      </c>
      <c r="L4324">
        <v>2</v>
      </c>
      <c r="M4324">
        <v>0</v>
      </c>
      <c r="N4324">
        <v>1</v>
      </c>
      <c r="O4324">
        <v>1</v>
      </c>
      <c r="P4324">
        <v>348</v>
      </c>
      <c r="Q4324">
        <v>27</v>
      </c>
      <c r="R4324">
        <v>3</v>
      </c>
      <c r="S4324" t="s">
        <v>1478</v>
      </c>
      <c r="T4324">
        <v>1</v>
      </c>
      <c r="U4324">
        <v>4.7199999999999999E-2</v>
      </c>
      <c r="V4324">
        <v>819</v>
      </c>
    </row>
    <row r="4325" spans="1:22">
      <c r="A4325">
        <v>215997</v>
      </c>
      <c r="B4325" t="s">
        <v>3771</v>
      </c>
      <c r="C4325">
        <v>27.3021999999999</v>
      </c>
      <c r="D4325">
        <v>27.328600000000002</v>
      </c>
      <c r="E4325">
        <v>17111</v>
      </c>
      <c r="F4325">
        <v>2</v>
      </c>
      <c r="G4325">
        <v>3</v>
      </c>
      <c r="H4325">
        <v>3</v>
      </c>
      <c r="I4325">
        <v>97291</v>
      </c>
      <c r="J4325">
        <v>1</v>
      </c>
      <c r="K4325">
        <v>15</v>
      </c>
      <c r="L4325">
        <v>2</v>
      </c>
      <c r="M4325">
        <v>0</v>
      </c>
      <c r="N4325">
        <v>1</v>
      </c>
      <c r="O4325">
        <v>1</v>
      </c>
      <c r="P4325">
        <v>348</v>
      </c>
      <c r="Q4325">
        <v>27</v>
      </c>
      <c r="R4325">
        <v>3</v>
      </c>
      <c r="S4325" t="s">
        <v>1478</v>
      </c>
      <c r="T4325">
        <v>1</v>
      </c>
      <c r="U4325">
        <v>2.64E-2</v>
      </c>
      <c r="V4325">
        <v>452</v>
      </c>
    </row>
    <row r="4326" spans="1:22">
      <c r="A4326">
        <v>215998</v>
      </c>
      <c r="B4326" t="s">
        <v>3771</v>
      </c>
      <c r="C4326">
        <v>27.328600000000002</v>
      </c>
      <c r="D4326">
        <v>27.3722999999999</v>
      </c>
      <c r="E4326">
        <v>16877</v>
      </c>
      <c r="F4326">
        <v>2</v>
      </c>
      <c r="G4326">
        <v>3</v>
      </c>
      <c r="H4326">
        <v>3</v>
      </c>
      <c r="I4326">
        <v>97291</v>
      </c>
      <c r="J4326">
        <v>1</v>
      </c>
      <c r="K4326">
        <v>15</v>
      </c>
      <c r="L4326">
        <v>2</v>
      </c>
      <c r="M4326">
        <v>0</v>
      </c>
      <c r="N4326">
        <v>1</v>
      </c>
      <c r="O4326">
        <v>1</v>
      </c>
      <c r="P4326">
        <v>348</v>
      </c>
      <c r="Q4326">
        <v>27</v>
      </c>
      <c r="R4326">
        <v>3</v>
      </c>
      <c r="S4326" t="s">
        <v>1478</v>
      </c>
      <c r="T4326">
        <v>1</v>
      </c>
      <c r="U4326">
        <v>4.3700000000000003E-2</v>
      </c>
      <c r="V4326">
        <v>738</v>
      </c>
    </row>
    <row r="4327" spans="1:22">
      <c r="A4327">
        <v>215999</v>
      </c>
      <c r="B4327" t="s">
        <v>3771</v>
      </c>
      <c r="C4327">
        <v>27.3722999999999</v>
      </c>
      <c r="D4327">
        <v>27.450600000000001</v>
      </c>
      <c r="E4327">
        <v>16471</v>
      </c>
      <c r="F4327">
        <v>2</v>
      </c>
      <c r="G4327">
        <v>3</v>
      </c>
      <c r="H4327">
        <v>3</v>
      </c>
      <c r="I4327">
        <v>97291</v>
      </c>
      <c r="J4327">
        <v>1</v>
      </c>
      <c r="K4327">
        <v>15</v>
      </c>
      <c r="L4327">
        <v>2</v>
      </c>
      <c r="M4327">
        <v>0</v>
      </c>
      <c r="N4327">
        <v>1</v>
      </c>
      <c r="O4327">
        <v>1</v>
      </c>
      <c r="P4327">
        <v>348</v>
      </c>
      <c r="Q4327">
        <v>27</v>
      </c>
      <c r="R4327">
        <v>3</v>
      </c>
      <c r="S4327" t="s">
        <v>1478</v>
      </c>
      <c r="T4327">
        <v>1</v>
      </c>
      <c r="U4327">
        <v>7.8299999999999995E-2</v>
      </c>
      <c r="V4327">
        <v>1290</v>
      </c>
    </row>
    <row r="4328" spans="1:22">
      <c r="A4328">
        <v>216000</v>
      </c>
      <c r="B4328" t="s">
        <v>3771</v>
      </c>
      <c r="C4328">
        <v>27.450600000000001</v>
      </c>
      <c r="D4328">
        <v>27.494900000000001</v>
      </c>
      <c r="E4328">
        <v>16063</v>
      </c>
      <c r="F4328">
        <v>2</v>
      </c>
      <c r="G4328">
        <v>3</v>
      </c>
      <c r="H4328">
        <v>3</v>
      </c>
      <c r="I4328">
        <v>97291</v>
      </c>
      <c r="J4328">
        <v>1</v>
      </c>
      <c r="K4328">
        <v>15</v>
      </c>
      <c r="L4328">
        <v>2</v>
      </c>
      <c r="M4328">
        <v>0</v>
      </c>
      <c r="N4328">
        <v>1</v>
      </c>
      <c r="O4328">
        <v>1</v>
      </c>
      <c r="P4328">
        <v>348</v>
      </c>
      <c r="Q4328">
        <v>27</v>
      </c>
      <c r="R4328">
        <v>3</v>
      </c>
      <c r="S4328" t="s">
        <v>1478</v>
      </c>
      <c r="T4328">
        <v>1</v>
      </c>
      <c r="U4328">
        <v>4.4299999999999999E-2</v>
      </c>
      <c r="V4328">
        <v>712</v>
      </c>
    </row>
    <row r="4329" spans="1:22">
      <c r="A4329">
        <v>216001</v>
      </c>
      <c r="B4329" t="s">
        <v>3771</v>
      </c>
      <c r="C4329">
        <v>27.494900000000001</v>
      </c>
      <c r="D4329">
        <v>27.544899999999899</v>
      </c>
      <c r="E4329">
        <v>15749</v>
      </c>
      <c r="F4329">
        <v>2</v>
      </c>
      <c r="G4329">
        <v>3</v>
      </c>
      <c r="H4329">
        <v>3</v>
      </c>
      <c r="I4329">
        <v>97291</v>
      </c>
      <c r="J4329">
        <v>1</v>
      </c>
      <c r="K4329">
        <v>15</v>
      </c>
      <c r="L4329">
        <v>2</v>
      </c>
      <c r="M4329">
        <v>0</v>
      </c>
      <c r="N4329">
        <v>1</v>
      </c>
      <c r="O4329">
        <v>1</v>
      </c>
      <c r="P4329">
        <v>348</v>
      </c>
      <c r="Q4329">
        <v>27</v>
      </c>
      <c r="R4329">
        <v>3</v>
      </c>
      <c r="S4329" t="s">
        <v>1478</v>
      </c>
      <c r="T4329">
        <v>1</v>
      </c>
      <c r="U4329">
        <v>0.05</v>
      </c>
      <c r="V4329">
        <v>787</v>
      </c>
    </row>
    <row r="4330" spans="1:22">
      <c r="A4330">
        <v>216002</v>
      </c>
      <c r="B4330" t="s">
        <v>3771</v>
      </c>
      <c r="C4330">
        <v>27.544899999999899</v>
      </c>
      <c r="D4330">
        <v>27.618600000000001</v>
      </c>
      <c r="E4330">
        <v>15337</v>
      </c>
      <c r="F4330">
        <v>2</v>
      </c>
      <c r="G4330">
        <v>3</v>
      </c>
      <c r="H4330">
        <v>3</v>
      </c>
      <c r="I4330">
        <v>97291</v>
      </c>
      <c r="J4330">
        <v>1</v>
      </c>
      <c r="K4330">
        <v>15</v>
      </c>
      <c r="L4330">
        <v>2</v>
      </c>
      <c r="M4330">
        <v>0</v>
      </c>
      <c r="N4330">
        <v>1</v>
      </c>
      <c r="O4330">
        <v>1</v>
      </c>
      <c r="P4330">
        <v>348</v>
      </c>
      <c r="Q4330">
        <v>27</v>
      </c>
      <c r="R4330">
        <v>3</v>
      </c>
      <c r="S4330" t="s">
        <v>1478</v>
      </c>
      <c r="T4330">
        <v>1</v>
      </c>
      <c r="U4330">
        <v>7.3700000000000002E-2</v>
      </c>
      <c r="V4330">
        <v>1130</v>
      </c>
    </row>
    <row r="4331" spans="1:22">
      <c r="A4331">
        <v>216003</v>
      </c>
      <c r="B4331" t="s">
        <v>3771</v>
      </c>
      <c r="C4331">
        <v>27.618600000000001</v>
      </c>
      <c r="D4331">
        <v>27.785599999999899</v>
      </c>
      <c r="E4331">
        <v>14536</v>
      </c>
      <c r="F4331">
        <v>2</v>
      </c>
      <c r="G4331">
        <v>3</v>
      </c>
      <c r="H4331">
        <v>3</v>
      </c>
      <c r="I4331">
        <v>97291</v>
      </c>
      <c r="J4331">
        <v>1</v>
      </c>
      <c r="K4331">
        <v>15</v>
      </c>
      <c r="L4331">
        <v>2</v>
      </c>
      <c r="M4331">
        <v>0</v>
      </c>
      <c r="N4331">
        <v>1</v>
      </c>
      <c r="O4331">
        <v>1</v>
      </c>
      <c r="P4331">
        <v>348</v>
      </c>
      <c r="Q4331">
        <v>27</v>
      </c>
      <c r="R4331">
        <v>3</v>
      </c>
      <c r="S4331" t="s">
        <v>1478</v>
      </c>
      <c r="T4331">
        <v>1</v>
      </c>
      <c r="U4331">
        <v>0.16700000000000001</v>
      </c>
      <c r="V4331">
        <v>2428</v>
      </c>
    </row>
    <row r="4332" spans="1:22">
      <c r="A4332">
        <v>216004</v>
      </c>
      <c r="B4332" t="s">
        <v>3771</v>
      </c>
      <c r="C4332">
        <v>27.785599999999899</v>
      </c>
      <c r="D4332">
        <v>27.8261</v>
      </c>
      <c r="E4332">
        <v>13845</v>
      </c>
      <c r="F4332">
        <v>2</v>
      </c>
      <c r="G4332">
        <v>3</v>
      </c>
      <c r="H4332">
        <v>3</v>
      </c>
      <c r="I4332">
        <v>97291</v>
      </c>
      <c r="J4332">
        <v>1</v>
      </c>
      <c r="K4332">
        <v>15</v>
      </c>
      <c r="L4332">
        <v>2</v>
      </c>
      <c r="M4332">
        <v>0</v>
      </c>
      <c r="N4332">
        <v>1</v>
      </c>
      <c r="O4332">
        <v>1</v>
      </c>
      <c r="P4332">
        <v>348</v>
      </c>
      <c r="Q4332">
        <v>27</v>
      </c>
      <c r="R4332">
        <v>3</v>
      </c>
      <c r="S4332" t="s">
        <v>1478</v>
      </c>
      <c r="T4332">
        <v>1</v>
      </c>
      <c r="U4332">
        <v>4.0500000000000001E-2</v>
      </c>
      <c r="V4332">
        <v>561</v>
      </c>
    </row>
    <row r="4333" spans="1:22">
      <c r="A4333">
        <v>216005</v>
      </c>
      <c r="B4333" t="s">
        <v>3771</v>
      </c>
      <c r="C4333">
        <v>27.8261</v>
      </c>
      <c r="D4333">
        <v>27.892900000000001</v>
      </c>
      <c r="E4333">
        <v>13487</v>
      </c>
      <c r="F4333">
        <v>2</v>
      </c>
      <c r="G4333">
        <v>3</v>
      </c>
      <c r="H4333">
        <v>3</v>
      </c>
      <c r="I4333">
        <v>97291</v>
      </c>
      <c r="J4333">
        <v>1</v>
      </c>
      <c r="K4333">
        <v>15</v>
      </c>
      <c r="L4333">
        <v>2</v>
      </c>
      <c r="M4333">
        <v>0</v>
      </c>
      <c r="N4333">
        <v>1</v>
      </c>
      <c r="O4333">
        <v>1</v>
      </c>
      <c r="P4333">
        <v>348</v>
      </c>
      <c r="Q4333">
        <v>27</v>
      </c>
      <c r="R4333">
        <v>3</v>
      </c>
      <c r="S4333" t="s">
        <v>1478</v>
      </c>
      <c r="T4333">
        <v>1</v>
      </c>
      <c r="U4333">
        <v>6.6799999999999998E-2</v>
      </c>
      <c r="V4333">
        <v>901</v>
      </c>
    </row>
    <row r="4334" spans="1:22">
      <c r="A4334">
        <v>216006</v>
      </c>
      <c r="B4334" t="s">
        <v>3771</v>
      </c>
      <c r="C4334">
        <v>27.892900000000001</v>
      </c>
      <c r="D4334">
        <v>27.9361999999999</v>
      </c>
      <c r="E4334">
        <v>13121</v>
      </c>
      <c r="F4334">
        <v>2</v>
      </c>
      <c r="G4334">
        <v>3</v>
      </c>
      <c r="H4334">
        <v>3</v>
      </c>
      <c r="I4334">
        <v>97291</v>
      </c>
      <c r="J4334">
        <v>1</v>
      </c>
      <c r="K4334">
        <v>15</v>
      </c>
      <c r="L4334">
        <v>2</v>
      </c>
      <c r="M4334">
        <v>0</v>
      </c>
      <c r="N4334">
        <v>1</v>
      </c>
      <c r="O4334">
        <v>1</v>
      </c>
      <c r="P4334">
        <v>348</v>
      </c>
      <c r="Q4334">
        <v>27</v>
      </c>
      <c r="R4334">
        <v>3</v>
      </c>
      <c r="S4334" t="s">
        <v>1478</v>
      </c>
      <c r="T4334">
        <v>1</v>
      </c>
      <c r="U4334">
        <v>4.3299999999999998E-2</v>
      </c>
      <c r="V4334">
        <v>568</v>
      </c>
    </row>
    <row r="4335" spans="1:22">
      <c r="A4335">
        <v>216007</v>
      </c>
      <c r="B4335" t="s">
        <v>3771</v>
      </c>
      <c r="C4335">
        <v>27.9361999999999</v>
      </c>
      <c r="D4335">
        <v>27.9956999999999</v>
      </c>
      <c r="E4335">
        <v>12778</v>
      </c>
      <c r="F4335">
        <v>2</v>
      </c>
      <c r="G4335">
        <v>3</v>
      </c>
      <c r="H4335">
        <v>3</v>
      </c>
      <c r="I4335">
        <v>97291</v>
      </c>
      <c r="J4335">
        <v>1</v>
      </c>
      <c r="K4335">
        <v>15</v>
      </c>
      <c r="L4335">
        <v>2</v>
      </c>
      <c r="M4335">
        <v>0</v>
      </c>
      <c r="N4335">
        <v>1</v>
      </c>
      <c r="O4335">
        <v>1</v>
      </c>
      <c r="P4335">
        <v>348</v>
      </c>
      <c r="Q4335">
        <v>27</v>
      </c>
      <c r="R4335">
        <v>3</v>
      </c>
      <c r="S4335" t="s">
        <v>1478</v>
      </c>
      <c r="T4335">
        <v>1</v>
      </c>
      <c r="U4335">
        <v>5.9499999999999997E-2</v>
      </c>
      <c r="V4335">
        <v>760</v>
      </c>
    </row>
    <row r="4336" spans="1:22">
      <c r="A4336">
        <v>216008</v>
      </c>
      <c r="B4336" t="s">
        <v>3771</v>
      </c>
      <c r="C4336">
        <v>27.9956999999999</v>
      </c>
      <c r="D4336">
        <v>28.047999999999899</v>
      </c>
      <c r="E4336">
        <v>12406</v>
      </c>
      <c r="F4336">
        <v>2</v>
      </c>
      <c r="G4336">
        <v>3</v>
      </c>
      <c r="H4336">
        <v>3</v>
      </c>
      <c r="I4336">
        <v>97291</v>
      </c>
      <c r="J4336">
        <v>1</v>
      </c>
      <c r="K4336">
        <v>15</v>
      </c>
      <c r="L4336">
        <v>2</v>
      </c>
      <c r="M4336">
        <v>0</v>
      </c>
      <c r="N4336">
        <v>1</v>
      </c>
      <c r="O4336">
        <v>1</v>
      </c>
      <c r="P4336">
        <v>348</v>
      </c>
      <c r="Q4336">
        <v>27</v>
      </c>
      <c r="R4336">
        <v>3</v>
      </c>
      <c r="S4336" t="s">
        <v>1478</v>
      </c>
      <c r="T4336">
        <v>1</v>
      </c>
      <c r="U4336">
        <v>5.2299999999999999E-2</v>
      </c>
      <c r="V4336">
        <v>649</v>
      </c>
    </row>
    <row r="4337" spans="1:22">
      <c r="A4337">
        <v>216009</v>
      </c>
      <c r="B4337" t="s">
        <v>3771</v>
      </c>
      <c r="C4337">
        <v>28.047999999999899</v>
      </c>
      <c r="D4337">
        <v>28.1494</v>
      </c>
      <c r="E4337">
        <v>11894</v>
      </c>
      <c r="F4337">
        <v>2</v>
      </c>
      <c r="G4337">
        <v>3</v>
      </c>
      <c r="H4337">
        <v>3</v>
      </c>
      <c r="I4337">
        <v>97291</v>
      </c>
      <c r="J4337">
        <v>1</v>
      </c>
      <c r="K4337">
        <v>15</v>
      </c>
      <c r="L4337">
        <v>2</v>
      </c>
      <c r="M4337">
        <v>0</v>
      </c>
      <c r="N4337">
        <v>1</v>
      </c>
      <c r="O4337">
        <v>1</v>
      </c>
      <c r="P4337">
        <v>348</v>
      </c>
      <c r="Q4337">
        <v>27</v>
      </c>
      <c r="R4337">
        <v>3</v>
      </c>
      <c r="S4337" t="s">
        <v>1478</v>
      </c>
      <c r="T4337">
        <v>1</v>
      </c>
      <c r="U4337">
        <v>0.1014</v>
      </c>
      <c r="V4337">
        <v>1206</v>
      </c>
    </row>
    <row r="4338" spans="1:22">
      <c r="A4338">
        <v>216010</v>
      </c>
      <c r="B4338" t="s">
        <v>3771</v>
      </c>
      <c r="C4338">
        <v>28.1494</v>
      </c>
      <c r="D4338">
        <v>28.201899999999899</v>
      </c>
      <c r="E4338">
        <v>11382</v>
      </c>
      <c r="F4338">
        <v>2</v>
      </c>
      <c r="G4338">
        <v>3</v>
      </c>
      <c r="H4338">
        <v>3</v>
      </c>
      <c r="I4338">
        <v>97291</v>
      </c>
      <c r="J4338">
        <v>1</v>
      </c>
      <c r="K4338">
        <v>15</v>
      </c>
      <c r="L4338">
        <v>2</v>
      </c>
      <c r="M4338">
        <v>0</v>
      </c>
      <c r="N4338">
        <v>1</v>
      </c>
      <c r="O4338">
        <v>1</v>
      </c>
      <c r="P4338">
        <v>348</v>
      </c>
      <c r="Q4338">
        <v>27</v>
      </c>
      <c r="R4338">
        <v>3</v>
      </c>
      <c r="S4338" t="s">
        <v>1478</v>
      </c>
      <c r="T4338">
        <v>1</v>
      </c>
      <c r="U4338">
        <v>5.2499999999999998E-2</v>
      </c>
      <c r="V4338">
        <v>598</v>
      </c>
    </row>
    <row r="4339" spans="1:22">
      <c r="A4339">
        <v>216011</v>
      </c>
      <c r="B4339" t="s">
        <v>3771</v>
      </c>
      <c r="C4339">
        <v>28.201899999999899</v>
      </c>
      <c r="D4339">
        <v>28.264399999999899</v>
      </c>
      <c r="E4339">
        <v>10632</v>
      </c>
      <c r="F4339">
        <v>2</v>
      </c>
      <c r="G4339">
        <v>3</v>
      </c>
      <c r="H4339">
        <v>3</v>
      </c>
      <c r="I4339">
        <v>97291</v>
      </c>
      <c r="J4339">
        <v>1</v>
      </c>
      <c r="K4339">
        <v>15</v>
      </c>
      <c r="L4339">
        <v>2</v>
      </c>
      <c r="M4339">
        <v>0</v>
      </c>
      <c r="N4339">
        <v>1</v>
      </c>
      <c r="O4339">
        <v>1</v>
      </c>
      <c r="P4339">
        <v>348</v>
      </c>
      <c r="Q4339">
        <v>27</v>
      </c>
      <c r="R4339">
        <v>3</v>
      </c>
      <c r="S4339" t="s">
        <v>1478</v>
      </c>
      <c r="T4339">
        <v>1</v>
      </c>
      <c r="U4339">
        <v>6.25E-2</v>
      </c>
      <c r="V4339">
        <v>664</v>
      </c>
    </row>
    <row r="4340" spans="1:22">
      <c r="A4340">
        <v>216012</v>
      </c>
      <c r="B4340" t="s">
        <v>3771</v>
      </c>
      <c r="C4340">
        <v>28.264399999999899</v>
      </c>
      <c r="D4340">
        <v>28.359500000000001</v>
      </c>
      <c r="E4340">
        <v>10927</v>
      </c>
      <c r="F4340">
        <v>2</v>
      </c>
      <c r="G4340">
        <v>3</v>
      </c>
      <c r="H4340">
        <v>3</v>
      </c>
      <c r="I4340">
        <v>97291</v>
      </c>
      <c r="J4340">
        <v>1</v>
      </c>
      <c r="K4340">
        <v>15</v>
      </c>
      <c r="L4340">
        <v>2</v>
      </c>
      <c r="M4340">
        <v>0</v>
      </c>
      <c r="N4340">
        <v>1</v>
      </c>
      <c r="O4340">
        <v>1</v>
      </c>
      <c r="P4340">
        <v>348</v>
      </c>
      <c r="Q4340">
        <v>27</v>
      </c>
      <c r="R4340">
        <v>3</v>
      </c>
      <c r="S4340" t="s">
        <v>1478</v>
      </c>
      <c r="T4340">
        <v>1</v>
      </c>
      <c r="U4340">
        <v>9.5100000000000004E-2</v>
      </c>
      <c r="V4340">
        <v>1039</v>
      </c>
    </row>
    <row r="4341" spans="1:22">
      <c r="A4341">
        <v>216013</v>
      </c>
      <c r="B4341" t="s">
        <v>3771</v>
      </c>
      <c r="C4341">
        <v>28.359500000000001</v>
      </c>
      <c r="D4341">
        <v>28.381599999999899</v>
      </c>
      <c r="E4341">
        <v>11146</v>
      </c>
      <c r="F4341">
        <v>2</v>
      </c>
      <c r="G4341">
        <v>3</v>
      </c>
      <c r="H4341">
        <v>3</v>
      </c>
      <c r="I4341">
        <v>97291</v>
      </c>
      <c r="J4341">
        <v>1</v>
      </c>
      <c r="K4341">
        <v>15</v>
      </c>
      <c r="L4341">
        <v>2</v>
      </c>
      <c r="M4341">
        <v>0</v>
      </c>
      <c r="N4341">
        <v>1</v>
      </c>
      <c r="O4341">
        <v>1</v>
      </c>
      <c r="P4341">
        <v>348</v>
      </c>
      <c r="Q4341">
        <v>27</v>
      </c>
      <c r="R4341">
        <v>3</v>
      </c>
      <c r="S4341" t="s">
        <v>1478</v>
      </c>
      <c r="T4341">
        <v>1</v>
      </c>
      <c r="U4341">
        <v>2.2100000000000002E-2</v>
      </c>
      <c r="V4341">
        <v>246</v>
      </c>
    </row>
    <row r="4342" spans="1:22">
      <c r="A4342">
        <v>216014</v>
      </c>
      <c r="B4342" t="s">
        <v>3771</v>
      </c>
      <c r="C4342">
        <v>28.381599999999899</v>
      </c>
      <c r="D4342">
        <v>28.4332999999999</v>
      </c>
      <c r="E4342">
        <v>11284</v>
      </c>
      <c r="F4342">
        <v>2</v>
      </c>
      <c r="G4342">
        <v>3</v>
      </c>
      <c r="H4342">
        <v>3</v>
      </c>
      <c r="I4342">
        <v>97291</v>
      </c>
      <c r="J4342">
        <v>1</v>
      </c>
      <c r="K4342">
        <v>15</v>
      </c>
      <c r="L4342">
        <v>2</v>
      </c>
      <c r="M4342">
        <v>0</v>
      </c>
      <c r="N4342">
        <v>1</v>
      </c>
      <c r="O4342">
        <v>1</v>
      </c>
      <c r="P4342">
        <v>348</v>
      </c>
      <c r="Q4342">
        <v>27</v>
      </c>
      <c r="R4342">
        <v>3</v>
      </c>
      <c r="S4342" t="s">
        <v>1478</v>
      </c>
      <c r="T4342">
        <v>1</v>
      </c>
      <c r="U4342">
        <v>5.1700000000000003E-2</v>
      </c>
      <c r="V4342">
        <v>583</v>
      </c>
    </row>
    <row r="4343" spans="1:22">
      <c r="A4343">
        <v>216015</v>
      </c>
      <c r="B4343" t="s">
        <v>3771</v>
      </c>
      <c r="C4343">
        <v>28.4332999999999</v>
      </c>
      <c r="D4343">
        <v>28.4788</v>
      </c>
      <c r="E4343">
        <v>11466</v>
      </c>
      <c r="F4343">
        <v>2</v>
      </c>
      <c r="G4343">
        <v>3</v>
      </c>
      <c r="H4343">
        <v>3</v>
      </c>
      <c r="I4343">
        <v>97291</v>
      </c>
      <c r="J4343">
        <v>1</v>
      </c>
      <c r="K4343">
        <v>15</v>
      </c>
      <c r="L4343">
        <v>2</v>
      </c>
      <c r="M4343">
        <v>0</v>
      </c>
      <c r="N4343">
        <v>1</v>
      </c>
      <c r="O4343">
        <v>1</v>
      </c>
      <c r="P4343">
        <v>348</v>
      </c>
      <c r="Q4343">
        <v>27</v>
      </c>
      <c r="R4343">
        <v>3</v>
      </c>
      <c r="S4343" t="s">
        <v>1478</v>
      </c>
      <c r="T4343">
        <v>1</v>
      </c>
      <c r="U4343">
        <v>4.5499999999999999E-2</v>
      </c>
      <c r="V4343">
        <v>522</v>
      </c>
    </row>
    <row r="4344" spans="1:22">
      <c r="A4344">
        <v>216016</v>
      </c>
      <c r="B4344" t="s">
        <v>3771</v>
      </c>
      <c r="C4344">
        <v>28.4788</v>
      </c>
      <c r="D4344">
        <v>28.529900000000001</v>
      </c>
      <c r="E4344">
        <v>11647</v>
      </c>
      <c r="F4344">
        <v>2</v>
      </c>
      <c r="G4344">
        <v>3</v>
      </c>
      <c r="H4344">
        <v>3</v>
      </c>
      <c r="I4344">
        <v>97291</v>
      </c>
      <c r="J4344">
        <v>1</v>
      </c>
      <c r="K4344">
        <v>15</v>
      </c>
      <c r="L4344">
        <v>2</v>
      </c>
      <c r="M4344">
        <v>0</v>
      </c>
      <c r="N4344">
        <v>1</v>
      </c>
      <c r="O4344">
        <v>1</v>
      </c>
      <c r="P4344">
        <v>348</v>
      </c>
      <c r="Q4344">
        <v>27</v>
      </c>
      <c r="R4344">
        <v>3</v>
      </c>
      <c r="S4344" t="s">
        <v>1478</v>
      </c>
      <c r="T4344">
        <v>1</v>
      </c>
      <c r="U4344">
        <v>5.11E-2</v>
      </c>
      <c r="V4344">
        <v>595</v>
      </c>
    </row>
    <row r="4345" spans="1:22">
      <c r="A4345">
        <v>216017</v>
      </c>
      <c r="B4345" t="s">
        <v>3771</v>
      </c>
      <c r="C4345">
        <v>28.529900000000001</v>
      </c>
      <c r="D4345">
        <v>28.578600000000002</v>
      </c>
      <c r="E4345">
        <v>11833</v>
      </c>
      <c r="F4345">
        <v>2</v>
      </c>
      <c r="G4345">
        <v>3</v>
      </c>
      <c r="H4345">
        <v>3</v>
      </c>
      <c r="I4345">
        <v>97291</v>
      </c>
      <c r="J4345">
        <v>1</v>
      </c>
      <c r="K4345">
        <v>15</v>
      </c>
      <c r="L4345">
        <v>2</v>
      </c>
      <c r="M4345">
        <v>0</v>
      </c>
      <c r="N4345">
        <v>1</v>
      </c>
      <c r="O4345">
        <v>1</v>
      </c>
      <c r="P4345">
        <v>348</v>
      </c>
      <c r="Q4345">
        <v>27</v>
      </c>
      <c r="R4345">
        <v>3</v>
      </c>
      <c r="S4345" t="s">
        <v>1478</v>
      </c>
      <c r="T4345">
        <v>1</v>
      </c>
      <c r="U4345">
        <v>4.87E-2</v>
      </c>
      <c r="V4345">
        <v>576</v>
      </c>
    </row>
    <row r="4346" spans="1:22">
      <c r="A4346">
        <v>216018</v>
      </c>
      <c r="B4346" t="s">
        <v>3771</v>
      </c>
      <c r="C4346">
        <v>28.578600000000002</v>
      </c>
      <c r="D4346">
        <v>28.644400000000001</v>
      </c>
      <c r="E4346">
        <v>12048</v>
      </c>
      <c r="F4346">
        <v>2</v>
      </c>
      <c r="G4346">
        <v>3</v>
      </c>
      <c r="H4346">
        <v>3</v>
      </c>
      <c r="I4346">
        <v>97291</v>
      </c>
      <c r="J4346">
        <v>1</v>
      </c>
      <c r="K4346">
        <v>15</v>
      </c>
      <c r="L4346">
        <v>2</v>
      </c>
      <c r="M4346">
        <v>0</v>
      </c>
      <c r="N4346">
        <v>1</v>
      </c>
      <c r="O4346">
        <v>1</v>
      </c>
      <c r="P4346">
        <v>348</v>
      </c>
      <c r="Q4346">
        <v>27</v>
      </c>
      <c r="R4346">
        <v>3</v>
      </c>
      <c r="S4346" t="s">
        <v>1478</v>
      </c>
      <c r="T4346">
        <v>1</v>
      </c>
      <c r="U4346">
        <v>6.5799999999999997E-2</v>
      </c>
      <c r="V4346">
        <v>793</v>
      </c>
    </row>
    <row r="4347" spans="1:22">
      <c r="A4347">
        <v>216019</v>
      </c>
      <c r="B4347" t="s">
        <v>3771</v>
      </c>
      <c r="C4347">
        <v>28.644400000000001</v>
      </c>
      <c r="D4347">
        <v>28.6983999999999</v>
      </c>
      <c r="E4347">
        <v>12272</v>
      </c>
      <c r="F4347">
        <v>2</v>
      </c>
      <c r="G4347">
        <v>3</v>
      </c>
      <c r="H4347">
        <v>3</v>
      </c>
      <c r="I4347">
        <v>97291</v>
      </c>
      <c r="J4347">
        <v>1</v>
      </c>
      <c r="K4347">
        <v>15</v>
      </c>
      <c r="L4347">
        <v>2</v>
      </c>
      <c r="M4347">
        <v>0</v>
      </c>
      <c r="N4347">
        <v>1</v>
      </c>
      <c r="O4347">
        <v>1</v>
      </c>
      <c r="P4347">
        <v>348</v>
      </c>
      <c r="Q4347">
        <v>27</v>
      </c>
      <c r="R4347">
        <v>3</v>
      </c>
      <c r="S4347" t="s">
        <v>1478</v>
      </c>
      <c r="T4347">
        <v>1</v>
      </c>
      <c r="U4347">
        <v>5.3999999999999999E-2</v>
      </c>
      <c r="V4347">
        <v>663</v>
      </c>
    </row>
    <row r="4348" spans="1:22">
      <c r="A4348">
        <v>216020</v>
      </c>
      <c r="B4348" t="s">
        <v>3771</v>
      </c>
      <c r="C4348">
        <v>28.6983999999999</v>
      </c>
      <c r="D4348">
        <v>28.7621</v>
      </c>
      <c r="E4348">
        <v>12492</v>
      </c>
      <c r="F4348">
        <v>2</v>
      </c>
      <c r="G4348">
        <v>3</v>
      </c>
      <c r="H4348">
        <v>3</v>
      </c>
      <c r="I4348">
        <v>97291</v>
      </c>
      <c r="J4348">
        <v>1</v>
      </c>
      <c r="K4348">
        <v>15</v>
      </c>
      <c r="L4348">
        <v>2</v>
      </c>
      <c r="M4348">
        <v>0</v>
      </c>
      <c r="N4348">
        <v>1</v>
      </c>
      <c r="O4348">
        <v>1</v>
      </c>
      <c r="P4348">
        <v>348</v>
      </c>
      <c r="Q4348">
        <v>27</v>
      </c>
      <c r="R4348">
        <v>3</v>
      </c>
      <c r="S4348" t="s">
        <v>1478</v>
      </c>
      <c r="T4348">
        <v>1</v>
      </c>
      <c r="U4348">
        <v>6.3700000000000007E-2</v>
      </c>
      <c r="V4348">
        <v>796</v>
      </c>
    </row>
    <row r="4349" spans="1:22">
      <c r="A4349">
        <v>216021</v>
      </c>
      <c r="B4349" t="s">
        <v>3771</v>
      </c>
      <c r="C4349">
        <v>28.7621</v>
      </c>
      <c r="D4349">
        <v>29.106300000000001</v>
      </c>
      <c r="E4349">
        <v>13255</v>
      </c>
      <c r="F4349">
        <v>2</v>
      </c>
      <c r="G4349">
        <v>3</v>
      </c>
      <c r="H4349">
        <v>3</v>
      </c>
      <c r="I4349">
        <v>97291</v>
      </c>
      <c r="J4349">
        <v>1</v>
      </c>
      <c r="K4349">
        <v>15</v>
      </c>
      <c r="L4349">
        <v>2</v>
      </c>
      <c r="M4349">
        <v>0</v>
      </c>
      <c r="N4349">
        <v>1</v>
      </c>
      <c r="O4349">
        <v>1</v>
      </c>
      <c r="P4349">
        <v>348</v>
      </c>
      <c r="Q4349">
        <v>27</v>
      </c>
      <c r="R4349">
        <v>3</v>
      </c>
      <c r="S4349" t="s">
        <v>1478</v>
      </c>
      <c r="T4349">
        <v>1</v>
      </c>
      <c r="U4349">
        <v>0.34420000000000001</v>
      </c>
      <c r="V4349">
        <v>4562</v>
      </c>
    </row>
    <row r="4350" spans="1:22">
      <c r="A4350">
        <v>216022</v>
      </c>
      <c r="B4350" t="s">
        <v>3771</v>
      </c>
      <c r="C4350">
        <v>29.106300000000001</v>
      </c>
      <c r="D4350">
        <v>29.269100000000002</v>
      </c>
      <c r="E4350">
        <v>13128</v>
      </c>
      <c r="F4350">
        <v>2</v>
      </c>
      <c r="G4350">
        <v>3</v>
      </c>
      <c r="H4350">
        <v>3</v>
      </c>
      <c r="I4350">
        <v>97291</v>
      </c>
      <c r="J4350">
        <v>1</v>
      </c>
      <c r="K4350">
        <v>15</v>
      </c>
      <c r="L4350">
        <v>2</v>
      </c>
      <c r="M4350">
        <v>0</v>
      </c>
      <c r="N4350">
        <v>1</v>
      </c>
      <c r="O4350">
        <v>1</v>
      </c>
      <c r="P4350">
        <v>348</v>
      </c>
      <c r="Q4350">
        <v>27</v>
      </c>
      <c r="R4350">
        <v>3</v>
      </c>
      <c r="S4350" t="s">
        <v>1478</v>
      </c>
      <c r="T4350">
        <v>1</v>
      </c>
      <c r="U4350">
        <v>0.1628</v>
      </c>
      <c r="V4350">
        <v>2137</v>
      </c>
    </row>
    <row r="4351" spans="1:22">
      <c r="A4351">
        <v>216023</v>
      </c>
      <c r="B4351" t="s">
        <v>3771</v>
      </c>
      <c r="C4351">
        <v>29.269100000000002</v>
      </c>
      <c r="D4351">
        <v>29.3825</v>
      </c>
      <c r="E4351">
        <v>13058</v>
      </c>
      <c r="F4351">
        <v>2</v>
      </c>
      <c r="G4351">
        <v>3</v>
      </c>
      <c r="H4351">
        <v>3</v>
      </c>
      <c r="I4351">
        <v>97291</v>
      </c>
      <c r="J4351">
        <v>1</v>
      </c>
      <c r="K4351">
        <v>15</v>
      </c>
      <c r="L4351">
        <v>2</v>
      </c>
      <c r="M4351">
        <v>0</v>
      </c>
      <c r="N4351">
        <v>1</v>
      </c>
      <c r="O4351">
        <v>1</v>
      </c>
      <c r="P4351">
        <v>348</v>
      </c>
      <c r="Q4351">
        <v>27</v>
      </c>
      <c r="R4351">
        <v>3</v>
      </c>
      <c r="S4351" t="s">
        <v>1478</v>
      </c>
      <c r="T4351">
        <v>1</v>
      </c>
      <c r="U4351">
        <v>0.1134</v>
      </c>
      <c r="V4351">
        <v>1481</v>
      </c>
    </row>
    <row r="4352" spans="1:22">
      <c r="A4352">
        <v>216024</v>
      </c>
      <c r="B4352" t="s">
        <v>3771</v>
      </c>
      <c r="C4352">
        <v>29.3825</v>
      </c>
      <c r="D4352">
        <v>29.4422999999999</v>
      </c>
      <c r="E4352">
        <v>13015</v>
      </c>
      <c r="F4352">
        <v>2</v>
      </c>
      <c r="G4352">
        <v>3</v>
      </c>
      <c r="H4352">
        <v>3</v>
      </c>
      <c r="I4352">
        <v>97291</v>
      </c>
      <c r="J4352">
        <v>1</v>
      </c>
      <c r="K4352">
        <v>15</v>
      </c>
      <c r="L4352">
        <v>2</v>
      </c>
      <c r="M4352">
        <v>0</v>
      </c>
      <c r="N4352">
        <v>1</v>
      </c>
      <c r="O4352">
        <v>1</v>
      </c>
      <c r="P4352">
        <v>348</v>
      </c>
      <c r="Q4352">
        <v>27</v>
      </c>
      <c r="R4352">
        <v>3</v>
      </c>
      <c r="S4352" t="s">
        <v>1478</v>
      </c>
      <c r="T4352">
        <v>1</v>
      </c>
      <c r="U4352">
        <v>5.9799999999999999E-2</v>
      </c>
      <c r="V4352">
        <v>778</v>
      </c>
    </row>
    <row r="4353" spans="1:22">
      <c r="A4353">
        <v>216025</v>
      </c>
      <c r="B4353" t="s">
        <v>3771</v>
      </c>
      <c r="C4353">
        <v>29.4422999999999</v>
      </c>
      <c r="D4353">
        <v>29.5353999999999</v>
      </c>
      <c r="E4353">
        <v>12976</v>
      </c>
      <c r="F4353">
        <v>2</v>
      </c>
      <c r="G4353">
        <v>3</v>
      </c>
      <c r="H4353">
        <v>3</v>
      </c>
      <c r="I4353">
        <v>97291</v>
      </c>
      <c r="J4353">
        <v>1</v>
      </c>
      <c r="K4353">
        <v>15</v>
      </c>
      <c r="L4353">
        <v>2</v>
      </c>
      <c r="M4353">
        <v>0</v>
      </c>
      <c r="N4353">
        <v>1</v>
      </c>
      <c r="O4353">
        <v>1</v>
      </c>
      <c r="P4353">
        <v>348</v>
      </c>
      <c r="Q4353">
        <v>27</v>
      </c>
      <c r="R4353">
        <v>3</v>
      </c>
      <c r="S4353" t="s">
        <v>1478</v>
      </c>
      <c r="T4353">
        <v>1</v>
      </c>
      <c r="U4353">
        <v>9.3100000000000002E-2</v>
      </c>
      <c r="V4353">
        <v>1208</v>
      </c>
    </row>
    <row r="4354" spans="1:22">
      <c r="A4354">
        <v>216026</v>
      </c>
      <c r="B4354" t="s">
        <v>3771</v>
      </c>
      <c r="C4354">
        <v>29.5353999999999</v>
      </c>
      <c r="D4354">
        <v>29.6751</v>
      </c>
      <c r="E4354">
        <v>12918</v>
      </c>
      <c r="F4354">
        <v>2</v>
      </c>
      <c r="G4354">
        <v>3</v>
      </c>
      <c r="H4354">
        <v>3</v>
      </c>
      <c r="I4354">
        <v>97291</v>
      </c>
      <c r="J4354">
        <v>1</v>
      </c>
      <c r="K4354">
        <v>15</v>
      </c>
      <c r="L4354">
        <v>2</v>
      </c>
      <c r="M4354">
        <v>0</v>
      </c>
      <c r="N4354">
        <v>1</v>
      </c>
      <c r="O4354">
        <v>1</v>
      </c>
      <c r="P4354">
        <v>348</v>
      </c>
      <c r="Q4354">
        <v>27</v>
      </c>
      <c r="R4354">
        <v>3</v>
      </c>
      <c r="S4354" t="s">
        <v>1478</v>
      </c>
      <c r="T4354">
        <v>1</v>
      </c>
      <c r="U4354">
        <v>0.13969999999999999</v>
      </c>
      <c r="V4354">
        <v>1805</v>
      </c>
    </row>
    <row r="4355" spans="1:22">
      <c r="A4355">
        <v>216027</v>
      </c>
      <c r="B4355" t="s">
        <v>3771</v>
      </c>
      <c r="C4355">
        <v>29.6751</v>
      </c>
      <c r="D4355">
        <v>29.67513872</v>
      </c>
      <c r="E4355">
        <v>12873</v>
      </c>
      <c r="F4355">
        <v>2</v>
      </c>
      <c r="G4355">
        <v>3</v>
      </c>
      <c r="H4355">
        <v>3</v>
      </c>
      <c r="I4355">
        <v>97291</v>
      </c>
      <c r="J4355">
        <v>1</v>
      </c>
      <c r="K4355">
        <v>15</v>
      </c>
      <c r="L4355">
        <v>2</v>
      </c>
      <c r="M4355">
        <v>0</v>
      </c>
      <c r="N4355">
        <v>1</v>
      </c>
      <c r="O4355">
        <v>1</v>
      </c>
      <c r="P4355">
        <v>348</v>
      </c>
      <c r="Q4355">
        <v>27</v>
      </c>
      <c r="R4355">
        <v>3</v>
      </c>
      <c r="S4355" t="s">
        <v>1478</v>
      </c>
      <c r="T4355">
        <v>1</v>
      </c>
      <c r="U4355">
        <v>3.8720000000000002E-5</v>
      </c>
      <c r="V4355">
        <v>0</v>
      </c>
    </row>
    <row r="4356" spans="1:22">
      <c r="A4356">
        <v>216028</v>
      </c>
      <c r="B4356" t="s">
        <v>3771</v>
      </c>
      <c r="C4356">
        <v>29.67513872</v>
      </c>
      <c r="D4356">
        <v>29.712900000000001</v>
      </c>
      <c r="E4356">
        <v>12873</v>
      </c>
      <c r="F4356">
        <v>2</v>
      </c>
      <c r="G4356">
        <v>3</v>
      </c>
      <c r="H4356">
        <v>3</v>
      </c>
      <c r="I4356">
        <v>97291</v>
      </c>
      <c r="J4356">
        <v>1</v>
      </c>
      <c r="K4356">
        <v>6</v>
      </c>
      <c r="L4356">
        <v>2</v>
      </c>
      <c r="M4356">
        <v>0</v>
      </c>
      <c r="N4356">
        <v>1</v>
      </c>
      <c r="O4356">
        <v>1</v>
      </c>
      <c r="P4356">
        <v>348</v>
      </c>
      <c r="Q4356">
        <v>27</v>
      </c>
      <c r="R4356">
        <v>3</v>
      </c>
      <c r="S4356" t="s">
        <v>1478</v>
      </c>
      <c r="T4356">
        <v>1</v>
      </c>
      <c r="U4356">
        <v>3.7761280000000001E-2</v>
      </c>
      <c r="V4356">
        <v>486</v>
      </c>
    </row>
    <row r="4357" spans="1:22">
      <c r="A4357">
        <v>216029</v>
      </c>
      <c r="B4357" t="s">
        <v>3771</v>
      </c>
      <c r="C4357">
        <v>29.712900000000001</v>
      </c>
      <c r="D4357">
        <v>29.750306070000001</v>
      </c>
      <c r="E4357">
        <v>12841</v>
      </c>
      <c r="F4357">
        <v>2</v>
      </c>
      <c r="G4357">
        <v>3</v>
      </c>
      <c r="H4357">
        <v>3</v>
      </c>
      <c r="I4357">
        <v>97291</v>
      </c>
      <c r="J4357">
        <v>1</v>
      </c>
      <c r="K4357">
        <v>6</v>
      </c>
      <c r="L4357">
        <v>2</v>
      </c>
      <c r="M4357">
        <v>0</v>
      </c>
      <c r="N4357">
        <v>1</v>
      </c>
      <c r="O4357">
        <v>1</v>
      </c>
      <c r="P4357">
        <v>348</v>
      </c>
      <c r="Q4357">
        <v>27</v>
      </c>
      <c r="R4357">
        <v>3</v>
      </c>
      <c r="S4357" t="s">
        <v>1478</v>
      </c>
      <c r="T4357">
        <v>1</v>
      </c>
      <c r="U4357">
        <v>3.740607E-2</v>
      </c>
      <c r="V4357">
        <v>480</v>
      </c>
    </row>
    <row r="4358" spans="1:22">
      <c r="A4358">
        <v>216030</v>
      </c>
      <c r="B4358" t="s">
        <v>3771</v>
      </c>
      <c r="C4358">
        <v>29.750306070000001</v>
      </c>
      <c r="D4358">
        <v>29.802900000000001</v>
      </c>
      <c r="E4358">
        <v>12841</v>
      </c>
      <c r="F4358">
        <v>1</v>
      </c>
      <c r="G4358">
        <v>3</v>
      </c>
      <c r="H4358">
        <v>3</v>
      </c>
      <c r="I4358">
        <v>97291</v>
      </c>
      <c r="J4358">
        <v>1</v>
      </c>
      <c r="K4358">
        <v>6</v>
      </c>
      <c r="L4358">
        <v>2</v>
      </c>
      <c r="M4358">
        <v>0</v>
      </c>
      <c r="N4358">
        <v>1</v>
      </c>
      <c r="O4358">
        <v>1</v>
      </c>
      <c r="P4358">
        <v>348</v>
      </c>
      <c r="Q4358">
        <v>27</v>
      </c>
      <c r="R4358">
        <v>3</v>
      </c>
      <c r="S4358" t="s">
        <v>1478</v>
      </c>
      <c r="T4358">
        <v>1</v>
      </c>
      <c r="U4358">
        <v>5.2593929999999997E-2</v>
      </c>
      <c r="V4358">
        <v>675</v>
      </c>
    </row>
    <row r="4359" spans="1:22">
      <c r="A4359">
        <v>216031</v>
      </c>
      <c r="B4359" t="s">
        <v>3771</v>
      </c>
      <c r="C4359">
        <v>29.802900000000001</v>
      </c>
      <c r="D4359">
        <v>29.87</v>
      </c>
      <c r="E4359">
        <v>12802</v>
      </c>
      <c r="F4359">
        <v>1</v>
      </c>
      <c r="G4359">
        <v>3</v>
      </c>
      <c r="H4359">
        <v>3</v>
      </c>
      <c r="I4359">
        <v>97291</v>
      </c>
      <c r="J4359">
        <v>1</v>
      </c>
      <c r="K4359">
        <v>6</v>
      </c>
      <c r="L4359">
        <v>2</v>
      </c>
      <c r="M4359">
        <v>0</v>
      </c>
      <c r="N4359">
        <v>1</v>
      </c>
      <c r="O4359">
        <v>1</v>
      </c>
      <c r="P4359">
        <v>348</v>
      </c>
      <c r="Q4359">
        <v>27</v>
      </c>
      <c r="R4359">
        <v>3</v>
      </c>
      <c r="S4359" t="s">
        <v>1478</v>
      </c>
      <c r="T4359">
        <v>1</v>
      </c>
      <c r="U4359">
        <v>6.7100000000000007E-2</v>
      </c>
      <c r="V4359">
        <v>859</v>
      </c>
    </row>
    <row r="4360" spans="1:22">
      <c r="A4360">
        <v>216032</v>
      </c>
      <c r="B4360" t="s">
        <v>3771</v>
      </c>
      <c r="C4360">
        <v>29.87</v>
      </c>
      <c r="D4360">
        <v>30.1738</v>
      </c>
      <c r="E4360">
        <v>12802</v>
      </c>
      <c r="F4360">
        <v>1</v>
      </c>
      <c r="G4360">
        <v>3</v>
      </c>
      <c r="H4360">
        <v>3</v>
      </c>
      <c r="I4360">
        <v>97291</v>
      </c>
      <c r="J4360">
        <v>1</v>
      </c>
      <c r="K4360">
        <v>6</v>
      </c>
      <c r="L4360">
        <v>2</v>
      </c>
      <c r="M4360">
        <v>0</v>
      </c>
      <c r="N4360">
        <v>1</v>
      </c>
      <c r="O4360">
        <v>1</v>
      </c>
      <c r="P4360">
        <v>348</v>
      </c>
      <c r="Q4360">
        <v>27</v>
      </c>
      <c r="R4360">
        <v>3</v>
      </c>
      <c r="S4360" t="s">
        <v>1478</v>
      </c>
      <c r="T4360">
        <v>1</v>
      </c>
      <c r="U4360">
        <v>0.30380000000000001</v>
      </c>
      <c r="V4360">
        <v>3889</v>
      </c>
    </row>
    <row r="4361" spans="1:22">
      <c r="A4361">
        <v>216033</v>
      </c>
      <c r="B4361" t="s">
        <v>3771</v>
      </c>
      <c r="C4361">
        <v>30.1738</v>
      </c>
      <c r="D4361">
        <v>30.183900000000001</v>
      </c>
      <c r="E4361">
        <v>12629</v>
      </c>
      <c r="F4361">
        <v>1</v>
      </c>
      <c r="G4361">
        <v>3</v>
      </c>
      <c r="H4361">
        <v>3</v>
      </c>
      <c r="I4361">
        <v>97291</v>
      </c>
      <c r="J4361">
        <v>1</v>
      </c>
      <c r="K4361">
        <v>6</v>
      </c>
      <c r="L4361">
        <v>2</v>
      </c>
      <c r="M4361">
        <v>0</v>
      </c>
      <c r="N4361">
        <v>1</v>
      </c>
      <c r="O4361">
        <v>1</v>
      </c>
      <c r="P4361">
        <v>348</v>
      </c>
      <c r="Q4361">
        <v>27</v>
      </c>
      <c r="R4361">
        <v>3</v>
      </c>
      <c r="S4361" t="s">
        <v>1478</v>
      </c>
      <c r="T4361">
        <v>1</v>
      </c>
      <c r="U4361">
        <v>1.01E-2</v>
      </c>
      <c r="V4361">
        <v>128</v>
      </c>
    </row>
    <row r="4362" spans="1:22">
      <c r="A4362">
        <v>216034</v>
      </c>
      <c r="B4362" t="s">
        <v>3771</v>
      </c>
      <c r="C4362">
        <v>30.183900000000001</v>
      </c>
      <c r="D4362">
        <v>30.226700000000001</v>
      </c>
      <c r="E4362">
        <v>12616</v>
      </c>
      <c r="F4362">
        <v>1</v>
      </c>
      <c r="G4362">
        <v>3</v>
      </c>
      <c r="H4362">
        <v>3</v>
      </c>
      <c r="I4362">
        <v>97291</v>
      </c>
      <c r="J4362">
        <v>1</v>
      </c>
      <c r="K4362">
        <v>6</v>
      </c>
      <c r="L4362">
        <v>2</v>
      </c>
      <c r="M4362">
        <v>0</v>
      </c>
      <c r="N4362">
        <v>1</v>
      </c>
      <c r="O4362">
        <v>1</v>
      </c>
      <c r="P4362">
        <v>348</v>
      </c>
      <c r="Q4362">
        <v>27</v>
      </c>
      <c r="R4362">
        <v>3</v>
      </c>
      <c r="S4362" t="s">
        <v>1478</v>
      </c>
      <c r="T4362">
        <v>1</v>
      </c>
      <c r="U4362">
        <v>4.2799999999999998E-2</v>
      </c>
      <c r="V4362">
        <v>540</v>
      </c>
    </row>
    <row r="4363" spans="1:22">
      <c r="A4363">
        <v>216035</v>
      </c>
      <c r="B4363" t="s">
        <v>3771</v>
      </c>
      <c r="C4363">
        <v>30.226700000000001</v>
      </c>
      <c r="D4363">
        <v>30.258400000000002</v>
      </c>
      <c r="E4363">
        <v>12597</v>
      </c>
      <c r="F4363">
        <v>1</v>
      </c>
      <c r="G4363">
        <v>3</v>
      </c>
      <c r="H4363">
        <v>3</v>
      </c>
      <c r="I4363">
        <v>97291</v>
      </c>
      <c r="J4363">
        <v>1</v>
      </c>
      <c r="K4363">
        <v>6</v>
      </c>
      <c r="L4363">
        <v>2</v>
      </c>
      <c r="M4363">
        <v>0</v>
      </c>
      <c r="N4363">
        <v>1</v>
      </c>
      <c r="O4363">
        <v>1</v>
      </c>
      <c r="P4363">
        <v>348</v>
      </c>
      <c r="Q4363">
        <v>27</v>
      </c>
      <c r="R4363">
        <v>3</v>
      </c>
      <c r="S4363" t="s">
        <v>1478</v>
      </c>
      <c r="T4363">
        <v>1</v>
      </c>
      <c r="U4363">
        <v>3.1699999999999999E-2</v>
      </c>
      <c r="V4363">
        <v>399</v>
      </c>
    </row>
    <row r="4364" spans="1:22">
      <c r="A4364">
        <v>216036</v>
      </c>
      <c r="B4364" t="s">
        <v>3771</v>
      </c>
      <c r="C4364">
        <v>30.258400000000002</v>
      </c>
      <c r="D4364">
        <v>30.3051999999999</v>
      </c>
      <c r="E4364">
        <v>12578</v>
      </c>
      <c r="F4364">
        <v>1</v>
      </c>
      <c r="G4364">
        <v>3</v>
      </c>
      <c r="H4364">
        <v>3</v>
      </c>
      <c r="I4364">
        <v>97291</v>
      </c>
      <c r="J4364">
        <v>1</v>
      </c>
      <c r="K4364">
        <v>6</v>
      </c>
      <c r="L4364">
        <v>2</v>
      </c>
      <c r="M4364">
        <v>0</v>
      </c>
      <c r="N4364">
        <v>1</v>
      </c>
      <c r="O4364">
        <v>1</v>
      </c>
      <c r="P4364">
        <v>348</v>
      </c>
      <c r="Q4364">
        <v>27</v>
      </c>
      <c r="R4364">
        <v>3</v>
      </c>
      <c r="S4364" t="s">
        <v>1478</v>
      </c>
      <c r="T4364">
        <v>1</v>
      </c>
      <c r="U4364">
        <v>4.6800000000000001E-2</v>
      </c>
      <c r="V4364">
        <v>589</v>
      </c>
    </row>
    <row r="4365" spans="1:22">
      <c r="A4365">
        <v>216037</v>
      </c>
      <c r="B4365" t="s">
        <v>3771</v>
      </c>
      <c r="C4365">
        <v>30.3051999999999</v>
      </c>
      <c r="D4365">
        <v>30.3993</v>
      </c>
      <c r="E4365">
        <v>12542</v>
      </c>
      <c r="F4365">
        <v>1</v>
      </c>
      <c r="G4365">
        <v>3</v>
      </c>
      <c r="H4365">
        <v>3</v>
      </c>
      <c r="I4365">
        <v>97291</v>
      </c>
      <c r="J4365">
        <v>1</v>
      </c>
      <c r="K4365">
        <v>6</v>
      </c>
      <c r="L4365">
        <v>2</v>
      </c>
      <c r="M4365">
        <v>0</v>
      </c>
      <c r="N4365">
        <v>1</v>
      </c>
      <c r="O4365">
        <v>1</v>
      </c>
      <c r="P4365">
        <v>348</v>
      </c>
      <c r="Q4365">
        <v>27</v>
      </c>
      <c r="R4365">
        <v>3</v>
      </c>
      <c r="S4365" t="s">
        <v>1478</v>
      </c>
      <c r="T4365">
        <v>1</v>
      </c>
      <c r="U4365">
        <v>9.4100000000000003E-2</v>
      </c>
      <c r="V4365">
        <v>1180</v>
      </c>
    </row>
    <row r="4366" spans="1:22">
      <c r="A4366">
        <v>216038</v>
      </c>
      <c r="B4366" t="s">
        <v>3771</v>
      </c>
      <c r="C4366">
        <v>30.3993</v>
      </c>
      <c r="D4366">
        <v>30.4668999999999</v>
      </c>
      <c r="E4366">
        <v>12502</v>
      </c>
      <c r="F4366">
        <v>1</v>
      </c>
      <c r="G4366">
        <v>3</v>
      </c>
      <c r="H4366">
        <v>3</v>
      </c>
      <c r="I4366">
        <v>97291</v>
      </c>
      <c r="J4366">
        <v>1</v>
      </c>
      <c r="K4366">
        <v>6</v>
      </c>
      <c r="L4366">
        <v>2</v>
      </c>
      <c r="M4366">
        <v>0</v>
      </c>
      <c r="N4366">
        <v>1</v>
      </c>
      <c r="O4366">
        <v>1</v>
      </c>
      <c r="P4366">
        <v>348</v>
      </c>
      <c r="Q4366">
        <v>27</v>
      </c>
      <c r="R4366">
        <v>3</v>
      </c>
      <c r="S4366" t="s">
        <v>1478</v>
      </c>
      <c r="T4366">
        <v>1</v>
      </c>
      <c r="U4366">
        <v>6.7599999999999993E-2</v>
      </c>
      <c r="V4366">
        <v>845</v>
      </c>
    </row>
    <row r="4367" spans="1:22">
      <c r="A4367">
        <v>216039</v>
      </c>
      <c r="B4367" t="s">
        <v>3771</v>
      </c>
      <c r="C4367">
        <v>30.4668999999999</v>
      </c>
      <c r="D4367">
        <v>30.4801</v>
      </c>
      <c r="E4367">
        <v>12481</v>
      </c>
      <c r="F4367">
        <v>1</v>
      </c>
      <c r="G4367">
        <v>3</v>
      </c>
      <c r="H4367">
        <v>3</v>
      </c>
      <c r="I4367">
        <v>97291</v>
      </c>
      <c r="J4367">
        <v>1</v>
      </c>
      <c r="K4367">
        <v>6</v>
      </c>
      <c r="L4367">
        <v>2</v>
      </c>
      <c r="M4367">
        <v>0</v>
      </c>
      <c r="N4367">
        <v>1</v>
      </c>
      <c r="O4367">
        <v>1</v>
      </c>
      <c r="P4367">
        <v>348</v>
      </c>
      <c r="Q4367">
        <v>27</v>
      </c>
      <c r="R4367">
        <v>3</v>
      </c>
      <c r="S4367" t="s">
        <v>1478</v>
      </c>
      <c r="T4367">
        <v>1</v>
      </c>
      <c r="U4367">
        <v>1.32E-2</v>
      </c>
      <c r="V4367">
        <v>165</v>
      </c>
    </row>
    <row r="4368" spans="1:22">
      <c r="A4368">
        <v>216040</v>
      </c>
      <c r="B4368" t="s">
        <v>3771</v>
      </c>
      <c r="C4368">
        <v>30.4801</v>
      </c>
      <c r="D4368">
        <v>30.510200000000001</v>
      </c>
      <c r="E4368">
        <v>12471</v>
      </c>
      <c r="F4368">
        <v>1</v>
      </c>
      <c r="G4368">
        <v>3</v>
      </c>
      <c r="H4368">
        <v>3</v>
      </c>
      <c r="I4368">
        <v>97291</v>
      </c>
      <c r="J4368">
        <v>1</v>
      </c>
      <c r="K4368">
        <v>6</v>
      </c>
      <c r="L4368">
        <v>2</v>
      </c>
      <c r="M4368">
        <v>0</v>
      </c>
      <c r="N4368">
        <v>1</v>
      </c>
      <c r="O4368">
        <v>1</v>
      </c>
      <c r="P4368">
        <v>348</v>
      </c>
      <c r="Q4368">
        <v>27</v>
      </c>
      <c r="R4368">
        <v>3</v>
      </c>
      <c r="S4368" t="s">
        <v>1478</v>
      </c>
      <c r="T4368">
        <v>1</v>
      </c>
      <c r="U4368">
        <v>3.0099999999999998E-2</v>
      </c>
      <c r="V4368">
        <v>375</v>
      </c>
    </row>
    <row r="4369" spans="1:22">
      <c r="A4369">
        <v>216041</v>
      </c>
      <c r="B4369" t="s">
        <v>3771</v>
      </c>
      <c r="C4369">
        <v>30.510200000000001</v>
      </c>
      <c r="D4369">
        <v>30.570799999999899</v>
      </c>
      <c r="E4369">
        <v>12448</v>
      </c>
      <c r="F4369">
        <v>1</v>
      </c>
      <c r="G4369">
        <v>3</v>
      </c>
      <c r="H4369">
        <v>3</v>
      </c>
      <c r="I4369">
        <v>97291</v>
      </c>
      <c r="J4369">
        <v>1</v>
      </c>
      <c r="K4369">
        <v>6</v>
      </c>
      <c r="L4369">
        <v>2</v>
      </c>
      <c r="M4369">
        <v>0</v>
      </c>
      <c r="N4369">
        <v>1</v>
      </c>
      <c r="O4369">
        <v>1</v>
      </c>
      <c r="P4369">
        <v>348</v>
      </c>
      <c r="Q4369">
        <v>27</v>
      </c>
      <c r="R4369">
        <v>3</v>
      </c>
      <c r="S4369" t="s">
        <v>1478</v>
      </c>
      <c r="T4369">
        <v>1</v>
      </c>
      <c r="U4369">
        <v>6.0600000000000001E-2</v>
      </c>
      <c r="V4369">
        <v>754</v>
      </c>
    </row>
    <row r="4370" spans="1:22">
      <c r="A4370">
        <v>216042</v>
      </c>
      <c r="B4370" t="s">
        <v>3771</v>
      </c>
      <c r="C4370">
        <v>30.570799999999899</v>
      </c>
      <c r="D4370">
        <v>30.6523</v>
      </c>
      <c r="E4370">
        <v>12412</v>
      </c>
      <c r="F4370">
        <v>1</v>
      </c>
      <c r="G4370">
        <v>3</v>
      </c>
      <c r="H4370">
        <v>3</v>
      </c>
      <c r="I4370">
        <v>97291</v>
      </c>
      <c r="J4370">
        <v>1</v>
      </c>
      <c r="K4370">
        <v>6</v>
      </c>
      <c r="L4370">
        <v>2</v>
      </c>
      <c r="M4370">
        <v>0</v>
      </c>
      <c r="N4370">
        <v>1</v>
      </c>
      <c r="O4370">
        <v>1</v>
      </c>
      <c r="P4370">
        <v>348</v>
      </c>
      <c r="Q4370">
        <v>27</v>
      </c>
      <c r="R4370">
        <v>3</v>
      </c>
      <c r="S4370" t="s">
        <v>1478</v>
      </c>
      <c r="T4370">
        <v>1</v>
      </c>
      <c r="U4370">
        <v>8.1500000000000003E-2</v>
      </c>
      <c r="V4370">
        <v>1012</v>
      </c>
    </row>
    <row r="4371" spans="1:22">
      <c r="A4371">
        <v>216043</v>
      </c>
      <c r="B4371" t="s">
        <v>3771</v>
      </c>
      <c r="C4371">
        <v>30.6523</v>
      </c>
      <c r="D4371">
        <v>30.665900000000001</v>
      </c>
      <c r="E4371">
        <v>12388</v>
      </c>
      <c r="F4371">
        <v>1</v>
      </c>
      <c r="G4371">
        <v>3</v>
      </c>
      <c r="H4371">
        <v>3</v>
      </c>
      <c r="I4371">
        <v>97291</v>
      </c>
      <c r="J4371">
        <v>1</v>
      </c>
      <c r="K4371">
        <v>6</v>
      </c>
      <c r="L4371">
        <v>2</v>
      </c>
      <c r="M4371">
        <v>0</v>
      </c>
      <c r="N4371">
        <v>1</v>
      </c>
      <c r="O4371">
        <v>1</v>
      </c>
      <c r="P4371">
        <v>348</v>
      </c>
      <c r="Q4371">
        <v>27</v>
      </c>
      <c r="R4371">
        <v>3</v>
      </c>
      <c r="S4371" t="s">
        <v>1478</v>
      </c>
      <c r="T4371">
        <v>1</v>
      </c>
      <c r="U4371">
        <v>1.3599999999999999E-2</v>
      </c>
      <c r="V4371">
        <v>168</v>
      </c>
    </row>
    <row r="4372" spans="1:22">
      <c r="A4372">
        <v>216044</v>
      </c>
      <c r="B4372" t="s">
        <v>3771</v>
      </c>
      <c r="C4372">
        <v>30.665900000000001</v>
      </c>
      <c r="D4372">
        <v>30.677499999999899</v>
      </c>
      <c r="E4372">
        <v>12382</v>
      </c>
      <c r="F4372">
        <v>1</v>
      </c>
      <c r="G4372">
        <v>3</v>
      </c>
      <c r="H4372">
        <v>3</v>
      </c>
      <c r="I4372">
        <v>97291</v>
      </c>
      <c r="J4372">
        <v>1</v>
      </c>
      <c r="K4372">
        <v>6</v>
      </c>
      <c r="L4372">
        <v>2</v>
      </c>
      <c r="M4372">
        <v>0</v>
      </c>
      <c r="N4372">
        <v>1</v>
      </c>
      <c r="O4372">
        <v>1</v>
      </c>
      <c r="P4372">
        <v>348</v>
      </c>
      <c r="Q4372">
        <v>27</v>
      </c>
      <c r="R4372">
        <v>3</v>
      </c>
      <c r="S4372" t="s">
        <v>1478</v>
      </c>
      <c r="T4372">
        <v>1</v>
      </c>
      <c r="U4372">
        <v>1.1599999999999999E-2</v>
      </c>
      <c r="V4372">
        <v>144</v>
      </c>
    </row>
    <row r="4373" spans="1:22">
      <c r="A4373">
        <v>216045</v>
      </c>
      <c r="B4373" t="s">
        <v>3771</v>
      </c>
      <c r="C4373">
        <v>30.677499999999899</v>
      </c>
      <c r="D4373">
        <v>30.688600000000001</v>
      </c>
      <c r="E4373">
        <v>12376</v>
      </c>
      <c r="F4373">
        <v>1</v>
      </c>
      <c r="G4373">
        <v>3</v>
      </c>
      <c r="H4373">
        <v>3</v>
      </c>
      <c r="I4373">
        <v>97291</v>
      </c>
      <c r="J4373">
        <v>1</v>
      </c>
      <c r="K4373">
        <v>6</v>
      </c>
      <c r="L4373">
        <v>2</v>
      </c>
      <c r="M4373">
        <v>0</v>
      </c>
      <c r="N4373">
        <v>1</v>
      </c>
      <c r="O4373">
        <v>1</v>
      </c>
      <c r="P4373">
        <v>348</v>
      </c>
      <c r="Q4373">
        <v>27</v>
      </c>
      <c r="R4373">
        <v>3</v>
      </c>
      <c r="S4373" t="s">
        <v>1478</v>
      </c>
      <c r="T4373">
        <v>1</v>
      </c>
      <c r="U4373">
        <v>1.11E-2</v>
      </c>
      <c r="V4373">
        <v>137</v>
      </c>
    </row>
    <row r="4374" spans="1:22">
      <c r="A4374">
        <v>216046</v>
      </c>
      <c r="B4374" t="s">
        <v>3771</v>
      </c>
      <c r="C4374">
        <v>30.688600000000001</v>
      </c>
      <c r="D4374">
        <v>30.73</v>
      </c>
      <c r="E4374">
        <v>12363</v>
      </c>
      <c r="F4374">
        <v>1</v>
      </c>
      <c r="G4374">
        <v>3</v>
      </c>
      <c r="H4374">
        <v>3</v>
      </c>
      <c r="I4374">
        <v>97291</v>
      </c>
      <c r="J4374">
        <v>1</v>
      </c>
      <c r="K4374">
        <v>6</v>
      </c>
      <c r="L4374">
        <v>2</v>
      </c>
      <c r="M4374">
        <v>0</v>
      </c>
      <c r="N4374">
        <v>1</v>
      </c>
      <c r="O4374">
        <v>1</v>
      </c>
      <c r="P4374">
        <v>348</v>
      </c>
      <c r="Q4374">
        <v>27</v>
      </c>
      <c r="R4374">
        <v>3</v>
      </c>
      <c r="S4374" t="s">
        <v>1478</v>
      </c>
      <c r="T4374">
        <v>1</v>
      </c>
      <c r="U4374">
        <v>4.1399999999999999E-2</v>
      </c>
      <c r="V4374">
        <v>512</v>
      </c>
    </row>
    <row r="4375" spans="1:22">
      <c r="A4375">
        <v>216047</v>
      </c>
      <c r="B4375" t="s">
        <v>3771</v>
      </c>
      <c r="C4375">
        <v>30.73</v>
      </c>
      <c r="D4375">
        <v>30.730009710000001</v>
      </c>
      <c r="E4375">
        <v>12363</v>
      </c>
      <c r="F4375">
        <v>1</v>
      </c>
      <c r="G4375">
        <v>3</v>
      </c>
      <c r="H4375">
        <v>3</v>
      </c>
      <c r="I4375">
        <v>97291</v>
      </c>
      <c r="J4375">
        <v>1</v>
      </c>
      <c r="K4375">
        <v>6</v>
      </c>
      <c r="L4375">
        <v>2</v>
      </c>
      <c r="M4375">
        <v>0</v>
      </c>
      <c r="N4375">
        <v>1</v>
      </c>
      <c r="O4375">
        <v>1</v>
      </c>
      <c r="P4375">
        <v>348</v>
      </c>
      <c r="Q4375">
        <v>27</v>
      </c>
      <c r="R4375">
        <v>3</v>
      </c>
      <c r="S4375" t="s">
        <v>1478</v>
      </c>
      <c r="T4375">
        <v>1</v>
      </c>
      <c r="U4375">
        <v>9.7100000000000002E-6</v>
      </c>
      <c r="V4375">
        <v>0</v>
      </c>
    </row>
    <row r="4376" spans="1:22">
      <c r="A4376">
        <v>216048</v>
      </c>
      <c r="B4376" t="s">
        <v>3771</v>
      </c>
      <c r="C4376">
        <v>30.730009710000001</v>
      </c>
      <c r="D4376">
        <v>30.8811</v>
      </c>
      <c r="E4376">
        <v>12363</v>
      </c>
      <c r="F4376">
        <v>1</v>
      </c>
      <c r="G4376">
        <v>3</v>
      </c>
      <c r="H4376">
        <v>3</v>
      </c>
      <c r="I4376">
        <v>97291</v>
      </c>
      <c r="J4376">
        <v>1</v>
      </c>
      <c r="K4376">
        <v>15</v>
      </c>
      <c r="L4376">
        <v>2</v>
      </c>
      <c r="M4376">
        <v>0</v>
      </c>
      <c r="N4376">
        <v>1</v>
      </c>
      <c r="O4376">
        <v>1</v>
      </c>
      <c r="P4376">
        <v>348</v>
      </c>
      <c r="Q4376">
        <v>27</v>
      </c>
      <c r="R4376">
        <v>3</v>
      </c>
      <c r="S4376" t="s">
        <v>1478</v>
      </c>
      <c r="T4376">
        <v>1</v>
      </c>
      <c r="U4376">
        <v>0.15109028999999999</v>
      </c>
      <c r="V4376">
        <v>1868</v>
      </c>
    </row>
    <row r="4377" spans="1:22">
      <c r="A4377">
        <v>216049</v>
      </c>
      <c r="B4377" t="s">
        <v>3771</v>
      </c>
      <c r="C4377">
        <v>30.8811</v>
      </c>
      <c r="D4377">
        <v>30.9359</v>
      </c>
      <c r="E4377">
        <v>12263</v>
      </c>
      <c r="F4377">
        <v>1</v>
      </c>
      <c r="G4377">
        <v>3</v>
      </c>
      <c r="H4377">
        <v>3</v>
      </c>
      <c r="I4377">
        <v>97291</v>
      </c>
      <c r="J4377">
        <v>1</v>
      </c>
      <c r="K4377">
        <v>15</v>
      </c>
      <c r="L4377">
        <v>2</v>
      </c>
      <c r="M4377">
        <v>0</v>
      </c>
      <c r="N4377">
        <v>1</v>
      </c>
      <c r="O4377">
        <v>1</v>
      </c>
      <c r="P4377">
        <v>348</v>
      </c>
      <c r="Q4377">
        <v>27</v>
      </c>
      <c r="R4377">
        <v>3</v>
      </c>
      <c r="S4377" t="s">
        <v>1478</v>
      </c>
      <c r="T4377">
        <v>1</v>
      </c>
      <c r="U4377">
        <v>5.4800000000000001E-2</v>
      </c>
      <c r="V4377">
        <v>672</v>
      </c>
    </row>
    <row r="4378" spans="1:22">
      <c r="A4378">
        <v>216050</v>
      </c>
      <c r="B4378" t="s">
        <v>3771</v>
      </c>
      <c r="C4378">
        <v>30.9359</v>
      </c>
      <c r="D4378">
        <v>30.942599999999899</v>
      </c>
      <c r="E4378">
        <v>12247</v>
      </c>
      <c r="F4378">
        <v>1</v>
      </c>
      <c r="G4378">
        <v>3</v>
      </c>
      <c r="H4378">
        <v>3</v>
      </c>
      <c r="I4378">
        <v>97291</v>
      </c>
      <c r="J4378">
        <v>1</v>
      </c>
      <c r="K4378">
        <v>15</v>
      </c>
      <c r="L4378">
        <v>2</v>
      </c>
      <c r="M4378">
        <v>0</v>
      </c>
      <c r="N4378">
        <v>1</v>
      </c>
      <c r="O4378">
        <v>1</v>
      </c>
      <c r="P4378">
        <v>348</v>
      </c>
      <c r="Q4378">
        <v>27</v>
      </c>
      <c r="R4378">
        <v>3</v>
      </c>
      <c r="S4378" t="s">
        <v>1478</v>
      </c>
      <c r="T4378">
        <v>1</v>
      </c>
      <c r="U4378">
        <v>6.7000000000000002E-3</v>
      </c>
      <c r="V4378">
        <v>82</v>
      </c>
    </row>
    <row r="4379" spans="1:22">
      <c r="A4379">
        <v>216051</v>
      </c>
      <c r="B4379" t="s">
        <v>3771</v>
      </c>
      <c r="C4379">
        <v>30.942599999999899</v>
      </c>
      <c r="D4379">
        <v>30.958500000000001</v>
      </c>
      <c r="E4379">
        <v>12242</v>
      </c>
      <c r="F4379">
        <v>1</v>
      </c>
      <c r="G4379">
        <v>3</v>
      </c>
      <c r="H4379">
        <v>3</v>
      </c>
      <c r="I4379">
        <v>97291</v>
      </c>
      <c r="J4379">
        <v>1</v>
      </c>
      <c r="K4379">
        <v>15</v>
      </c>
      <c r="L4379">
        <v>2</v>
      </c>
      <c r="M4379">
        <v>0</v>
      </c>
      <c r="N4379">
        <v>1</v>
      </c>
      <c r="O4379">
        <v>1</v>
      </c>
      <c r="P4379">
        <v>348</v>
      </c>
      <c r="Q4379">
        <v>27</v>
      </c>
      <c r="R4379">
        <v>3</v>
      </c>
      <c r="S4379" t="s">
        <v>1478</v>
      </c>
      <c r="T4379">
        <v>1</v>
      </c>
      <c r="U4379">
        <v>1.5900000000000001E-2</v>
      </c>
      <c r="V4379">
        <v>195</v>
      </c>
    </row>
    <row r="4380" spans="1:22">
      <c r="A4380">
        <v>216052</v>
      </c>
      <c r="B4380" t="s">
        <v>3771</v>
      </c>
      <c r="C4380">
        <v>30.958500000000001</v>
      </c>
      <c r="D4380">
        <v>30.976700000000001</v>
      </c>
      <c r="E4380">
        <v>12233</v>
      </c>
      <c r="F4380">
        <v>1</v>
      </c>
      <c r="G4380">
        <v>3</v>
      </c>
      <c r="H4380">
        <v>3</v>
      </c>
      <c r="I4380">
        <v>97291</v>
      </c>
      <c r="J4380">
        <v>1</v>
      </c>
      <c r="K4380">
        <v>15</v>
      </c>
      <c r="L4380">
        <v>2</v>
      </c>
      <c r="M4380">
        <v>0</v>
      </c>
      <c r="N4380">
        <v>1</v>
      </c>
      <c r="O4380">
        <v>1</v>
      </c>
      <c r="P4380">
        <v>348</v>
      </c>
      <c r="Q4380">
        <v>27</v>
      </c>
      <c r="R4380">
        <v>3</v>
      </c>
      <c r="S4380" t="s">
        <v>1478</v>
      </c>
      <c r="T4380">
        <v>1</v>
      </c>
      <c r="U4380">
        <v>1.8200000000000001E-2</v>
      </c>
      <c r="V4380">
        <v>223</v>
      </c>
    </row>
    <row r="4381" spans="1:22">
      <c r="A4381">
        <v>216053</v>
      </c>
      <c r="B4381" t="s">
        <v>3771</v>
      </c>
      <c r="C4381">
        <v>30.976700000000001</v>
      </c>
      <c r="D4381">
        <v>31.0779999999999</v>
      </c>
      <c r="E4381">
        <v>12203</v>
      </c>
      <c r="F4381">
        <v>1</v>
      </c>
      <c r="G4381">
        <v>3</v>
      </c>
      <c r="H4381">
        <v>3</v>
      </c>
      <c r="I4381">
        <v>97291</v>
      </c>
      <c r="J4381">
        <v>1</v>
      </c>
      <c r="K4381">
        <v>15</v>
      </c>
      <c r="L4381">
        <v>2</v>
      </c>
      <c r="M4381">
        <v>0</v>
      </c>
      <c r="N4381">
        <v>1</v>
      </c>
      <c r="O4381">
        <v>1</v>
      </c>
      <c r="P4381">
        <v>348</v>
      </c>
      <c r="Q4381">
        <v>27</v>
      </c>
      <c r="R4381">
        <v>3</v>
      </c>
      <c r="S4381" t="s">
        <v>1478</v>
      </c>
      <c r="T4381">
        <v>1</v>
      </c>
      <c r="U4381">
        <v>0.1013</v>
      </c>
      <c r="V4381">
        <v>1236</v>
      </c>
    </row>
    <row r="4382" spans="1:22">
      <c r="A4382">
        <v>216054</v>
      </c>
      <c r="B4382" t="s">
        <v>3771</v>
      </c>
      <c r="C4382">
        <v>31.0779999999999</v>
      </c>
      <c r="D4382">
        <v>31.098099999999899</v>
      </c>
      <c r="E4382">
        <v>12161</v>
      </c>
      <c r="F4382">
        <v>1</v>
      </c>
      <c r="G4382">
        <v>3</v>
      </c>
      <c r="H4382">
        <v>3</v>
      </c>
      <c r="I4382">
        <v>97291</v>
      </c>
      <c r="J4382">
        <v>1</v>
      </c>
      <c r="K4382">
        <v>15</v>
      </c>
      <c r="L4382">
        <v>2</v>
      </c>
      <c r="M4382">
        <v>0</v>
      </c>
      <c r="N4382">
        <v>1</v>
      </c>
      <c r="O4382">
        <v>1</v>
      </c>
      <c r="P4382">
        <v>348</v>
      </c>
      <c r="Q4382">
        <v>27</v>
      </c>
      <c r="R4382">
        <v>3</v>
      </c>
      <c r="S4382" t="s">
        <v>1478</v>
      </c>
      <c r="T4382">
        <v>1</v>
      </c>
      <c r="U4382">
        <v>2.01E-2</v>
      </c>
      <c r="V4382">
        <v>244</v>
      </c>
    </row>
    <row r="4383" spans="1:22">
      <c r="A4383">
        <v>216055</v>
      </c>
      <c r="B4383" t="s">
        <v>3771</v>
      </c>
      <c r="C4383">
        <v>31.098099999999899</v>
      </c>
      <c r="D4383">
        <v>31.123950430000001</v>
      </c>
      <c r="E4383">
        <v>12161</v>
      </c>
      <c r="F4383">
        <v>1</v>
      </c>
      <c r="G4383">
        <v>3</v>
      </c>
      <c r="H4383">
        <v>3</v>
      </c>
      <c r="I4383">
        <v>97291</v>
      </c>
      <c r="J4383">
        <v>1</v>
      </c>
      <c r="K4383">
        <v>15</v>
      </c>
      <c r="L4383">
        <v>2</v>
      </c>
      <c r="M4383">
        <v>0</v>
      </c>
      <c r="N4383">
        <v>1</v>
      </c>
      <c r="O4383">
        <v>1</v>
      </c>
      <c r="P4383">
        <v>348</v>
      </c>
      <c r="Q4383">
        <v>27</v>
      </c>
      <c r="R4383">
        <v>3</v>
      </c>
      <c r="S4383" t="s">
        <v>1478</v>
      </c>
      <c r="T4383">
        <v>1</v>
      </c>
      <c r="U4383">
        <v>2.5850430000000001E-2</v>
      </c>
      <c r="V4383">
        <v>314</v>
      </c>
    </row>
    <row r="4384" spans="1:22">
      <c r="A4384">
        <v>216275</v>
      </c>
      <c r="B4384" t="s">
        <v>3772</v>
      </c>
      <c r="C4384">
        <v>8.4064910299999998</v>
      </c>
      <c r="D4384">
        <v>8.4064999999999905</v>
      </c>
      <c r="E4384">
        <v>3256</v>
      </c>
      <c r="F4384">
        <v>1</v>
      </c>
      <c r="G4384">
        <v>5</v>
      </c>
      <c r="H4384">
        <v>4</v>
      </c>
      <c r="I4384">
        <v>97291</v>
      </c>
      <c r="J4384">
        <v>1</v>
      </c>
      <c r="K4384">
        <v>9</v>
      </c>
      <c r="L4384">
        <v>2</v>
      </c>
      <c r="M4384">
        <v>0</v>
      </c>
      <c r="N4384">
        <v>1</v>
      </c>
      <c r="O4384">
        <v>1</v>
      </c>
      <c r="P4384">
        <v>348</v>
      </c>
      <c r="Q4384">
        <v>27</v>
      </c>
      <c r="R4384">
        <v>3</v>
      </c>
      <c r="S4384" t="s">
        <v>1478</v>
      </c>
      <c r="T4384">
        <v>1</v>
      </c>
      <c r="U4384">
        <v>8.9700000000000005E-6</v>
      </c>
      <c r="V4384">
        <v>0</v>
      </c>
    </row>
    <row r="4385" spans="1:22">
      <c r="A4385">
        <v>216276</v>
      </c>
      <c r="B4385" t="s">
        <v>3772</v>
      </c>
      <c r="C4385">
        <v>8.4064999999999905</v>
      </c>
      <c r="D4385">
        <v>8.4309999999999903</v>
      </c>
      <c r="E4385">
        <v>3507</v>
      </c>
      <c r="F4385">
        <v>1</v>
      </c>
      <c r="G4385">
        <v>5</v>
      </c>
      <c r="H4385">
        <v>4</v>
      </c>
      <c r="I4385">
        <v>97291</v>
      </c>
      <c r="J4385">
        <v>1</v>
      </c>
      <c r="K4385">
        <v>9</v>
      </c>
      <c r="L4385">
        <v>2</v>
      </c>
      <c r="M4385">
        <v>0</v>
      </c>
      <c r="N4385">
        <v>1</v>
      </c>
      <c r="O4385">
        <v>1</v>
      </c>
      <c r="P4385">
        <v>348</v>
      </c>
      <c r="Q4385">
        <v>27</v>
      </c>
      <c r="R4385">
        <v>3</v>
      </c>
      <c r="S4385" t="s">
        <v>1478</v>
      </c>
      <c r="T4385">
        <v>1</v>
      </c>
      <c r="U4385">
        <v>2.4500000000000001E-2</v>
      </c>
      <c r="V4385">
        <v>86</v>
      </c>
    </row>
    <row r="4386" spans="1:22">
      <c r="A4386">
        <v>216277</v>
      </c>
      <c r="B4386" t="s">
        <v>3772</v>
      </c>
      <c r="C4386">
        <v>8.4309999999999903</v>
      </c>
      <c r="D4386">
        <v>8.4580000000000002</v>
      </c>
      <c r="E4386">
        <v>3507</v>
      </c>
      <c r="F4386">
        <v>1</v>
      </c>
      <c r="G4386">
        <v>5</v>
      </c>
      <c r="H4386">
        <v>4</v>
      </c>
      <c r="I4386">
        <v>97291</v>
      </c>
      <c r="J4386">
        <v>1</v>
      </c>
      <c r="K4386">
        <v>9</v>
      </c>
      <c r="L4386">
        <v>2</v>
      </c>
      <c r="M4386">
        <v>0</v>
      </c>
      <c r="N4386">
        <v>1</v>
      </c>
      <c r="O4386">
        <v>1</v>
      </c>
      <c r="P4386">
        <v>348</v>
      </c>
      <c r="Q4386">
        <v>27</v>
      </c>
      <c r="R4386">
        <v>3</v>
      </c>
      <c r="S4386" t="s">
        <v>1478</v>
      </c>
      <c r="T4386">
        <v>1</v>
      </c>
      <c r="U4386">
        <v>2.7E-2</v>
      </c>
      <c r="V4386">
        <v>95</v>
      </c>
    </row>
    <row r="4387" spans="1:22">
      <c r="A4387">
        <v>216278</v>
      </c>
      <c r="B4387" t="s">
        <v>3772</v>
      </c>
      <c r="C4387">
        <v>8.5239999999999903</v>
      </c>
      <c r="D4387">
        <v>8.5263673999999998</v>
      </c>
      <c r="E4387">
        <v>4154</v>
      </c>
      <c r="F4387">
        <v>1</v>
      </c>
      <c r="G4387">
        <v>5</v>
      </c>
      <c r="H4387">
        <v>4</v>
      </c>
      <c r="I4387">
        <v>97291</v>
      </c>
      <c r="J4387">
        <v>1</v>
      </c>
      <c r="K4387">
        <v>0</v>
      </c>
      <c r="L4387">
        <v>3</v>
      </c>
      <c r="M4387">
        <v>0</v>
      </c>
      <c r="N4387">
        <v>1</v>
      </c>
      <c r="O4387">
        <v>1</v>
      </c>
      <c r="P4387">
        <v>348</v>
      </c>
      <c r="Q4387">
        <v>27</v>
      </c>
      <c r="R4387">
        <v>3</v>
      </c>
      <c r="S4387" t="s">
        <v>1478</v>
      </c>
      <c r="T4387">
        <v>1</v>
      </c>
      <c r="U4387">
        <v>2.3674E-3</v>
      </c>
      <c r="V4387">
        <v>10</v>
      </c>
    </row>
    <row r="4388" spans="1:22">
      <c r="A4388">
        <v>216279</v>
      </c>
      <c r="B4388" t="s">
        <v>3772</v>
      </c>
      <c r="C4388">
        <v>8.5263673999999998</v>
      </c>
      <c r="D4388">
        <v>8.7388999999999903</v>
      </c>
      <c r="E4388">
        <v>4154</v>
      </c>
      <c r="F4388">
        <v>2</v>
      </c>
      <c r="G4388">
        <v>5</v>
      </c>
      <c r="H4388">
        <v>4</v>
      </c>
      <c r="I4388">
        <v>97291</v>
      </c>
      <c r="J4388">
        <v>1</v>
      </c>
      <c r="K4388">
        <v>0</v>
      </c>
      <c r="L4388">
        <v>3</v>
      </c>
      <c r="M4388">
        <v>0</v>
      </c>
      <c r="N4388">
        <v>1</v>
      </c>
      <c r="O4388">
        <v>1</v>
      </c>
      <c r="P4388">
        <v>348</v>
      </c>
      <c r="Q4388">
        <v>27</v>
      </c>
      <c r="R4388">
        <v>3</v>
      </c>
      <c r="S4388" t="s">
        <v>1478</v>
      </c>
      <c r="T4388">
        <v>1</v>
      </c>
      <c r="U4388">
        <v>0.21253259999999999</v>
      </c>
      <c r="V4388">
        <v>883</v>
      </c>
    </row>
    <row r="4389" spans="1:22">
      <c r="A4389">
        <v>216280</v>
      </c>
      <c r="B4389" t="s">
        <v>3772</v>
      </c>
      <c r="C4389">
        <v>8.7388999999999903</v>
      </c>
      <c r="D4389">
        <v>8.7891999999999904</v>
      </c>
      <c r="E4389">
        <v>4613</v>
      </c>
      <c r="F4389">
        <v>2</v>
      </c>
      <c r="G4389">
        <v>5</v>
      </c>
      <c r="H4389">
        <v>4</v>
      </c>
      <c r="I4389">
        <v>97291</v>
      </c>
      <c r="J4389">
        <v>1</v>
      </c>
      <c r="K4389">
        <v>0</v>
      </c>
      <c r="L4389">
        <v>3</v>
      </c>
      <c r="M4389">
        <v>0</v>
      </c>
      <c r="N4389">
        <v>1</v>
      </c>
      <c r="O4389">
        <v>1</v>
      </c>
      <c r="P4389">
        <v>348</v>
      </c>
      <c r="Q4389">
        <v>27</v>
      </c>
      <c r="R4389">
        <v>3</v>
      </c>
      <c r="S4389" t="s">
        <v>1478</v>
      </c>
      <c r="T4389">
        <v>1</v>
      </c>
      <c r="U4389">
        <v>5.0299999999999997E-2</v>
      </c>
      <c r="V4389">
        <v>232</v>
      </c>
    </row>
    <row r="4390" spans="1:22">
      <c r="A4390">
        <v>216281</v>
      </c>
      <c r="B4390" t="s">
        <v>3772</v>
      </c>
      <c r="C4390">
        <v>8.7891999999999904</v>
      </c>
      <c r="D4390">
        <v>8.8155999999999999</v>
      </c>
      <c r="E4390">
        <v>4745</v>
      </c>
      <c r="F4390">
        <v>2</v>
      </c>
      <c r="G4390">
        <v>5</v>
      </c>
      <c r="H4390">
        <v>4</v>
      </c>
      <c r="I4390">
        <v>97291</v>
      </c>
      <c r="J4390">
        <v>1</v>
      </c>
      <c r="K4390">
        <v>0</v>
      </c>
      <c r="L4390">
        <v>3</v>
      </c>
      <c r="M4390">
        <v>0</v>
      </c>
      <c r="N4390">
        <v>1</v>
      </c>
      <c r="O4390">
        <v>1</v>
      </c>
      <c r="P4390">
        <v>348</v>
      </c>
      <c r="Q4390">
        <v>27</v>
      </c>
      <c r="R4390">
        <v>3</v>
      </c>
      <c r="S4390" t="s">
        <v>1478</v>
      </c>
      <c r="T4390">
        <v>1</v>
      </c>
      <c r="U4390">
        <v>2.64E-2</v>
      </c>
      <c r="V4390">
        <v>125</v>
      </c>
    </row>
    <row r="4391" spans="1:22">
      <c r="A4391">
        <v>216282</v>
      </c>
      <c r="B4391" t="s">
        <v>3772</v>
      </c>
      <c r="C4391">
        <v>8.8155999999999999</v>
      </c>
      <c r="D4391">
        <v>8.8670000000000009</v>
      </c>
      <c r="E4391">
        <v>4880</v>
      </c>
      <c r="F4391">
        <v>2</v>
      </c>
      <c r="G4391">
        <v>5</v>
      </c>
      <c r="H4391">
        <v>4</v>
      </c>
      <c r="I4391">
        <v>97291</v>
      </c>
      <c r="J4391">
        <v>1</v>
      </c>
      <c r="K4391">
        <v>0</v>
      </c>
      <c r="L4391">
        <v>3</v>
      </c>
      <c r="M4391">
        <v>0</v>
      </c>
      <c r="N4391">
        <v>1</v>
      </c>
      <c r="O4391">
        <v>1</v>
      </c>
      <c r="P4391">
        <v>348</v>
      </c>
      <c r="Q4391">
        <v>27</v>
      </c>
      <c r="R4391">
        <v>3</v>
      </c>
      <c r="S4391" t="s">
        <v>1478</v>
      </c>
      <c r="T4391">
        <v>1</v>
      </c>
      <c r="U4391">
        <v>5.1400000000000001E-2</v>
      </c>
      <c r="V4391">
        <v>251</v>
      </c>
    </row>
    <row r="4392" spans="1:22">
      <c r="A4392">
        <v>216283</v>
      </c>
      <c r="B4392" t="s">
        <v>3772</v>
      </c>
      <c r="C4392">
        <v>8.8670000000000009</v>
      </c>
      <c r="D4392">
        <v>8.9368999999999996</v>
      </c>
      <c r="E4392">
        <v>5090</v>
      </c>
      <c r="F4392">
        <v>2</v>
      </c>
      <c r="G4392">
        <v>5</v>
      </c>
      <c r="H4392">
        <v>4</v>
      </c>
      <c r="I4392">
        <v>97291</v>
      </c>
      <c r="J4392">
        <v>1</v>
      </c>
      <c r="K4392">
        <v>0</v>
      </c>
      <c r="L4392">
        <v>3</v>
      </c>
      <c r="M4392">
        <v>0</v>
      </c>
      <c r="N4392">
        <v>1</v>
      </c>
      <c r="O4392">
        <v>1</v>
      </c>
      <c r="P4392">
        <v>348</v>
      </c>
      <c r="Q4392">
        <v>27</v>
      </c>
      <c r="R4392">
        <v>3</v>
      </c>
      <c r="S4392" t="s">
        <v>1478</v>
      </c>
      <c r="T4392">
        <v>1</v>
      </c>
      <c r="U4392">
        <v>6.9900000000000004E-2</v>
      </c>
      <c r="V4392">
        <v>356</v>
      </c>
    </row>
    <row r="4393" spans="1:22">
      <c r="A4393">
        <v>216284</v>
      </c>
      <c r="B4393" t="s">
        <v>3772</v>
      </c>
      <c r="C4393">
        <v>8.9368999999999996</v>
      </c>
      <c r="D4393">
        <v>9.1544000000000008</v>
      </c>
      <c r="E4393">
        <v>5587</v>
      </c>
      <c r="F4393">
        <v>2</v>
      </c>
      <c r="G4393">
        <v>5</v>
      </c>
      <c r="H4393">
        <v>4</v>
      </c>
      <c r="I4393">
        <v>97291</v>
      </c>
      <c r="J4393">
        <v>1</v>
      </c>
      <c r="K4393">
        <v>0</v>
      </c>
      <c r="L4393">
        <v>3</v>
      </c>
      <c r="M4393">
        <v>0</v>
      </c>
      <c r="N4393">
        <v>1</v>
      </c>
      <c r="O4393">
        <v>1</v>
      </c>
      <c r="P4393">
        <v>348</v>
      </c>
      <c r="Q4393">
        <v>27</v>
      </c>
      <c r="R4393">
        <v>3</v>
      </c>
      <c r="S4393" t="s">
        <v>1478</v>
      </c>
      <c r="T4393">
        <v>1</v>
      </c>
      <c r="U4393">
        <v>0.2175</v>
      </c>
      <c r="V4393">
        <v>1215</v>
      </c>
    </row>
    <row r="4394" spans="1:22">
      <c r="A4394">
        <v>216285</v>
      </c>
      <c r="B4394" t="s">
        <v>3772</v>
      </c>
      <c r="C4394">
        <v>9.1544000000000008</v>
      </c>
      <c r="D4394">
        <v>9.2660999999999998</v>
      </c>
      <c r="E4394">
        <v>6157</v>
      </c>
      <c r="F4394">
        <v>2</v>
      </c>
      <c r="G4394">
        <v>5</v>
      </c>
      <c r="H4394">
        <v>4</v>
      </c>
      <c r="I4394">
        <v>97291</v>
      </c>
      <c r="J4394">
        <v>1</v>
      </c>
      <c r="K4394">
        <v>0</v>
      </c>
      <c r="L4394">
        <v>3</v>
      </c>
      <c r="M4394">
        <v>0</v>
      </c>
      <c r="N4394">
        <v>1</v>
      </c>
      <c r="O4394">
        <v>1</v>
      </c>
      <c r="P4394">
        <v>348</v>
      </c>
      <c r="Q4394">
        <v>27</v>
      </c>
      <c r="R4394">
        <v>3</v>
      </c>
      <c r="S4394" t="s">
        <v>1478</v>
      </c>
      <c r="T4394">
        <v>1</v>
      </c>
      <c r="U4394">
        <v>0.11169999999999999</v>
      </c>
      <c r="V4394">
        <v>688</v>
      </c>
    </row>
    <row r="4395" spans="1:22">
      <c r="A4395">
        <v>216286</v>
      </c>
      <c r="B4395" t="s">
        <v>3772</v>
      </c>
      <c r="C4395">
        <v>9.2660999999999998</v>
      </c>
      <c r="D4395">
        <v>9.3379999999999903</v>
      </c>
      <c r="E4395">
        <v>6475</v>
      </c>
      <c r="F4395">
        <v>2</v>
      </c>
      <c r="G4395">
        <v>5</v>
      </c>
      <c r="H4395">
        <v>4</v>
      </c>
      <c r="I4395">
        <v>97291</v>
      </c>
      <c r="J4395">
        <v>1</v>
      </c>
      <c r="K4395">
        <v>0</v>
      </c>
      <c r="L4395">
        <v>3</v>
      </c>
      <c r="M4395">
        <v>0</v>
      </c>
      <c r="N4395">
        <v>1</v>
      </c>
      <c r="O4395">
        <v>1</v>
      </c>
      <c r="P4395">
        <v>348</v>
      </c>
      <c r="Q4395">
        <v>27</v>
      </c>
      <c r="R4395">
        <v>3</v>
      </c>
      <c r="S4395" t="s">
        <v>1478</v>
      </c>
      <c r="T4395">
        <v>1</v>
      </c>
      <c r="U4395">
        <v>7.1900000000000006E-2</v>
      </c>
      <c r="V4395">
        <v>466</v>
      </c>
    </row>
    <row r="4396" spans="1:22">
      <c r="A4396">
        <v>216287</v>
      </c>
      <c r="B4396" t="s">
        <v>3772</v>
      </c>
      <c r="C4396">
        <v>9.3379999999999903</v>
      </c>
      <c r="D4396">
        <v>9.4019999999999904</v>
      </c>
      <c r="E4396">
        <v>8205</v>
      </c>
      <c r="F4396">
        <v>2</v>
      </c>
      <c r="G4396">
        <v>5</v>
      </c>
      <c r="H4396">
        <v>4</v>
      </c>
      <c r="I4396">
        <v>97291</v>
      </c>
      <c r="J4396">
        <v>1</v>
      </c>
      <c r="K4396">
        <v>0</v>
      </c>
      <c r="L4396">
        <v>3</v>
      </c>
      <c r="M4396">
        <v>0</v>
      </c>
      <c r="N4396">
        <v>1</v>
      </c>
      <c r="O4396">
        <v>1</v>
      </c>
      <c r="P4396">
        <v>348</v>
      </c>
      <c r="Q4396">
        <v>27</v>
      </c>
      <c r="R4396">
        <v>3</v>
      </c>
      <c r="S4396" t="s">
        <v>1478</v>
      </c>
      <c r="T4396">
        <v>1</v>
      </c>
      <c r="U4396">
        <v>6.4000000000000001E-2</v>
      </c>
      <c r="V4396">
        <v>525</v>
      </c>
    </row>
    <row r="4397" spans="1:22">
      <c r="A4397">
        <v>216288</v>
      </c>
      <c r="B4397" t="s">
        <v>3772</v>
      </c>
      <c r="C4397">
        <v>9.4019999999999904</v>
      </c>
      <c r="D4397">
        <v>9.5010999999999903</v>
      </c>
      <c r="E4397">
        <v>10281</v>
      </c>
      <c r="F4397">
        <v>2</v>
      </c>
      <c r="G4397">
        <v>5</v>
      </c>
      <c r="H4397">
        <v>4</v>
      </c>
      <c r="I4397">
        <v>97291</v>
      </c>
      <c r="J4397">
        <v>1</v>
      </c>
      <c r="K4397">
        <v>0</v>
      </c>
      <c r="L4397">
        <v>3</v>
      </c>
      <c r="M4397">
        <v>0</v>
      </c>
      <c r="N4397">
        <v>1</v>
      </c>
      <c r="O4397">
        <v>1</v>
      </c>
      <c r="P4397">
        <v>348</v>
      </c>
      <c r="Q4397">
        <v>27</v>
      </c>
      <c r="R4397">
        <v>3</v>
      </c>
      <c r="S4397" t="s">
        <v>1478</v>
      </c>
      <c r="T4397">
        <v>1</v>
      </c>
      <c r="U4397">
        <v>9.9099999999999994E-2</v>
      </c>
      <c r="V4397">
        <v>1019</v>
      </c>
    </row>
    <row r="4398" spans="1:22">
      <c r="A4398">
        <v>216289</v>
      </c>
      <c r="B4398" t="s">
        <v>3772</v>
      </c>
      <c r="C4398">
        <v>9.5010999999999903</v>
      </c>
      <c r="D4398">
        <v>9.5266999999999999</v>
      </c>
      <c r="E4398">
        <v>13547</v>
      </c>
      <c r="F4398">
        <v>2</v>
      </c>
      <c r="G4398">
        <v>5</v>
      </c>
      <c r="H4398">
        <v>4</v>
      </c>
      <c r="I4398">
        <v>97291</v>
      </c>
      <c r="J4398">
        <v>1</v>
      </c>
      <c r="K4398">
        <v>0</v>
      </c>
      <c r="L4398">
        <v>3</v>
      </c>
      <c r="M4398">
        <v>0</v>
      </c>
      <c r="N4398">
        <v>1</v>
      </c>
      <c r="O4398">
        <v>1</v>
      </c>
      <c r="P4398">
        <v>348</v>
      </c>
      <c r="Q4398">
        <v>27</v>
      </c>
      <c r="R4398">
        <v>3</v>
      </c>
      <c r="S4398" t="s">
        <v>1478</v>
      </c>
      <c r="T4398">
        <v>1</v>
      </c>
      <c r="U4398">
        <v>2.5600000000000001E-2</v>
      </c>
      <c r="V4398">
        <v>347</v>
      </c>
    </row>
    <row r="4399" spans="1:22">
      <c r="A4399">
        <v>216290</v>
      </c>
      <c r="B4399" t="s">
        <v>3772</v>
      </c>
      <c r="C4399">
        <v>9.5266999999999999</v>
      </c>
      <c r="D4399">
        <v>9.5693000000000001</v>
      </c>
      <c r="E4399">
        <v>13551</v>
      </c>
      <c r="F4399">
        <v>2</v>
      </c>
      <c r="G4399">
        <v>5</v>
      </c>
      <c r="H4399">
        <v>4</v>
      </c>
      <c r="I4399">
        <v>97291</v>
      </c>
      <c r="J4399">
        <v>1</v>
      </c>
      <c r="K4399">
        <v>0</v>
      </c>
      <c r="L4399">
        <v>3</v>
      </c>
      <c r="M4399">
        <v>0</v>
      </c>
      <c r="N4399">
        <v>1</v>
      </c>
      <c r="O4399">
        <v>1</v>
      </c>
      <c r="P4399">
        <v>348</v>
      </c>
      <c r="Q4399">
        <v>27</v>
      </c>
      <c r="R4399">
        <v>3</v>
      </c>
      <c r="S4399" t="s">
        <v>1478</v>
      </c>
      <c r="T4399">
        <v>1</v>
      </c>
      <c r="U4399">
        <v>4.2599999999999999E-2</v>
      </c>
      <c r="V4399">
        <v>577</v>
      </c>
    </row>
    <row r="4400" spans="1:22">
      <c r="A4400">
        <v>216291</v>
      </c>
      <c r="B4400" t="s">
        <v>3772</v>
      </c>
      <c r="C4400">
        <v>9.5693000000000001</v>
      </c>
      <c r="D4400">
        <v>9.5821000000000005</v>
      </c>
      <c r="E4400">
        <v>13554</v>
      </c>
      <c r="F4400">
        <v>2</v>
      </c>
      <c r="G4400">
        <v>5</v>
      </c>
      <c r="H4400">
        <v>4</v>
      </c>
      <c r="I4400">
        <v>97291</v>
      </c>
      <c r="J4400">
        <v>1</v>
      </c>
      <c r="K4400">
        <v>0</v>
      </c>
      <c r="L4400">
        <v>3</v>
      </c>
      <c r="M4400">
        <v>0</v>
      </c>
      <c r="N4400">
        <v>1</v>
      </c>
      <c r="O4400">
        <v>1</v>
      </c>
      <c r="P4400">
        <v>348</v>
      </c>
      <c r="Q4400">
        <v>27</v>
      </c>
      <c r="R4400">
        <v>3</v>
      </c>
      <c r="S4400" t="s">
        <v>1478</v>
      </c>
      <c r="T4400">
        <v>1</v>
      </c>
      <c r="U4400">
        <v>1.2800000000000001E-2</v>
      </c>
      <c r="V4400">
        <v>173</v>
      </c>
    </row>
    <row r="4401" spans="1:22">
      <c r="A4401">
        <v>216292</v>
      </c>
      <c r="B4401" t="s">
        <v>3772</v>
      </c>
      <c r="C4401">
        <v>9.5821000000000005</v>
      </c>
      <c r="D4401">
        <v>9.6088000000000005</v>
      </c>
      <c r="E4401">
        <v>13556</v>
      </c>
      <c r="F4401">
        <v>2</v>
      </c>
      <c r="G4401">
        <v>5</v>
      </c>
      <c r="H4401">
        <v>4</v>
      </c>
      <c r="I4401">
        <v>97291</v>
      </c>
      <c r="J4401">
        <v>1</v>
      </c>
      <c r="K4401">
        <v>0</v>
      </c>
      <c r="L4401">
        <v>3</v>
      </c>
      <c r="M4401">
        <v>0</v>
      </c>
      <c r="N4401">
        <v>1</v>
      </c>
      <c r="O4401">
        <v>1</v>
      </c>
      <c r="P4401">
        <v>348</v>
      </c>
      <c r="Q4401">
        <v>27</v>
      </c>
      <c r="R4401">
        <v>3</v>
      </c>
      <c r="S4401" t="s">
        <v>1478</v>
      </c>
      <c r="T4401">
        <v>1</v>
      </c>
      <c r="U4401">
        <v>2.6700000000000002E-2</v>
      </c>
      <c r="V4401">
        <v>362</v>
      </c>
    </row>
    <row r="4402" spans="1:22">
      <c r="A4402">
        <v>216293</v>
      </c>
      <c r="B4402" t="s">
        <v>3772</v>
      </c>
      <c r="C4402">
        <v>9.6088000000000005</v>
      </c>
      <c r="D4402">
        <v>9.6635000000000009</v>
      </c>
      <c r="E4402">
        <v>13561</v>
      </c>
      <c r="F4402">
        <v>2</v>
      </c>
      <c r="G4402">
        <v>5</v>
      </c>
      <c r="H4402">
        <v>4</v>
      </c>
      <c r="I4402">
        <v>97291</v>
      </c>
      <c r="J4402">
        <v>1</v>
      </c>
      <c r="K4402">
        <v>0</v>
      </c>
      <c r="L4402">
        <v>3</v>
      </c>
      <c r="M4402">
        <v>0</v>
      </c>
      <c r="N4402">
        <v>1</v>
      </c>
      <c r="O4402">
        <v>1</v>
      </c>
      <c r="P4402">
        <v>348</v>
      </c>
      <c r="Q4402">
        <v>27</v>
      </c>
      <c r="R4402">
        <v>3</v>
      </c>
      <c r="S4402" t="s">
        <v>1478</v>
      </c>
      <c r="T4402">
        <v>1</v>
      </c>
      <c r="U4402">
        <v>5.4699999999999999E-2</v>
      </c>
      <c r="V4402">
        <v>742</v>
      </c>
    </row>
    <row r="4403" spans="1:22">
      <c r="A4403">
        <v>216294</v>
      </c>
      <c r="B4403" t="s">
        <v>3772</v>
      </c>
      <c r="C4403">
        <v>9.6635000000000009</v>
      </c>
      <c r="D4403">
        <v>9.7736999999999998</v>
      </c>
      <c r="E4403">
        <v>13570</v>
      </c>
      <c r="F4403">
        <v>2</v>
      </c>
      <c r="G4403">
        <v>5</v>
      </c>
      <c r="H4403">
        <v>4</v>
      </c>
      <c r="I4403">
        <v>97291</v>
      </c>
      <c r="J4403">
        <v>1</v>
      </c>
      <c r="K4403">
        <v>0</v>
      </c>
      <c r="L4403">
        <v>3</v>
      </c>
      <c r="M4403">
        <v>0</v>
      </c>
      <c r="N4403">
        <v>1</v>
      </c>
      <c r="O4403">
        <v>1</v>
      </c>
      <c r="P4403">
        <v>348</v>
      </c>
      <c r="Q4403">
        <v>27</v>
      </c>
      <c r="R4403">
        <v>3</v>
      </c>
      <c r="S4403" t="s">
        <v>1478</v>
      </c>
      <c r="T4403">
        <v>1</v>
      </c>
      <c r="U4403">
        <v>0.11020000000000001</v>
      </c>
      <c r="V4403">
        <v>1495</v>
      </c>
    </row>
    <row r="4404" spans="1:22">
      <c r="A4404">
        <v>216295</v>
      </c>
      <c r="B4404" t="s">
        <v>3772</v>
      </c>
      <c r="C4404">
        <v>9.7736999999999998</v>
      </c>
      <c r="D4404">
        <v>9.7737206000000008</v>
      </c>
      <c r="E4404">
        <v>13578</v>
      </c>
      <c r="F4404">
        <v>2</v>
      </c>
      <c r="G4404">
        <v>5</v>
      </c>
      <c r="H4404">
        <v>4</v>
      </c>
      <c r="I4404">
        <v>97291</v>
      </c>
      <c r="J4404">
        <v>1</v>
      </c>
      <c r="K4404">
        <v>0</v>
      </c>
      <c r="L4404">
        <v>3</v>
      </c>
      <c r="M4404">
        <v>0</v>
      </c>
      <c r="N4404">
        <v>1</v>
      </c>
      <c r="O4404">
        <v>1</v>
      </c>
      <c r="P4404">
        <v>348</v>
      </c>
      <c r="Q4404">
        <v>27</v>
      </c>
      <c r="R4404">
        <v>3</v>
      </c>
      <c r="S4404" t="s">
        <v>1478</v>
      </c>
      <c r="T4404">
        <v>1</v>
      </c>
      <c r="U4404">
        <v>2.0599999999999999E-5</v>
      </c>
      <c r="V4404">
        <v>0</v>
      </c>
    </row>
    <row r="4405" spans="1:22">
      <c r="A4405">
        <v>216296</v>
      </c>
      <c r="B4405" t="s">
        <v>3772</v>
      </c>
      <c r="C4405">
        <v>9.7737206000000008</v>
      </c>
      <c r="D4405">
        <v>9.7781617599999997</v>
      </c>
      <c r="E4405">
        <v>13578</v>
      </c>
      <c r="F4405">
        <v>2</v>
      </c>
      <c r="G4405">
        <v>3</v>
      </c>
      <c r="H4405">
        <v>3</v>
      </c>
      <c r="I4405">
        <v>97291</v>
      </c>
      <c r="J4405">
        <v>1</v>
      </c>
      <c r="K4405">
        <v>15</v>
      </c>
      <c r="L4405">
        <v>2</v>
      </c>
      <c r="M4405">
        <v>0</v>
      </c>
      <c r="N4405">
        <v>1</v>
      </c>
      <c r="O4405">
        <v>1</v>
      </c>
      <c r="P4405">
        <v>348</v>
      </c>
      <c r="Q4405">
        <v>27</v>
      </c>
      <c r="R4405">
        <v>3</v>
      </c>
      <c r="S4405" t="s">
        <v>1478</v>
      </c>
      <c r="T4405">
        <v>1</v>
      </c>
      <c r="U4405">
        <v>4.4411600000000004E-3</v>
      </c>
      <c r="V4405">
        <v>60</v>
      </c>
    </row>
    <row r="4406" spans="1:22">
      <c r="A4406">
        <v>216297</v>
      </c>
      <c r="B4406" t="s">
        <v>3772</v>
      </c>
      <c r="C4406">
        <v>9.7781617599999997</v>
      </c>
      <c r="D4406">
        <v>9.80652671</v>
      </c>
      <c r="E4406">
        <v>13578</v>
      </c>
      <c r="F4406">
        <v>1</v>
      </c>
      <c r="G4406">
        <v>3</v>
      </c>
      <c r="H4406">
        <v>3</v>
      </c>
      <c r="I4406">
        <v>97291</v>
      </c>
      <c r="J4406">
        <v>1</v>
      </c>
      <c r="K4406">
        <v>15</v>
      </c>
      <c r="L4406">
        <v>2</v>
      </c>
      <c r="M4406">
        <v>0</v>
      </c>
      <c r="N4406">
        <v>1</v>
      </c>
      <c r="O4406">
        <v>1</v>
      </c>
      <c r="P4406">
        <v>348</v>
      </c>
      <c r="Q4406">
        <v>27</v>
      </c>
      <c r="R4406">
        <v>3</v>
      </c>
      <c r="S4406" t="s">
        <v>1478</v>
      </c>
      <c r="T4406">
        <v>1</v>
      </c>
      <c r="U4406">
        <v>2.836495E-2</v>
      </c>
      <c r="V4406">
        <v>385</v>
      </c>
    </row>
    <row r="4407" spans="1:22">
      <c r="A4407">
        <v>216298</v>
      </c>
      <c r="B4407" t="s">
        <v>3772</v>
      </c>
      <c r="C4407">
        <v>9.80652671</v>
      </c>
      <c r="D4407">
        <v>9.8110692200000003</v>
      </c>
      <c r="E4407">
        <v>13578</v>
      </c>
      <c r="F4407">
        <v>2</v>
      </c>
      <c r="G4407">
        <v>3</v>
      </c>
      <c r="H4407">
        <v>3</v>
      </c>
      <c r="I4407">
        <v>97291</v>
      </c>
      <c r="J4407">
        <v>1</v>
      </c>
      <c r="K4407">
        <v>15</v>
      </c>
      <c r="L4407">
        <v>2</v>
      </c>
      <c r="M4407">
        <v>0</v>
      </c>
      <c r="N4407">
        <v>1</v>
      </c>
      <c r="O4407">
        <v>1</v>
      </c>
      <c r="P4407">
        <v>348</v>
      </c>
      <c r="Q4407">
        <v>27</v>
      </c>
      <c r="R4407">
        <v>3</v>
      </c>
      <c r="S4407" t="s">
        <v>1478</v>
      </c>
      <c r="T4407">
        <v>1</v>
      </c>
      <c r="U4407">
        <v>4.5425099999999996E-3</v>
      </c>
      <c r="V4407">
        <v>62</v>
      </c>
    </row>
    <row r="4408" spans="1:22">
      <c r="A4408">
        <v>216299</v>
      </c>
      <c r="B4408" t="s">
        <v>3772</v>
      </c>
      <c r="C4408">
        <v>9.8110692200000003</v>
      </c>
      <c r="D4408">
        <v>9.8110999999999997</v>
      </c>
      <c r="E4408">
        <v>13578</v>
      </c>
      <c r="F4408">
        <v>2</v>
      </c>
      <c r="G4408">
        <v>3</v>
      </c>
      <c r="H4408">
        <v>3</v>
      </c>
      <c r="I4408">
        <v>97291</v>
      </c>
      <c r="J4408">
        <v>1</v>
      </c>
      <c r="K4408">
        <v>10</v>
      </c>
      <c r="L4408">
        <v>2</v>
      </c>
      <c r="M4408">
        <v>0</v>
      </c>
      <c r="N4408">
        <v>1</v>
      </c>
      <c r="O4408">
        <v>1</v>
      </c>
      <c r="P4408">
        <v>348</v>
      </c>
      <c r="Q4408">
        <v>27</v>
      </c>
      <c r="R4408">
        <v>3</v>
      </c>
      <c r="S4408" t="s">
        <v>1478</v>
      </c>
      <c r="T4408">
        <v>1</v>
      </c>
      <c r="U4408">
        <v>3.078E-5</v>
      </c>
      <c r="V4408">
        <v>0</v>
      </c>
    </row>
    <row r="4409" spans="1:22">
      <c r="A4409">
        <v>216300</v>
      </c>
      <c r="B4409" t="s">
        <v>3772</v>
      </c>
      <c r="C4409">
        <v>9.8110999999999997</v>
      </c>
      <c r="D4409">
        <v>9.8260000000000005</v>
      </c>
      <c r="E4409">
        <v>13581</v>
      </c>
      <c r="F4409">
        <v>2</v>
      </c>
      <c r="G4409">
        <v>3</v>
      </c>
      <c r="H4409">
        <v>3</v>
      </c>
      <c r="I4409">
        <v>97291</v>
      </c>
      <c r="J4409">
        <v>1</v>
      </c>
      <c r="K4409">
        <v>10</v>
      </c>
      <c r="L4409">
        <v>2</v>
      </c>
      <c r="M4409">
        <v>0</v>
      </c>
      <c r="N4409">
        <v>1</v>
      </c>
      <c r="O4409">
        <v>1</v>
      </c>
      <c r="P4409">
        <v>348</v>
      </c>
      <c r="Q4409">
        <v>27</v>
      </c>
      <c r="R4409">
        <v>3</v>
      </c>
      <c r="S4409" t="s">
        <v>1478</v>
      </c>
      <c r="T4409">
        <v>1</v>
      </c>
      <c r="U4409">
        <v>1.49E-2</v>
      </c>
      <c r="V4409">
        <v>202</v>
      </c>
    </row>
    <row r="4410" spans="1:22">
      <c r="A4410">
        <v>216301</v>
      </c>
      <c r="B4410" t="s">
        <v>3772</v>
      </c>
      <c r="C4410">
        <v>9.8260000000000005</v>
      </c>
      <c r="D4410">
        <v>9.8534000000000006</v>
      </c>
      <c r="E4410">
        <v>13584</v>
      </c>
      <c r="F4410">
        <v>2</v>
      </c>
      <c r="G4410">
        <v>3</v>
      </c>
      <c r="H4410">
        <v>3</v>
      </c>
      <c r="I4410">
        <v>97291</v>
      </c>
      <c r="J4410">
        <v>1</v>
      </c>
      <c r="K4410">
        <v>10</v>
      </c>
      <c r="L4410">
        <v>2</v>
      </c>
      <c r="M4410">
        <v>0</v>
      </c>
      <c r="N4410">
        <v>1</v>
      </c>
      <c r="O4410">
        <v>1</v>
      </c>
      <c r="P4410">
        <v>348</v>
      </c>
      <c r="Q4410">
        <v>27</v>
      </c>
      <c r="R4410">
        <v>3</v>
      </c>
      <c r="S4410" t="s">
        <v>1478</v>
      </c>
      <c r="T4410">
        <v>1</v>
      </c>
      <c r="U4410">
        <v>2.7400000000000001E-2</v>
      </c>
      <c r="V4410">
        <v>372</v>
      </c>
    </row>
    <row r="4411" spans="1:22">
      <c r="A4411">
        <v>216302</v>
      </c>
      <c r="B4411" t="s">
        <v>3772</v>
      </c>
      <c r="C4411">
        <v>9.8534000000000006</v>
      </c>
      <c r="D4411">
        <v>9.8796999999999997</v>
      </c>
      <c r="E4411">
        <v>13587</v>
      </c>
      <c r="F4411">
        <v>2</v>
      </c>
      <c r="G4411">
        <v>3</v>
      </c>
      <c r="H4411">
        <v>3</v>
      </c>
      <c r="I4411">
        <v>97291</v>
      </c>
      <c r="J4411">
        <v>1</v>
      </c>
      <c r="K4411">
        <v>10</v>
      </c>
      <c r="L4411">
        <v>2</v>
      </c>
      <c r="M4411">
        <v>0</v>
      </c>
      <c r="N4411">
        <v>1</v>
      </c>
      <c r="O4411">
        <v>1</v>
      </c>
      <c r="P4411">
        <v>348</v>
      </c>
      <c r="Q4411">
        <v>27</v>
      </c>
      <c r="R4411">
        <v>3</v>
      </c>
      <c r="S4411" t="s">
        <v>1478</v>
      </c>
      <c r="T4411">
        <v>1</v>
      </c>
      <c r="U4411">
        <v>2.63E-2</v>
      </c>
      <c r="V4411">
        <v>357</v>
      </c>
    </row>
    <row r="4412" spans="1:22">
      <c r="A4412">
        <v>216303</v>
      </c>
      <c r="B4412" t="s">
        <v>3772</v>
      </c>
      <c r="C4412">
        <v>9.8796999999999997</v>
      </c>
      <c r="D4412">
        <v>9.8935984500000007</v>
      </c>
      <c r="E4412">
        <v>13589</v>
      </c>
      <c r="F4412">
        <v>2</v>
      </c>
      <c r="G4412">
        <v>3</v>
      </c>
      <c r="H4412">
        <v>3</v>
      </c>
      <c r="I4412">
        <v>97291</v>
      </c>
      <c r="J4412">
        <v>1</v>
      </c>
      <c r="K4412">
        <v>10</v>
      </c>
      <c r="L4412">
        <v>2</v>
      </c>
      <c r="M4412">
        <v>0</v>
      </c>
      <c r="N4412">
        <v>1</v>
      </c>
      <c r="O4412">
        <v>1</v>
      </c>
      <c r="P4412">
        <v>348</v>
      </c>
      <c r="Q4412">
        <v>27</v>
      </c>
      <c r="R4412">
        <v>3</v>
      </c>
      <c r="S4412" t="s">
        <v>1478</v>
      </c>
      <c r="T4412">
        <v>1</v>
      </c>
      <c r="U4412">
        <v>1.389845E-2</v>
      </c>
      <c r="V4412">
        <v>189</v>
      </c>
    </row>
    <row r="4413" spans="1:22">
      <c r="A4413">
        <v>216304</v>
      </c>
      <c r="B4413" t="s">
        <v>3772</v>
      </c>
      <c r="C4413">
        <v>13.26239279</v>
      </c>
      <c r="D4413">
        <v>13.2624</v>
      </c>
      <c r="E4413">
        <v>11018</v>
      </c>
      <c r="F4413">
        <v>2</v>
      </c>
      <c r="G4413">
        <v>3</v>
      </c>
      <c r="H4413">
        <v>3</v>
      </c>
      <c r="I4413">
        <v>97291</v>
      </c>
      <c r="J4413">
        <v>1</v>
      </c>
      <c r="K4413">
        <v>15</v>
      </c>
      <c r="L4413">
        <v>2</v>
      </c>
      <c r="M4413">
        <v>0</v>
      </c>
      <c r="N4413">
        <v>1</v>
      </c>
      <c r="O4413">
        <v>1</v>
      </c>
      <c r="P4413">
        <v>348</v>
      </c>
      <c r="Q4413">
        <v>27</v>
      </c>
      <c r="R4413">
        <v>3</v>
      </c>
      <c r="S4413" t="s">
        <v>1478</v>
      </c>
      <c r="T4413">
        <v>1</v>
      </c>
      <c r="U4413">
        <v>7.2099999999999996E-6</v>
      </c>
      <c r="V4413">
        <v>0</v>
      </c>
    </row>
    <row r="4414" spans="1:22">
      <c r="A4414">
        <v>216305</v>
      </c>
      <c r="B4414" t="s">
        <v>3772</v>
      </c>
      <c r="C4414">
        <v>13.2624</v>
      </c>
      <c r="D4414">
        <v>13.3219999999999</v>
      </c>
      <c r="E4414">
        <v>13974</v>
      </c>
      <c r="F4414">
        <v>2</v>
      </c>
      <c r="G4414">
        <v>3</v>
      </c>
      <c r="H4414">
        <v>3</v>
      </c>
      <c r="I4414">
        <v>97291</v>
      </c>
      <c r="J4414">
        <v>1</v>
      </c>
      <c r="K4414">
        <v>15</v>
      </c>
      <c r="L4414">
        <v>2</v>
      </c>
      <c r="M4414">
        <v>0</v>
      </c>
      <c r="N4414">
        <v>1</v>
      </c>
      <c r="O4414">
        <v>1</v>
      </c>
      <c r="P4414">
        <v>348</v>
      </c>
      <c r="Q4414">
        <v>27</v>
      </c>
      <c r="R4414">
        <v>3</v>
      </c>
      <c r="S4414" t="s">
        <v>1478</v>
      </c>
      <c r="T4414">
        <v>1</v>
      </c>
      <c r="U4414">
        <v>5.96E-2</v>
      </c>
      <c r="V4414">
        <v>833</v>
      </c>
    </row>
    <row r="4415" spans="1:22">
      <c r="A4415">
        <v>216306</v>
      </c>
      <c r="B4415" t="s">
        <v>3772</v>
      </c>
      <c r="C4415">
        <v>13.3219999999999</v>
      </c>
      <c r="D4415">
        <v>13.413500000000001</v>
      </c>
      <c r="E4415">
        <v>13983</v>
      </c>
      <c r="F4415">
        <v>2</v>
      </c>
      <c r="G4415">
        <v>3</v>
      </c>
      <c r="H4415">
        <v>3</v>
      </c>
      <c r="I4415">
        <v>97291</v>
      </c>
      <c r="J4415">
        <v>1</v>
      </c>
      <c r="K4415">
        <v>15</v>
      </c>
      <c r="L4415">
        <v>2</v>
      </c>
      <c r="M4415">
        <v>0</v>
      </c>
      <c r="N4415">
        <v>1</v>
      </c>
      <c r="O4415">
        <v>1</v>
      </c>
      <c r="P4415">
        <v>348</v>
      </c>
      <c r="Q4415">
        <v>27</v>
      </c>
      <c r="R4415">
        <v>3</v>
      </c>
      <c r="S4415" t="s">
        <v>1478</v>
      </c>
      <c r="T4415">
        <v>1</v>
      </c>
      <c r="U4415">
        <v>9.1499999999999998E-2</v>
      </c>
      <c r="V4415">
        <v>1279</v>
      </c>
    </row>
    <row r="4416" spans="1:22">
      <c r="A4416">
        <v>216307</v>
      </c>
      <c r="B4416" t="s">
        <v>3772</v>
      </c>
      <c r="C4416">
        <v>13.413500000000001</v>
      </c>
      <c r="D4416">
        <v>13.413503</v>
      </c>
      <c r="E4416">
        <v>14273</v>
      </c>
      <c r="F4416">
        <v>2</v>
      </c>
      <c r="G4416">
        <v>3</v>
      </c>
      <c r="H4416">
        <v>3</v>
      </c>
      <c r="I4416">
        <v>97291</v>
      </c>
      <c r="J4416">
        <v>1</v>
      </c>
      <c r="K4416">
        <v>15</v>
      </c>
      <c r="L4416">
        <v>2</v>
      </c>
      <c r="M4416">
        <v>0</v>
      </c>
      <c r="N4416">
        <v>1</v>
      </c>
      <c r="O4416">
        <v>1</v>
      </c>
      <c r="P4416">
        <v>348</v>
      </c>
      <c r="Q4416">
        <v>27</v>
      </c>
      <c r="R4416">
        <v>3</v>
      </c>
      <c r="S4416" t="s">
        <v>1478</v>
      </c>
      <c r="T4416">
        <v>1</v>
      </c>
      <c r="U4416">
        <v>3.0000000000000001E-6</v>
      </c>
      <c r="V4416">
        <v>0</v>
      </c>
    </row>
    <row r="4417" spans="1:22">
      <c r="A4417">
        <v>216308</v>
      </c>
      <c r="B4417" t="s">
        <v>3772</v>
      </c>
      <c r="C4417">
        <v>13.4780878899999</v>
      </c>
      <c r="D4417">
        <v>13.4781</v>
      </c>
      <c r="E4417">
        <v>10822</v>
      </c>
      <c r="F4417">
        <v>2</v>
      </c>
      <c r="G4417">
        <v>3</v>
      </c>
      <c r="H4417">
        <v>3</v>
      </c>
      <c r="I4417">
        <v>97291</v>
      </c>
      <c r="J4417">
        <v>1</v>
      </c>
      <c r="K4417">
        <v>15</v>
      </c>
      <c r="L4417">
        <v>2</v>
      </c>
      <c r="M4417">
        <v>0</v>
      </c>
      <c r="N4417">
        <v>1</v>
      </c>
      <c r="O4417">
        <v>1</v>
      </c>
      <c r="P4417">
        <v>348</v>
      </c>
      <c r="Q4417">
        <v>27</v>
      </c>
      <c r="R4417">
        <v>3</v>
      </c>
      <c r="S4417" t="s">
        <v>1478</v>
      </c>
      <c r="T4417">
        <v>1</v>
      </c>
      <c r="U4417">
        <v>1.2109999999999999E-5</v>
      </c>
      <c r="V4417">
        <v>0</v>
      </c>
    </row>
    <row r="4418" spans="1:22">
      <c r="A4418">
        <v>216309</v>
      </c>
      <c r="B4418" t="s">
        <v>3772</v>
      </c>
      <c r="C4418">
        <v>13.4781</v>
      </c>
      <c r="D4418">
        <v>13.549300000000001</v>
      </c>
      <c r="E4418">
        <v>13999</v>
      </c>
      <c r="F4418">
        <v>2</v>
      </c>
      <c r="G4418">
        <v>3</v>
      </c>
      <c r="H4418">
        <v>3</v>
      </c>
      <c r="I4418">
        <v>97291</v>
      </c>
      <c r="J4418">
        <v>1</v>
      </c>
      <c r="K4418">
        <v>15</v>
      </c>
      <c r="L4418">
        <v>2</v>
      </c>
      <c r="M4418">
        <v>0</v>
      </c>
      <c r="N4418">
        <v>1</v>
      </c>
      <c r="O4418">
        <v>1</v>
      </c>
      <c r="P4418">
        <v>348</v>
      </c>
      <c r="Q4418">
        <v>27</v>
      </c>
      <c r="R4418">
        <v>3</v>
      </c>
      <c r="S4418" t="s">
        <v>1478</v>
      </c>
      <c r="T4418">
        <v>1</v>
      </c>
      <c r="U4418">
        <v>7.1199999999999999E-2</v>
      </c>
      <c r="V4418">
        <v>997</v>
      </c>
    </row>
    <row r="4419" spans="1:22">
      <c r="A4419">
        <v>216310</v>
      </c>
      <c r="B4419" t="s">
        <v>3772</v>
      </c>
      <c r="C4419">
        <v>13.549300000000001</v>
      </c>
      <c r="D4419">
        <v>13.6047999999999</v>
      </c>
      <c r="E4419">
        <v>14006</v>
      </c>
      <c r="F4419">
        <v>2</v>
      </c>
      <c r="G4419">
        <v>3</v>
      </c>
      <c r="H4419">
        <v>3</v>
      </c>
      <c r="I4419">
        <v>97291</v>
      </c>
      <c r="J4419">
        <v>1</v>
      </c>
      <c r="K4419">
        <v>15</v>
      </c>
      <c r="L4419">
        <v>2</v>
      </c>
      <c r="M4419">
        <v>0</v>
      </c>
      <c r="N4419">
        <v>1</v>
      </c>
      <c r="O4419">
        <v>1</v>
      </c>
      <c r="P4419">
        <v>348</v>
      </c>
      <c r="Q4419">
        <v>27</v>
      </c>
      <c r="R4419">
        <v>3</v>
      </c>
      <c r="S4419" t="s">
        <v>1478</v>
      </c>
      <c r="T4419">
        <v>1</v>
      </c>
      <c r="U4419">
        <v>5.5500000000000001E-2</v>
      </c>
      <c r="V4419">
        <v>777</v>
      </c>
    </row>
    <row r="4420" spans="1:22">
      <c r="A4420">
        <v>216311</v>
      </c>
      <c r="B4420" t="s">
        <v>3772</v>
      </c>
      <c r="C4420">
        <v>13.6047999999999</v>
      </c>
      <c r="D4420">
        <v>13.620200000000001</v>
      </c>
      <c r="E4420">
        <v>14010</v>
      </c>
      <c r="F4420">
        <v>2</v>
      </c>
      <c r="G4420">
        <v>3</v>
      </c>
      <c r="H4420">
        <v>3</v>
      </c>
      <c r="I4420">
        <v>97291</v>
      </c>
      <c r="J4420">
        <v>1</v>
      </c>
      <c r="K4420">
        <v>15</v>
      </c>
      <c r="L4420">
        <v>2</v>
      </c>
      <c r="M4420">
        <v>0</v>
      </c>
      <c r="N4420">
        <v>1</v>
      </c>
      <c r="O4420">
        <v>1</v>
      </c>
      <c r="P4420">
        <v>348</v>
      </c>
      <c r="Q4420">
        <v>27</v>
      </c>
      <c r="R4420">
        <v>3</v>
      </c>
      <c r="S4420" t="s">
        <v>1478</v>
      </c>
      <c r="T4420">
        <v>1</v>
      </c>
      <c r="U4420">
        <v>1.54E-2</v>
      </c>
      <c r="V4420">
        <v>216</v>
      </c>
    </row>
    <row r="4421" spans="1:22">
      <c r="A4421">
        <v>216312</v>
      </c>
      <c r="B4421" t="s">
        <v>3772</v>
      </c>
      <c r="C4421">
        <v>13.620200000000001</v>
      </c>
      <c r="D4421">
        <v>13.669700000000001</v>
      </c>
      <c r="E4421">
        <v>14014</v>
      </c>
      <c r="F4421">
        <v>2</v>
      </c>
      <c r="G4421">
        <v>3</v>
      </c>
      <c r="H4421">
        <v>3</v>
      </c>
      <c r="I4421">
        <v>97291</v>
      </c>
      <c r="J4421">
        <v>1</v>
      </c>
      <c r="K4421">
        <v>15</v>
      </c>
      <c r="L4421">
        <v>2</v>
      </c>
      <c r="M4421">
        <v>0</v>
      </c>
      <c r="N4421">
        <v>1</v>
      </c>
      <c r="O4421">
        <v>1</v>
      </c>
      <c r="P4421">
        <v>348</v>
      </c>
      <c r="Q4421">
        <v>27</v>
      </c>
      <c r="R4421">
        <v>3</v>
      </c>
      <c r="S4421" t="s">
        <v>1478</v>
      </c>
      <c r="T4421">
        <v>1</v>
      </c>
      <c r="U4421">
        <v>4.9500000000000002E-2</v>
      </c>
      <c r="V4421">
        <v>694</v>
      </c>
    </row>
    <row r="4422" spans="1:22">
      <c r="A4422">
        <v>216313</v>
      </c>
      <c r="B4422" t="s">
        <v>3772</v>
      </c>
      <c r="C4422">
        <v>13.669700000000001</v>
      </c>
      <c r="D4422">
        <v>13.7037</v>
      </c>
      <c r="E4422">
        <v>14019</v>
      </c>
      <c r="F4422">
        <v>2</v>
      </c>
      <c r="G4422">
        <v>3</v>
      </c>
      <c r="H4422">
        <v>3</v>
      </c>
      <c r="I4422">
        <v>97291</v>
      </c>
      <c r="J4422">
        <v>1</v>
      </c>
      <c r="K4422">
        <v>15</v>
      </c>
      <c r="L4422">
        <v>2</v>
      </c>
      <c r="M4422">
        <v>0</v>
      </c>
      <c r="N4422">
        <v>1</v>
      </c>
      <c r="O4422">
        <v>1</v>
      </c>
      <c r="P4422">
        <v>348</v>
      </c>
      <c r="Q4422">
        <v>27</v>
      </c>
      <c r="R4422">
        <v>3</v>
      </c>
      <c r="S4422" t="s">
        <v>1478</v>
      </c>
      <c r="T4422">
        <v>1</v>
      </c>
      <c r="U4422">
        <v>3.4000000000000002E-2</v>
      </c>
      <c r="V4422">
        <v>477</v>
      </c>
    </row>
    <row r="4423" spans="1:22">
      <c r="A4423">
        <v>216314</v>
      </c>
      <c r="B4423" t="s">
        <v>3772</v>
      </c>
      <c r="C4423">
        <v>13.7037</v>
      </c>
      <c r="D4423">
        <v>13.7767</v>
      </c>
      <c r="E4423">
        <v>14025</v>
      </c>
      <c r="F4423">
        <v>2</v>
      </c>
      <c r="G4423">
        <v>3</v>
      </c>
      <c r="H4423">
        <v>3</v>
      </c>
      <c r="I4423">
        <v>97291</v>
      </c>
      <c r="J4423">
        <v>1</v>
      </c>
      <c r="K4423">
        <v>15</v>
      </c>
      <c r="L4423">
        <v>2</v>
      </c>
      <c r="M4423">
        <v>0</v>
      </c>
      <c r="N4423">
        <v>1</v>
      </c>
      <c r="O4423">
        <v>1</v>
      </c>
      <c r="P4423">
        <v>348</v>
      </c>
      <c r="Q4423">
        <v>27</v>
      </c>
      <c r="R4423">
        <v>3</v>
      </c>
      <c r="S4423" t="s">
        <v>1478</v>
      </c>
      <c r="T4423">
        <v>1</v>
      </c>
      <c r="U4423">
        <v>7.2999999999999995E-2</v>
      </c>
      <c r="V4423">
        <v>1024</v>
      </c>
    </row>
    <row r="4424" spans="1:22">
      <c r="A4424">
        <v>216315</v>
      </c>
      <c r="B4424" t="s">
        <v>3772</v>
      </c>
      <c r="C4424">
        <v>13.7767</v>
      </c>
      <c r="D4424">
        <v>13.940200000000001</v>
      </c>
      <c r="E4424">
        <v>14038</v>
      </c>
      <c r="F4424">
        <v>2</v>
      </c>
      <c r="G4424">
        <v>3</v>
      </c>
      <c r="H4424">
        <v>3</v>
      </c>
      <c r="I4424">
        <v>97291</v>
      </c>
      <c r="J4424">
        <v>1</v>
      </c>
      <c r="K4424">
        <v>15</v>
      </c>
      <c r="L4424">
        <v>2</v>
      </c>
      <c r="M4424">
        <v>0</v>
      </c>
      <c r="N4424">
        <v>1</v>
      </c>
      <c r="O4424">
        <v>1</v>
      </c>
      <c r="P4424">
        <v>348</v>
      </c>
      <c r="Q4424">
        <v>27</v>
      </c>
      <c r="R4424">
        <v>3</v>
      </c>
      <c r="S4424" t="s">
        <v>1478</v>
      </c>
      <c r="T4424">
        <v>1</v>
      </c>
      <c r="U4424">
        <v>0.16350000000000001</v>
      </c>
      <c r="V4424">
        <v>2295</v>
      </c>
    </row>
    <row r="4425" spans="1:22">
      <c r="A4425">
        <v>216316</v>
      </c>
      <c r="B4425" t="s">
        <v>3772</v>
      </c>
      <c r="C4425">
        <v>13.940200000000001</v>
      </c>
      <c r="D4425">
        <v>13.983700000000001</v>
      </c>
      <c r="E4425">
        <v>11928</v>
      </c>
      <c r="F4425">
        <v>2</v>
      </c>
      <c r="G4425">
        <v>3</v>
      </c>
      <c r="H4425">
        <v>3</v>
      </c>
      <c r="I4425">
        <v>97291</v>
      </c>
      <c r="J4425">
        <v>1</v>
      </c>
      <c r="K4425">
        <v>15</v>
      </c>
      <c r="L4425">
        <v>2</v>
      </c>
      <c r="M4425">
        <v>0</v>
      </c>
      <c r="N4425">
        <v>1</v>
      </c>
      <c r="O4425">
        <v>1</v>
      </c>
      <c r="P4425">
        <v>348</v>
      </c>
      <c r="Q4425">
        <v>27</v>
      </c>
      <c r="R4425">
        <v>3</v>
      </c>
      <c r="S4425" t="s">
        <v>1478</v>
      </c>
      <c r="T4425">
        <v>1</v>
      </c>
      <c r="U4425">
        <v>4.3499999999999997E-2</v>
      </c>
      <c r="V4425">
        <v>519</v>
      </c>
    </row>
    <row r="4426" spans="1:22">
      <c r="A4426">
        <v>216317</v>
      </c>
      <c r="B4426" t="s">
        <v>3772</v>
      </c>
      <c r="C4426">
        <v>13.983700000000001</v>
      </c>
      <c r="D4426">
        <v>14.0305</v>
      </c>
      <c r="E4426">
        <v>11583</v>
      </c>
      <c r="F4426">
        <v>2</v>
      </c>
      <c r="G4426">
        <v>3</v>
      </c>
      <c r="H4426">
        <v>3</v>
      </c>
      <c r="I4426">
        <v>97291</v>
      </c>
      <c r="J4426">
        <v>1</v>
      </c>
      <c r="K4426">
        <v>15</v>
      </c>
      <c r="L4426">
        <v>2</v>
      </c>
      <c r="M4426">
        <v>0</v>
      </c>
      <c r="N4426">
        <v>1</v>
      </c>
      <c r="O4426">
        <v>1</v>
      </c>
      <c r="P4426">
        <v>348</v>
      </c>
      <c r="Q4426">
        <v>27</v>
      </c>
      <c r="R4426">
        <v>3</v>
      </c>
      <c r="S4426" t="s">
        <v>1478</v>
      </c>
      <c r="T4426">
        <v>1</v>
      </c>
      <c r="U4426">
        <v>4.6800000000000001E-2</v>
      </c>
      <c r="V4426">
        <v>542</v>
      </c>
    </row>
    <row r="4427" spans="1:22">
      <c r="A4427">
        <v>216318</v>
      </c>
      <c r="B4427" t="s">
        <v>3772</v>
      </c>
      <c r="C4427">
        <v>14.0305</v>
      </c>
      <c r="D4427">
        <v>14.2532999999999</v>
      </c>
      <c r="E4427">
        <v>10554</v>
      </c>
      <c r="F4427">
        <v>2</v>
      </c>
      <c r="G4427">
        <v>3</v>
      </c>
      <c r="H4427">
        <v>3</v>
      </c>
      <c r="I4427">
        <v>97291</v>
      </c>
      <c r="J4427">
        <v>1</v>
      </c>
      <c r="K4427">
        <v>15</v>
      </c>
      <c r="L4427">
        <v>2</v>
      </c>
      <c r="M4427">
        <v>0</v>
      </c>
      <c r="N4427">
        <v>1</v>
      </c>
      <c r="O4427">
        <v>1</v>
      </c>
      <c r="P4427">
        <v>348</v>
      </c>
      <c r="Q4427">
        <v>27</v>
      </c>
      <c r="R4427">
        <v>3</v>
      </c>
      <c r="S4427" t="s">
        <v>1478</v>
      </c>
      <c r="T4427">
        <v>1</v>
      </c>
      <c r="U4427">
        <v>0.2228</v>
      </c>
      <c r="V4427">
        <v>2351</v>
      </c>
    </row>
    <row r="4428" spans="1:22">
      <c r="A4428">
        <v>216319</v>
      </c>
      <c r="B4428" t="s">
        <v>3772</v>
      </c>
      <c r="C4428">
        <v>14.2532999999999</v>
      </c>
      <c r="D4428">
        <v>14.253343770000001</v>
      </c>
      <c r="E4428">
        <v>9554</v>
      </c>
      <c r="F4428">
        <v>2</v>
      </c>
      <c r="G4428">
        <v>3</v>
      </c>
      <c r="H4428">
        <v>3</v>
      </c>
      <c r="I4428">
        <v>97291</v>
      </c>
      <c r="J4428">
        <v>1</v>
      </c>
      <c r="K4428">
        <v>15</v>
      </c>
      <c r="L4428">
        <v>2</v>
      </c>
      <c r="M4428">
        <v>0</v>
      </c>
      <c r="N4428">
        <v>1</v>
      </c>
      <c r="O4428">
        <v>1</v>
      </c>
      <c r="P4428">
        <v>348</v>
      </c>
      <c r="Q4428">
        <v>27</v>
      </c>
      <c r="R4428">
        <v>3</v>
      </c>
      <c r="S4428" t="s">
        <v>1478</v>
      </c>
      <c r="T4428">
        <v>1</v>
      </c>
      <c r="U4428">
        <v>4.3770000000000003E-5</v>
      </c>
      <c r="V4428">
        <v>0</v>
      </c>
    </row>
    <row r="4429" spans="1:22">
      <c r="A4429">
        <v>216320</v>
      </c>
      <c r="B4429" t="s">
        <v>3772</v>
      </c>
      <c r="C4429">
        <v>14.253343770000001</v>
      </c>
      <c r="D4429">
        <v>14.2925</v>
      </c>
      <c r="E4429">
        <v>9554</v>
      </c>
      <c r="F4429">
        <v>1</v>
      </c>
      <c r="G4429">
        <v>3</v>
      </c>
      <c r="H4429">
        <v>3</v>
      </c>
      <c r="I4429">
        <v>97291</v>
      </c>
      <c r="J4429">
        <v>1</v>
      </c>
      <c r="K4429">
        <v>15</v>
      </c>
      <c r="L4429">
        <v>2</v>
      </c>
      <c r="M4429">
        <v>0</v>
      </c>
      <c r="N4429">
        <v>1</v>
      </c>
      <c r="O4429">
        <v>1</v>
      </c>
      <c r="P4429">
        <v>348</v>
      </c>
      <c r="Q4429">
        <v>27</v>
      </c>
      <c r="R4429">
        <v>3</v>
      </c>
      <c r="S4429" t="s">
        <v>1478</v>
      </c>
      <c r="T4429">
        <v>1</v>
      </c>
      <c r="U4429">
        <v>3.915623E-2</v>
      </c>
      <c r="V4429">
        <v>374</v>
      </c>
    </row>
    <row r="4430" spans="1:22">
      <c r="A4430">
        <v>216321</v>
      </c>
      <c r="B4430" t="s">
        <v>3772</v>
      </c>
      <c r="C4430">
        <v>14.2925</v>
      </c>
      <c r="D4430">
        <v>14.3414</v>
      </c>
      <c r="E4430">
        <v>9217</v>
      </c>
      <c r="F4430">
        <v>1</v>
      </c>
      <c r="G4430">
        <v>3</v>
      </c>
      <c r="H4430">
        <v>3</v>
      </c>
      <c r="I4430">
        <v>97291</v>
      </c>
      <c r="J4430">
        <v>1</v>
      </c>
      <c r="K4430">
        <v>15</v>
      </c>
      <c r="L4430">
        <v>2</v>
      </c>
      <c r="M4430">
        <v>0</v>
      </c>
      <c r="N4430">
        <v>1</v>
      </c>
      <c r="O4430">
        <v>1</v>
      </c>
      <c r="P4430">
        <v>348</v>
      </c>
      <c r="Q4430">
        <v>27</v>
      </c>
      <c r="R4430">
        <v>3</v>
      </c>
      <c r="S4430" t="s">
        <v>1478</v>
      </c>
      <c r="T4430">
        <v>1</v>
      </c>
      <c r="U4430">
        <v>4.8899999999999999E-2</v>
      </c>
      <c r="V4430">
        <v>451</v>
      </c>
    </row>
    <row r="4431" spans="1:22">
      <c r="A4431">
        <v>216322</v>
      </c>
      <c r="B4431" t="s">
        <v>3772</v>
      </c>
      <c r="C4431">
        <v>14.3414</v>
      </c>
      <c r="D4431">
        <v>14.654500000000001</v>
      </c>
      <c r="E4431">
        <v>7835</v>
      </c>
      <c r="F4431">
        <v>1</v>
      </c>
      <c r="G4431">
        <v>3</v>
      </c>
      <c r="H4431">
        <v>3</v>
      </c>
      <c r="I4431">
        <v>97291</v>
      </c>
      <c r="J4431">
        <v>1</v>
      </c>
      <c r="K4431">
        <v>15</v>
      </c>
      <c r="L4431">
        <v>2</v>
      </c>
      <c r="M4431">
        <v>0</v>
      </c>
      <c r="N4431">
        <v>1</v>
      </c>
      <c r="O4431">
        <v>1</v>
      </c>
      <c r="P4431">
        <v>348</v>
      </c>
      <c r="Q4431">
        <v>27</v>
      </c>
      <c r="R4431">
        <v>3</v>
      </c>
      <c r="S4431" t="s">
        <v>1478</v>
      </c>
      <c r="T4431">
        <v>1</v>
      </c>
      <c r="U4431">
        <v>0.31309999999999999</v>
      </c>
      <c r="V4431">
        <v>2453</v>
      </c>
    </row>
    <row r="4432" spans="1:22">
      <c r="A4432">
        <v>216323</v>
      </c>
      <c r="B4432" t="s">
        <v>3772</v>
      </c>
      <c r="C4432">
        <v>14.654500000000001</v>
      </c>
      <c r="D4432">
        <v>14.8414</v>
      </c>
      <c r="E4432">
        <v>7520</v>
      </c>
      <c r="F4432">
        <v>1</v>
      </c>
      <c r="G4432">
        <v>3</v>
      </c>
      <c r="H4432">
        <v>3</v>
      </c>
      <c r="I4432">
        <v>97291</v>
      </c>
      <c r="J4432">
        <v>1</v>
      </c>
      <c r="K4432">
        <v>15</v>
      </c>
      <c r="L4432">
        <v>2</v>
      </c>
      <c r="M4432">
        <v>0</v>
      </c>
      <c r="N4432">
        <v>1</v>
      </c>
      <c r="O4432">
        <v>1</v>
      </c>
      <c r="P4432">
        <v>348</v>
      </c>
      <c r="Q4432">
        <v>27</v>
      </c>
      <c r="R4432">
        <v>3</v>
      </c>
      <c r="S4432" t="s">
        <v>1478</v>
      </c>
      <c r="T4432">
        <v>1</v>
      </c>
      <c r="U4432">
        <v>0.18690000000000001</v>
      </c>
      <c r="V4432">
        <v>1405</v>
      </c>
    </row>
    <row r="4433" spans="1:22">
      <c r="A4433">
        <v>216324</v>
      </c>
      <c r="B4433" t="s">
        <v>3772</v>
      </c>
      <c r="C4433">
        <v>14.8414</v>
      </c>
      <c r="D4433">
        <v>14.8896</v>
      </c>
      <c r="E4433">
        <v>7372</v>
      </c>
      <c r="F4433">
        <v>1</v>
      </c>
      <c r="G4433">
        <v>3</v>
      </c>
      <c r="H4433">
        <v>3</v>
      </c>
      <c r="I4433">
        <v>97291</v>
      </c>
      <c r="J4433">
        <v>1</v>
      </c>
      <c r="K4433">
        <v>15</v>
      </c>
      <c r="L4433">
        <v>2</v>
      </c>
      <c r="M4433">
        <v>0</v>
      </c>
      <c r="N4433">
        <v>1</v>
      </c>
      <c r="O4433">
        <v>1</v>
      </c>
      <c r="P4433">
        <v>348</v>
      </c>
      <c r="Q4433">
        <v>27</v>
      </c>
      <c r="R4433">
        <v>3</v>
      </c>
      <c r="S4433" t="s">
        <v>1478</v>
      </c>
      <c r="T4433">
        <v>1</v>
      </c>
      <c r="U4433">
        <v>4.82E-2</v>
      </c>
      <c r="V4433">
        <v>355</v>
      </c>
    </row>
    <row r="4434" spans="1:22">
      <c r="A4434">
        <v>216325</v>
      </c>
      <c r="B4434" t="s">
        <v>3772</v>
      </c>
      <c r="C4434">
        <v>14.8896</v>
      </c>
      <c r="D4434">
        <v>14.9398</v>
      </c>
      <c r="E4434">
        <v>7310</v>
      </c>
      <c r="F4434">
        <v>1</v>
      </c>
      <c r="G4434">
        <v>3</v>
      </c>
      <c r="H4434">
        <v>3</v>
      </c>
      <c r="I4434">
        <v>97291</v>
      </c>
      <c r="J4434">
        <v>1</v>
      </c>
      <c r="K4434">
        <v>15</v>
      </c>
      <c r="L4434">
        <v>2</v>
      </c>
      <c r="M4434">
        <v>0</v>
      </c>
      <c r="N4434">
        <v>1</v>
      </c>
      <c r="O4434">
        <v>1</v>
      </c>
      <c r="P4434">
        <v>348</v>
      </c>
      <c r="Q4434">
        <v>27</v>
      </c>
      <c r="R4434">
        <v>3</v>
      </c>
      <c r="S4434" t="s">
        <v>1478</v>
      </c>
      <c r="T4434">
        <v>1</v>
      </c>
      <c r="U4434">
        <v>5.0200000000000002E-2</v>
      </c>
      <c r="V4434">
        <v>367</v>
      </c>
    </row>
    <row r="4435" spans="1:22">
      <c r="A4435">
        <v>216326</v>
      </c>
      <c r="B4435" t="s">
        <v>3772</v>
      </c>
      <c r="C4435">
        <v>14.9398</v>
      </c>
      <c r="D4435">
        <v>15.0418</v>
      </c>
      <c r="E4435">
        <v>7310</v>
      </c>
      <c r="F4435">
        <v>1</v>
      </c>
      <c r="G4435">
        <v>3</v>
      </c>
      <c r="H4435">
        <v>3</v>
      </c>
      <c r="I4435">
        <v>97291</v>
      </c>
      <c r="J4435">
        <v>1</v>
      </c>
      <c r="K4435">
        <v>15</v>
      </c>
      <c r="L4435">
        <v>2</v>
      </c>
      <c r="M4435">
        <v>0</v>
      </c>
      <c r="N4435">
        <v>1</v>
      </c>
      <c r="O4435">
        <v>1</v>
      </c>
      <c r="P4435">
        <v>348</v>
      </c>
      <c r="Q4435">
        <v>27</v>
      </c>
      <c r="R4435">
        <v>3</v>
      </c>
      <c r="S4435" t="s">
        <v>1478</v>
      </c>
      <c r="T4435">
        <v>1</v>
      </c>
      <c r="U4435">
        <v>0.10199999999999999</v>
      </c>
      <c r="V4435">
        <v>746</v>
      </c>
    </row>
    <row r="4436" spans="1:22">
      <c r="A4436">
        <v>216327</v>
      </c>
      <c r="B4436" t="s">
        <v>3772</v>
      </c>
      <c r="C4436">
        <v>15.0418</v>
      </c>
      <c r="D4436">
        <v>15.2133</v>
      </c>
      <c r="E4436">
        <v>7042</v>
      </c>
      <c r="F4436">
        <v>1</v>
      </c>
      <c r="G4436">
        <v>3</v>
      </c>
      <c r="H4436">
        <v>3</v>
      </c>
      <c r="I4436">
        <v>97291</v>
      </c>
      <c r="J4436">
        <v>1</v>
      </c>
      <c r="K4436">
        <v>15</v>
      </c>
      <c r="L4436">
        <v>2</v>
      </c>
      <c r="M4436">
        <v>0</v>
      </c>
      <c r="N4436">
        <v>1</v>
      </c>
      <c r="O4436">
        <v>1</v>
      </c>
      <c r="P4436">
        <v>348</v>
      </c>
      <c r="Q4436">
        <v>27</v>
      </c>
      <c r="R4436">
        <v>3</v>
      </c>
      <c r="S4436" t="s">
        <v>1478</v>
      </c>
      <c r="T4436">
        <v>1</v>
      </c>
      <c r="U4436">
        <v>0.17150000000000001</v>
      </c>
      <c r="V4436">
        <v>1208</v>
      </c>
    </row>
    <row r="4437" spans="1:22">
      <c r="A4437">
        <v>216328</v>
      </c>
      <c r="B4437" t="s">
        <v>3772</v>
      </c>
      <c r="C4437">
        <v>15.2133</v>
      </c>
      <c r="D4437">
        <v>15.4077</v>
      </c>
      <c r="E4437">
        <v>6812</v>
      </c>
      <c r="F4437">
        <v>1</v>
      </c>
      <c r="G4437">
        <v>3</v>
      </c>
      <c r="H4437">
        <v>3</v>
      </c>
      <c r="I4437">
        <v>97291</v>
      </c>
      <c r="J4437">
        <v>1</v>
      </c>
      <c r="K4437">
        <v>15</v>
      </c>
      <c r="L4437">
        <v>2</v>
      </c>
      <c r="M4437">
        <v>0</v>
      </c>
      <c r="N4437">
        <v>1</v>
      </c>
      <c r="O4437">
        <v>1</v>
      </c>
      <c r="P4437">
        <v>348</v>
      </c>
      <c r="Q4437">
        <v>27</v>
      </c>
      <c r="R4437">
        <v>3</v>
      </c>
      <c r="S4437" t="s">
        <v>1478</v>
      </c>
      <c r="T4437">
        <v>1</v>
      </c>
      <c r="U4437">
        <v>0.19439999999999999</v>
      </c>
      <c r="V4437">
        <v>1324</v>
      </c>
    </row>
    <row r="4438" spans="1:22">
      <c r="A4438">
        <v>216329</v>
      </c>
      <c r="B4438" t="s">
        <v>3772</v>
      </c>
      <c r="C4438">
        <v>15.4077</v>
      </c>
      <c r="D4438">
        <v>15.6616</v>
      </c>
      <c r="E4438">
        <v>6291</v>
      </c>
      <c r="F4438">
        <v>1</v>
      </c>
      <c r="G4438">
        <v>3</v>
      </c>
      <c r="H4438">
        <v>3</v>
      </c>
      <c r="I4438">
        <v>97291</v>
      </c>
      <c r="J4438">
        <v>1</v>
      </c>
      <c r="K4438">
        <v>15</v>
      </c>
      <c r="L4438">
        <v>2</v>
      </c>
      <c r="M4438">
        <v>0</v>
      </c>
      <c r="N4438">
        <v>1</v>
      </c>
      <c r="O4438">
        <v>1</v>
      </c>
      <c r="P4438">
        <v>348</v>
      </c>
      <c r="Q4438">
        <v>27</v>
      </c>
      <c r="R4438">
        <v>3</v>
      </c>
      <c r="S4438" t="s">
        <v>1478</v>
      </c>
      <c r="T4438">
        <v>1</v>
      </c>
      <c r="U4438">
        <v>0.25390000000000001</v>
      </c>
      <c r="V4438">
        <v>1597</v>
      </c>
    </row>
    <row r="4439" spans="1:22">
      <c r="A4439">
        <v>216330</v>
      </c>
      <c r="B4439" t="s">
        <v>3772</v>
      </c>
      <c r="C4439">
        <v>15.6616</v>
      </c>
      <c r="D4439">
        <v>15.78749071</v>
      </c>
      <c r="E4439">
        <v>6291</v>
      </c>
      <c r="F4439">
        <v>1</v>
      </c>
      <c r="G4439">
        <v>3</v>
      </c>
      <c r="H4439">
        <v>3</v>
      </c>
      <c r="I4439">
        <v>97291</v>
      </c>
      <c r="J4439">
        <v>1</v>
      </c>
      <c r="K4439">
        <v>15</v>
      </c>
      <c r="L4439">
        <v>2</v>
      </c>
      <c r="M4439">
        <v>0</v>
      </c>
      <c r="N4439">
        <v>1</v>
      </c>
      <c r="O4439">
        <v>1</v>
      </c>
      <c r="P4439">
        <v>348</v>
      </c>
      <c r="Q4439">
        <v>27</v>
      </c>
      <c r="R4439">
        <v>3</v>
      </c>
      <c r="S4439" t="s">
        <v>1478</v>
      </c>
      <c r="T4439">
        <v>1</v>
      </c>
      <c r="U4439">
        <v>0.12589070999999999</v>
      </c>
      <c r="V4439">
        <v>792</v>
      </c>
    </row>
    <row r="4440" spans="1:22">
      <c r="A4440">
        <v>216426</v>
      </c>
      <c r="B4440" t="s">
        <v>3773</v>
      </c>
      <c r="C4440">
        <v>18.320508220000001</v>
      </c>
      <c r="D4440">
        <v>18.363</v>
      </c>
      <c r="E4440">
        <v>2845</v>
      </c>
      <c r="F4440">
        <v>1</v>
      </c>
      <c r="G4440">
        <v>5</v>
      </c>
      <c r="H4440">
        <v>4</v>
      </c>
      <c r="I4440">
        <v>97291</v>
      </c>
      <c r="J4440">
        <v>1</v>
      </c>
      <c r="K4440">
        <v>0</v>
      </c>
      <c r="L4440">
        <v>3</v>
      </c>
      <c r="M4440">
        <v>0</v>
      </c>
      <c r="N4440">
        <v>1</v>
      </c>
      <c r="O4440">
        <v>1</v>
      </c>
      <c r="P4440">
        <v>348</v>
      </c>
      <c r="Q4440">
        <v>27</v>
      </c>
      <c r="R4440">
        <v>3</v>
      </c>
      <c r="S4440" t="s">
        <v>1478</v>
      </c>
      <c r="T4440">
        <v>1</v>
      </c>
      <c r="U4440">
        <v>4.249178E-2</v>
      </c>
      <c r="V4440">
        <v>121</v>
      </c>
    </row>
    <row r="4441" spans="1:22">
      <c r="A4441">
        <v>216427</v>
      </c>
      <c r="B4441" t="s">
        <v>3773</v>
      </c>
      <c r="C4441">
        <v>18.363</v>
      </c>
      <c r="D4441">
        <v>18.3630421199999</v>
      </c>
      <c r="E4441">
        <v>2845</v>
      </c>
      <c r="F4441">
        <v>1</v>
      </c>
      <c r="G4441">
        <v>5</v>
      </c>
      <c r="H4441">
        <v>4</v>
      </c>
      <c r="I4441">
        <v>97291</v>
      </c>
      <c r="J4441">
        <v>1</v>
      </c>
      <c r="K4441">
        <v>0</v>
      </c>
      <c r="L4441">
        <v>3</v>
      </c>
      <c r="M4441">
        <v>0</v>
      </c>
      <c r="N4441">
        <v>1</v>
      </c>
      <c r="O4441">
        <v>1</v>
      </c>
      <c r="P4441">
        <v>348</v>
      </c>
      <c r="Q4441">
        <v>27</v>
      </c>
      <c r="R4441">
        <v>3</v>
      </c>
      <c r="S4441" t="s">
        <v>1478</v>
      </c>
      <c r="T4441">
        <v>1</v>
      </c>
      <c r="U4441">
        <v>4.2120000000000003E-5</v>
      </c>
      <c r="V4441">
        <v>0</v>
      </c>
    </row>
    <row r="4442" spans="1:22">
      <c r="A4442">
        <v>216428</v>
      </c>
      <c r="B4442" t="s">
        <v>3773</v>
      </c>
      <c r="C4442">
        <v>18.3630421199999</v>
      </c>
      <c r="D4442">
        <v>18.432200000000002</v>
      </c>
      <c r="E4442">
        <v>2845</v>
      </c>
      <c r="F4442">
        <v>1</v>
      </c>
      <c r="G4442">
        <v>5</v>
      </c>
      <c r="H4442">
        <v>4</v>
      </c>
      <c r="I4442">
        <v>97291</v>
      </c>
      <c r="J4442">
        <v>1</v>
      </c>
      <c r="K4442">
        <v>9</v>
      </c>
      <c r="L4442">
        <v>2</v>
      </c>
      <c r="M4442">
        <v>0</v>
      </c>
      <c r="N4442">
        <v>1</v>
      </c>
      <c r="O4442">
        <v>1</v>
      </c>
      <c r="P4442">
        <v>348</v>
      </c>
      <c r="Q4442">
        <v>27</v>
      </c>
      <c r="R4442">
        <v>3</v>
      </c>
      <c r="S4442" t="s">
        <v>1478</v>
      </c>
      <c r="T4442">
        <v>1</v>
      </c>
      <c r="U4442">
        <v>6.9157880000000005E-2</v>
      </c>
      <c r="V4442">
        <v>197</v>
      </c>
    </row>
    <row r="4443" spans="1:22">
      <c r="A4443">
        <v>216429</v>
      </c>
      <c r="B4443" t="s">
        <v>3773</v>
      </c>
      <c r="C4443">
        <v>18.432200000000002</v>
      </c>
      <c r="D4443">
        <v>18.432223090000001</v>
      </c>
      <c r="E4443">
        <v>2845</v>
      </c>
      <c r="F4443">
        <v>1</v>
      </c>
      <c r="G4443">
        <v>5</v>
      </c>
      <c r="H4443">
        <v>4</v>
      </c>
      <c r="I4443">
        <v>97291</v>
      </c>
      <c r="J4443">
        <v>1</v>
      </c>
      <c r="K4443">
        <v>9</v>
      </c>
      <c r="L4443">
        <v>2</v>
      </c>
      <c r="M4443">
        <v>0</v>
      </c>
      <c r="N4443">
        <v>1</v>
      </c>
      <c r="O4443">
        <v>1</v>
      </c>
      <c r="P4443">
        <v>348</v>
      </c>
      <c r="Q4443">
        <v>27</v>
      </c>
      <c r="R4443">
        <v>3</v>
      </c>
      <c r="S4443" t="s">
        <v>1478</v>
      </c>
      <c r="T4443">
        <v>1</v>
      </c>
      <c r="U4443">
        <v>2.3090000000000001E-5</v>
      </c>
      <c r="V4443">
        <v>0</v>
      </c>
    </row>
    <row r="4444" spans="1:22">
      <c r="A4444">
        <v>216430</v>
      </c>
      <c r="B4444" t="s">
        <v>3773</v>
      </c>
      <c r="C4444">
        <v>18.432223090000001</v>
      </c>
      <c r="D4444">
        <v>18.4496</v>
      </c>
      <c r="E4444">
        <v>2845</v>
      </c>
      <c r="F4444">
        <v>1</v>
      </c>
      <c r="G4444">
        <v>5</v>
      </c>
      <c r="H4444">
        <v>4</v>
      </c>
      <c r="I4444">
        <v>97291</v>
      </c>
      <c r="J4444">
        <v>1</v>
      </c>
      <c r="K4444">
        <v>0</v>
      </c>
      <c r="L4444">
        <v>3</v>
      </c>
      <c r="M4444">
        <v>0</v>
      </c>
      <c r="N4444">
        <v>1</v>
      </c>
      <c r="O4444">
        <v>1</v>
      </c>
      <c r="P4444">
        <v>348</v>
      </c>
      <c r="Q4444">
        <v>27</v>
      </c>
      <c r="R4444">
        <v>3</v>
      </c>
      <c r="S4444" t="s">
        <v>1478</v>
      </c>
      <c r="T4444">
        <v>1</v>
      </c>
      <c r="U4444">
        <v>1.7376909999999999E-2</v>
      </c>
      <c r="V4444">
        <v>49</v>
      </c>
    </row>
    <row r="4445" spans="1:22">
      <c r="A4445">
        <v>216431</v>
      </c>
      <c r="B4445" t="s">
        <v>3773</v>
      </c>
      <c r="C4445">
        <v>18.4496</v>
      </c>
      <c r="D4445">
        <v>18.4496103799999</v>
      </c>
      <c r="E4445">
        <v>6405</v>
      </c>
      <c r="F4445">
        <v>1</v>
      </c>
      <c r="G4445">
        <v>5</v>
      </c>
      <c r="H4445">
        <v>4</v>
      </c>
      <c r="I4445">
        <v>97291</v>
      </c>
      <c r="J4445">
        <v>1</v>
      </c>
      <c r="K4445">
        <v>0</v>
      </c>
      <c r="L4445">
        <v>3</v>
      </c>
      <c r="M4445">
        <v>0</v>
      </c>
      <c r="N4445">
        <v>1</v>
      </c>
      <c r="O4445">
        <v>1</v>
      </c>
      <c r="P4445">
        <v>348</v>
      </c>
      <c r="Q4445">
        <v>27</v>
      </c>
      <c r="R4445">
        <v>3</v>
      </c>
      <c r="S4445" t="s">
        <v>1478</v>
      </c>
      <c r="T4445">
        <v>1</v>
      </c>
      <c r="U4445">
        <v>1.0380000000000001E-5</v>
      </c>
      <c r="V4445">
        <v>0</v>
      </c>
    </row>
    <row r="4446" spans="1:22">
      <c r="A4446">
        <v>222321</v>
      </c>
      <c r="B4446" t="s">
        <v>3774</v>
      </c>
      <c r="C4446">
        <v>18.2346</v>
      </c>
      <c r="D4446">
        <v>18.701699999999899</v>
      </c>
      <c r="E4446">
        <v>24808</v>
      </c>
      <c r="F4446">
        <v>1</v>
      </c>
      <c r="G4446">
        <v>2</v>
      </c>
      <c r="H4446">
        <v>2</v>
      </c>
      <c r="I4446">
        <v>97291</v>
      </c>
      <c r="J4446">
        <v>1</v>
      </c>
      <c r="K4446">
        <v>14</v>
      </c>
      <c r="L4446">
        <v>2</v>
      </c>
      <c r="M4446">
        <v>1</v>
      </c>
      <c r="N4446">
        <v>1</v>
      </c>
      <c r="O4446">
        <v>1</v>
      </c>
      <c r="P4446">
        <v>348</v>
      </c>
      <c r="Q4446">
        <v>27</v>
      </c>
      <c r="R4446">
        <v>3</v>
      </c>
      <c r="S4446" t="s">
        <v>1478</v>
      </c>
      <c r="T4446">
        <v>1</v>
      </c>
      <c r="U4446">
        <v>0.46710000000000002</v>
      </c>
      <c r="V4446">
        <v>11588</v>
      </c>
    </row>
    <row r="4447" spans="1:22">
      <c r="A4447">
        <v>222322</v>
      </c>
      <c r="B4447" t="s">
        <v>3774</v>
      </c>
      <c r="C4447">
        <v>18.701699999999899</v>
      </c>
      <c r="D4447">
        <v>18.7817010999999</v>
      </c>
      <c r="E4447">
        <v>23870</v>
      </c>
      <c r="F4447">
        <v>1</v>
      </c>
      <c r="G4447">
        <v>2</v>
      </c>
      <c r="H4447">
        <v>2</v>
      </c>
      <c r="I4447">
        <v>97291</v>
      </c>
      <c r="J4447">
        <v>1</v>
      </c>
      <c r="K4447">
        <v>14</v>
      </c>
      <c r="L4447">
        <v>2</v>
      </c>
      <c r="M4447">
        <v>1</v>
      </c>
      <c r="N4447">
        <v>1</v>
      </c>
      <c r="O4447">
        <v>1</v>
      </c>
      <c r="P4447">
        <v>348</v>
      </c>
      <c r="Q4447">
        <v>27</v>
      </c>
      <c r="R4447">
        <v>3</v>
      </c>
      <c r="S4447" t="s">
        <v>1478</v>
      </c>
      <c r="T4447">
        <v>1</v>
      </c>
      <c r="U4447">
        <v>8.0001100000000006E-2</v>
      </c>
      <c r="V4447">
        <v>1910</v>
      </c>
    </row>
    <row r="4448" spans="1:22">
      <c r="A4448">
        <v>222323</v>
      </c>
      <c r="B4448" t="s">
        <v>3774</v>
      </c>
      <c r="C4448">
        <v>18.7817010999999</v>
      </c>
      <c r="D4448">
        <v>19.1145979</v>
      </c>
      <c r="E4448">
        <v>23162</v>
      </c>
      <c r="F4448">
        <v>1</v>
      </c>
      <c r="G4448">
        <v>2</v>
      </c>
      <c r="H4448">
        <v>2</v>
      </c>
      <c r="I4448">
        <v>97291</v>
      </c>
      <c r="J4448">
        <v>1</v>
      </c>
      <c r="K4448">
        <v>14</v>
      </c>
      <c r="L4448">
        <v>2</v>
      </c>
      <c r="M4448">
        <v>1</v>
      </c>
      <c r="N4448">
        <v>1</v>
      </c>
      <c r="O4448">
        <v>1</v>
      </c>
      <c r="P4448">
        <v>348</v>
      </c>
      <c r="Q4448">
        <v>27</v>
      </c>
      <c r="R4448">
        <v>3</v>
      </c>
      <c r="S4448" t="s">
        <v>1478</v>
      </c>
      <c r="T4448">
        <v>1</v>
      </c>
      <c r="U4448">
        <v>0.33289679999999999</v>
      </c>
      <c r="V4448">
        <v>7711</v>
      </c>
    </row>
    <row r="4449" spans="1:22">
      <c r="A4449">
        <v>222324</v>
      </c>
      <c r="B4449" t="s">
        <v>3774</v>
      </c>
      <c r="C4449">
        <v>19.1145979</v>
      </c>
      <c r="D4449">
        <v>19.412299999999899</v>
      </c>
      <c r="E4449">
        <v>22081</v>
      </c>
      <c r="F4449">
        <v>1</v>
      </c>
      <c r="G4449">
        <v>2</v>
      </c>
      <c r="H4449">
        <v>2</v>
      </c>
      <c r="I4449">
        <v>97291</v>
      </c>
      <c r="J4449">
        <v>1</v>
      </c>
      <c r="K4449">
        <v>14</v>
      </c>
      <c r="L4449">
        <v>2</v>
      </c>
      <c r="M4449">
        <v>1</v>
      </c>
      <c r="N4449">
        <v>1</v>
      </c>
      <c r="O4449">
        <v>1</v>
      </c>
      <c r="P4449">
        <v>348</v>
      </c>
      <c r="Q4449">
        <v>27</v>
      </c>
      <c r="R4449">
        <v>3</v>
      </c>
      <c r="S4449" t="s">
        <v>1478</v>
      </c>
      <c r="T4449">
        <v>1</v>
      </c>
      <c r="U4449">
        <v>0.29770210000000003</v>
      </c>
      <c r="V4449">
        <v>6574</v>
      </c>
    </row>
    <row r="4450" spans="1:22">
      <c r="A4450">
        <v>222325</v>
      </c>
      <c r="B4450" t="s">
        <v>3774</v>
      </c>
      <c r="C4450">
        <v>19.412299999999899</v>
      </c>
      <c r="D4450">
        <v>20.094200000000001</v>
      </c>
      <c r="E4450">
        <v>20401</v>
      </c>
      <c r="F4450">
        <v>1</v>
      </c>
      <c r="G4450">
        <v>2</v>
      </c>
      <c r="H4450">
        <v>2</v>
      </c>
      <c r="I4450">
        <v>97291</v>
      </c>
      <c r="J4450">
        <v>1</v>
      </c>
      <c r="K4450">
        <v>14</v>
      </c>
      <c r="L4450">
        <v>2</v>
      </c>
      <c r="M4450">
        <v>1</v>
      </c>
      <c r="N4450">
        <v>1</v>
      </c>
      <c r="O4450">
        <v>1</v>
      </c>
      <c r="P4450">
        <v>348</v>
      </c>
      <c r="Q4450">
        <v>27</v>
      </c>
      <c r="R4450">
        <v>3</v>
      </c>
      <c r="S4450" t="s">
        <v>1478</v>
      </c>
      <c r="T4450">
        <v>1</v>
      </c>
      <c r="U4450">
        <v>0.68189999999999995</v>
      </c>
      <c r="V4450">
        <v>13911</v>
      </c>
    </row>
    <row r="4451" spans="1:22">
      <c r="A4451">
        <v>222326</v>
      </c>
      <c r="B4451" t="s">
        <v>3774</v>
      </c>
      <c r="C4451">
        <v>20.094200000000001</v>
      </c>
      <c r="D4451">
        <v>20.203157399999899</v>
      </c>
      <c r="E4451">
        <v>20401</v>
      </c>
      <c r="F4451">
        <v>1</v>
      </c>
      <c r="G4451">
        <v>2</v>
      </c>
      <c r="H4451">
        <v>2</v>
      </c>
      <c r="I4451">
        <v>97291</v>
      </c>
      <c r="J4451">
        <v>1</v>
      </c>
      <c r="K4451">
        <v>14</v>
      </c>
      <c r="L4451">
        <v>2</v>
      </c>
      <c r="M4451">
        <v>1</v>
      </c>
      <c r="N4451">
        <v>1</v>
      </c>
      <c r="O4451">
        <v>1</v>
      </c>
      <c r="P4451">
        <v>348</v>
      </c>
      <c r="Q4451">
        <v>27</v>
      </c>
      <c r="R4451">
        <v>3</v>
      </c>
      <c r="S4451" t="s">
        <v>1478</v>
      </c>
      <c r="T4451">
        <v>1</v>
      </c>
      <c r="U4451">
        <v>0.1089574</v>
      </c>
      <c r="V4451">
        <v>2223</v>
      </c>
    </row>
    <row r="4452" spans="1:22">
      <c r="A4452">
        <v>222327</v>
      </c>
      <c r="B4452" t="s">
        <v>3774</v>
      </c>
      <c r="C4452">
        <v>20.203157399999899</v>
      </c>
      <c r="D4452">
        <v>20.466000000000001</v>
      </c>
      <c r="E4452">
        <v>18407</v>
      </c>
      <c r="F4452">
        <v>1</v>
      </c>
      <c r="G4452">
        <v>2</v>
      </c>
      <c r="H4452">
        <v>2</v>
      </c>
      <c r="I4452">
        <v>97291</v>
      </c>
      <c r="J4452">
        <v>1</v>
      </c>
      <c r="K4452">
        <v>14</v>
      </c>
      <c r="L4452">
        <v>2</v>
      </c>
      <c r="M4452">
        <v>1</v>
      </c>
      <c r="N4452">
        <v>1</v>
      </c>
      <c r="O4452">
        <v>1</v>
      </c>
      <c r="P4452">
        <v>348</v>
      </c>
      <c r="Q4452">
        <v>27</v>
      </c>
      <c r="R4452">
        <v>3</v>
      </c>
      <c r="S4452" t="s">
        <v>1478</v>
      </c>
      <c r="T4452">
        <v>1</v>
      </c>
      <c r="U4452">
        <v>0.26284259999999998</v>
      </c>
      <c r="V4452">
        <v>4838</v>
      </c>
    </row>
    <row r="4453" spans="1:22">
      <c r="A4453">
        <v>222328</v>
      </c>
      <c r="B4453" t="s">
        <v>3774</v>
      </c>
      <c r="C4453">
        <v>20.466000000000001</v>
      </c>
      <c r="D4453">
        <v>20.486418</v>
      </c>
      <c r="E4453">
        <v>18407</v>
      </c>
      <c r="F4453">
        <v>1</v>
      </c>
      <c r="G4453">
        <v>2</v>
      </c>
      <c r="H4453">
        <v>2</v>
      </c>
      <c r="I4453">
        <v>97291</v>
      </c>
      <c r="J4453">
        <v>1</v>
      </c>
      <c r="K4453">
        <v>14</v>
      </c>
      <c r="L4453">
        <v>2</v>
      </c>
      <c r="M4453">
        <v>1</v>
      </c>
      <c r="N4453">
        <v>1</v>
      </c>
      <c r="O4453">
        <v>1</v>
      </c>
      <c r="P4453">
        <v>348</v>
      </c>
      <c r="Q4453">
        <v>9</v>
      </c>
      <c r="R4453">
        <v>3</v>
      </c>
      <c r="S4453" t="s">
        <v>1478</v>
      </c>
      <c r="T4453">
        <v>1</v>
      </c>
      <c r="U4453">
        <v>2.0417999999999999E-2</v>
      </c>
      <c r="V4453">
        <v>376</v>
      </c>
    </row>
    <row r="4454" spans="1:22">
      <c r="A4454">
        <v>222329</v>
      </c>
      <c r="B4454" t="s">
        <v>3774</v>
      </c>
      <c r="C4454">
        <v>20.486418</v>
      </c>
      <c r="D4454">
        <v>21.04609997</v>
      </c>
      <c r="E4454">
        <v>16927</v>
      </c>
      <c r="F4454">
        <v>1</v>
      </c>
      <c r="G4454">
        <v>2</v>
      </c>
      <c r="H4454">
        <v>2</v>
      </c>
      <c r="I4454">
        <v>97291</v>
      </c>
      <c r="J4454">
        <v>1</v>
      </c>
      <c r="K4454">
        <v>14</v>
      </c>
      <c r="L4454">
        <v>2</v>
      </c>
      <c r="M4454">
        <v>1</v>
      </c>
      <c r="N4454">
        <v>1</v>
      </c>
      <c r="O4454">
        <v>1</v>
      </c>
      <c r="P4454">
        <v>348</v>
      </c>
      <c r="Q4454">
        <v>27</v>
      </c>
      <c r="R4454">
        <v>3</v>
      </c>
      <c r="S4454" t="s">
        <v>1478</v>
      </c>
      <c r="T4454">
        <v>1</v>
      </c>
      <c r="U4454">
        <v>0.55968196999999997</v>
      </c>
      <c r="V4454">
        <v>9474</v>
      </c>
    </row>
    <row r="4455" spans="1:22">
      <c r="A4455">
        <v>238752</v>
      </c>
      <c r="B4455" t="s">
        <v>3775</v>
      </c>
      <c r="C4455">
        <v>-2.9999999999999997E-8</v>
      </c>
      <c r="D4455">
        <v>8.8999999999999999E-3</v>
      </c>
      <c r="E4455">
        <v>27038</v>
      </c>
      <c r="F4455">
        <v>2</v>
      </c>
      <c r="G4455">
        <v>2</v>
      </c>
      <c r="H4455">
        <v>3</v>
      </c>
      <c r="I4455">
        <v>97291</v>
      </c>
      <c r="J4455">
        <v>1</v>
      </c>
      <c r="K4455">
        <v>14</v>
      </c>
      <c r="L4455">
        <v>2</v>
      </c>
      <c r="M4455">
        <v>0</v>
      </c>
      <c r="N4455">
        <v>1</v>
      </c>
      <c r="O4455">
        <v>1</v>
      </c>
      <c r="P4455">
        <v>348</v>
      </c>
      <c r="Q4455">
        <v>27</v>
      </c>
      <c r="R4455">
        <v>3</v>
      </c>
      <c r="S4455" t="s">
        <v>1478</v>
      </c>
      <c r="T4455">
        <v>1</v>
      </c>
      <c r="U4455">
        <v>8.9000299999999997E-3</v>
      </c>
      <c r="V4455">
        <v>241</v>
      </c>
    </row>
    <row r="4456" spans="1:22">
      <c r="A4456">
        <v>238753</v>
      </c>
      <c r="B4456" t="s">
        <v>3775</v>
      </c>
      <c r="C4456">
        <v>8.8999999999999999E-3</v>
      </c>
      <c r="D4456">
        <v>6.0600000000000001E-2</v>
      </c>
      <c r="E4456">
        <v>27038</v>
      </c>
      <c r="F4456">
        <v>2</v>
      </c>
      <c r="G4456">
        <v>2</v>
      </c>
      <c r="H4456">
        <v>3</v>
      </c>
      <c r="I4456">
        <v>97291</v>
      </c>
      <c r="J4456">
        <v>1</v>
      </c>
      <c r="K4456">
        <v>14</v>
      </c>
      <c r="L4456">
        <v>2</v>
      </c>
      <c r="M4456">
        <v>0</v>
      </c>
      <c r="N4456">
        <v>1</v>
      </c>
      <c r="O4456">
        <v>1</v>
      </c>
      <c r="P4456">
        <v>348</v>
      </c>
      <c r="Q4456">
        <v>27</v>
      </c>
      <c r="R4456">
        <v>3</v>
      </c>
      <c r="S4456" t="s">
        <v>1478</v>
      </c>
      <c r="T4456">
        <v>1</v>
      </c>
      <c r="U4456">
        <v>5.1700000000000003E-2</v>
      </c>
      <c r="V4456">
        <v>1398</v>
      </c>
    </row>
    <row r="4457" spans="1:22">
      <c r="A4457">
        <v>238754</v>
      </c>
      <c r="B4457" t="s">
        <v>3775</v>
      </c>
      <c r="C4457">
        <v>6.0600000000000001E-2</v>
      </c>
      <c r="D4457">
        <v>8.4099999999999994E-2</v>
      </c>
      <c r="E4457">
        <v>25483</v>
      </c>
      <c r="F4457">
        <v>2</v>
      </c>
      <c r="G4457">
        <v>2</v>
      </c>
      <c r="H4457">
        <v>3</v>
      </c>
      <c r="I4457">
        <v>97291</v>
      </c>
      <c r="J4457">
        <v>1</v>
      </c>
      <c r="K4457">
        <v>14</v>
      </c>
      <c r="L4457">
        <v>2</v>
      </c>
      <c r="M4457">
        <v>0</v>
      </c>
      <c r="N4457">
        <v>1</v>
      </c>
      <c r="O4457">
        <v>1</v>
      </c>
      <c r="P4457">
        <v>348</v>
      </c>
      <c r="Q4457">
        <v>27</v>
      </c>
      <c r="R4457">
        <v>3</v>
      </c>
      <c r="S4457" t="s">
        <v>1478</v>
      </c>
      <c r="T4457">
        <v>1</v>
      </c>
      <c r="U4457">
        <v>2.35E-2</v>
      </c>
      <c r="V4457">
        <v>599</v>
      </c>
    </row>
    <row r="4458" spans="1:22">
      <c r="A4458">
        <v>238755</v>
      </c>
      <c r="B4458" t="s">
        <v>3775</v>
      </c>
      <c r="C4458">
        <v>8.4099999999999994E-2</v>
      </c>
      <c r="D4458">
        <v>9.9299999999999999E-2</v>
      </c>
      <c r="E4458">
        <v>24683</v>
      </c>
      <c r="F4458">
        <v>2</v>
      </c>
      <c r="G4458">
        <v>2</v>
      </c>
      <c r="H4458">
        <v>3</v>
      </c>
      <c r="I4458">
        <v>97291</v>
      </c>
      <c r="J4458">
        <v>1</v>
      </c>
      <c r="K4458">
        <v>14</v>
      </c>
      <c r="L4458">
        <v>2</v>
      </c>
      <c r="M4458">
        <v>0</v>
      </c>
      <c r="N4458">
        <v>1</v>
      </c>
      <c r="O4458">
        <v>1</v>
      </c>
      <c r="P4458">
        <v>348</v>
      </c>
      <c r="Q4458">
        <v>27</v>
      </c>
      <c r="R4458">
        <v>3</v>
      </c>
      <c r="S4458" t="s">
        <v>1478</v>
      </c>
      <c r="T4458">
        <v>1</v>
      </c>
      <c r="U4458">
        <v>1.52E-2</v>
      </c>
      <c r="V4458">
        <v>375</v>
      </c>
    </row>
    <row r="4459" spans="1:22">
      <c r="A4459">
        <v>238756</v>
      </c>
      <c r="B4459" t="s">
        <v>3775</v>
      </c>
      <c r="C4459">
        <v>9.9299999999999999E-2</v>
      </c>
      <c r="D4459">
        <v>0.18990000000000001</v>
      </c>
      <c r="E4459">
        <v>22496</v>
      </c>
      <c r="F4459">
        <v>2</v>
      </c>
      <c r="G4459">
        <v>2</v>
      </c>
      <c r="H4459">
        <v>3</v>
      </c>
      <c r="I4459">
        <v>97291</v>
      </c>
      <c r="J4459">
        <v>1</v>
      </c>
      <c r="K4459">
        <v>14</v>
      </c>
      <c r="L4459">
        <v>2</v>
      </c>
      <c r="M4459">
        <v>0</v>
      </c>
      <c r="N4459">
        <v>1</v>
      </c>
      <c r="O4459">
        <v>1</v>
      </c>
      <c r="P4459">
        <v>348</v>
      </c>
      <c r="Q4459">
        <v>27</v>
      </c>
      <c r="R4459">
        <v>3</v>
      </c>
      <c r="S4459" t="s">
        <v>1478</v>
      </c>
      <c r="T4459">
        <v>1</v>
      </c>
      <c r="U4459">
        <v>9.06E-2</v>
      </c>
      <c r="V4459">
        <v>2038</v>
      </c>
    </row>
    <row r="4460" spans="1:22">
      <c r="A4460">
        <v>238757</v>
      </c>
      <c r="B4460" t="s">
        <v>3775</v>
      </c>
      <c r="C4460">
        <v>0.18990000000000001</v>
      </c>
      <c r="D4460">
        <v>0.23960000000000001</v>
      </c>
      <c r="E4460">
        <v>19596</v>
      </c>
      <c r="F4460">
        <v>2</v>
      </c>
      <c r="G4460">
        <v>2</v>
      </c>
      <c r="H4460">
        <v>3</v>
      </c>
      <c r="I4460">
        <v>97291</v>
      </c>
      <c r="J4460">
        <v>1</v>
      </c>
      <c r="K4460">
        <v>14</v>
      </c>
      <c r="L4460">
        <v>2</v>
      </c>
      <c r="M4460">
        <v>0</v>
      </c>
      <c r="N4460">
        <v>1</v>
      </c>
      <c r="O4460">
        <v>1</v>
      </c>
      <c r="P4460">
        <v>348</v>
      </c>
      <c r="Q4460">
        <v>27</v>
      </c>
      <c r="R4460">
        <v>3</v>
      </c>
      <c r="S4460" t="s">
        <v>1478</v>
      </c>
      <c r="T4460">
        <v>1</v>
      </c>
      <c r="U4460">
        <v>4.9700000000000001E-2</v>
      </c>
      <c r="V4460">
        <v>974</v>
      </c>
    </row>
    <row r="4461" spans="1:22">
      <c r="A4461">
        <v>238758</v>
      </c>
      <c r="B4461" t="s">
        <v>3775</v>
      </c>
      <c r="C4461">
        <v>0.23960000000000001</v>
      </c>
      <c r="D4461">
        <v>0.25290000000000001</v>
      </c>
      <c r="E4461">
        <v>18293</v>
      </c>
      <c r="F4461">
        <v>2</v>
      </c>
      <c r="G4461">
        <v>2</v>
      </c>
      <c r="H4461">
        <v>3</v>
      </c>
      <c r="I4461">
        <v>97291</v>
      </c>
      <c r="J4461">
        <v>1</v>
      </c>
      <c r="K4461">
        <v>14</v>
      </c>
      <c r="L4461">
        <v>2</v>
      </c>
      <c r="M4461">
        <v>0</v>
      </c>
      <c r="N4461">
        <v>1</v>
      </c>
      <c r="O4461">
        <v>1</v>
      </c>
      <c r="P4461">
        <v>348</v>
      </c>
      <c r="Q4461">
        <v>27</v>
      </c>
      <c r="R4461">
        <v>3</v>
      </c>
      <c r="S4461" t="s">
        <v>1478</v>
      </c>
      <c r="T4461">
        <v>1</v>
      </c>
      <c r="U4461">
        <v>1.3299999999999999E-2</v>
      </c>
      <c r="V4461">
        <v>243</v>
      </c>
    </row>
    <row r="4462" spans="1:22">
      <c r="A4462">
        <v>238759</v>
      </c>
      <c r="B4462" t="s">
        <v>3775</v>
      </c>
      <c r="C4462">
        <v>0.25290000000000001</v>
      </c>
      <c r="D4462">
        <v>0.25304860000000001</v>
      </c>
      <c r="E4462">
        <v>16850</v>
      </c>
      <c r="F4462">
        <v>2</v>
      </c>
      <c r="G4462">
        <v>2</v>
      </c>
      <c r="H4462">
        <v>3</v>
      </c>
      <c r="I4462">
        <v>97291</v>
      </c>
      <c r="J4462">
        <v>1</v>
      </c>
      <c r="K4462">
        <v>14</v>
      </c>
      <c r="L4462">
        <v>2</v>
      </c>
      <c r="M4462">
        <v>0</v>
      </c>
      <c r="N4462">
        <v>1</v>
      </c>
      <c r="O4462">
        <v>1</v>
      </c>
      <c r="P4462">
        <v>348</v>
      </c>
      <c r="Q4462">
        <v>27</v>
      </c>
      <c r="R4462">
        <v>3</v>
      </c>
      <c r="S4462" t="s">
        <v>1478</v>
      </c>
      <c r="T4462">
        <v>1</v>
      </c>
      <c r="U4462">
        <v>1.4860000000000001E-4</v>
      </c>
      <c r="V4462">
        <v>3</v>
      </c>
    </row>
    <row r="4463" spans="1:22">
      <c r="A4463">
        <v>238760</v>
      </c>
      <c r="B4463" t="s">
        <v>3775</v>
      </c>
      <c r="C4463">
        <v>0.25304860000000001</v>
      </c>
      <c r="D4463">
        <v>0.28161162000000001</v>
      </c>
      <c r="E4463">
        <v>16850</v>
      </c>
      <c r="F4463">
        <v>2</v>
      </c>
      <c r="G4463">
        <v>5</v>
      </c>
      <c r="H4463">
        <v>4</v>
      </c>
      <c r="I4463">
        <v>97291</v>
      </c>
      <c r="J4463">
        <v>1</v>
      </c>
      <c r="K4463">
        <v>14</v>
      </c>
      <c r="L4463">
        <v>2</v>
      </c>
      <c r="M4463">
        <v>0</v>
      </c>
      <c r="N4463">
        <v>1</v>
      </c>
      <c r="O4463">
        <v>1</v>
      </c>
      <c r="P4463">
        <v>348</v>
      </c>
      <c r="Q4463">
        <v>27</v>
      </c>
      <c r="R4463">
        <v>3</v>
      </c>
      <c r="S4463" t="s">
        <v>1478</v>
      </c>
      <c r="T4463">
        <v>1</v>
      </c>
      <c r="U4463">
        <v>2.8563020000000001E-2</v>
      </c>
      <c r="V4463">
        <v>481</v>
      </c>
    </row>
    <row r="4464" spans="1:22">
      <c r="A4464">
        <v>238761</v>
      </c>
      <c r="B4464" t="s">
        <v>3775</v>
      </c>
      <c r="C4464">
        <v>0.28161162000000001</v>
      </c>
      <c r="D4464">
        <v>0.30940000000000001</v>
      </c>
      <c r="E4464">
        <v>16850</v>
      </c>
      <c r="F4464">
        <v>2</v>
      </c>
      <c r="G4464">
        <v>5</v>
      </c>
      <c r="H4464">
        <v>4</v>
      </c>
      <c r="I4464">
        <v>97291</v>
      </c>
      <c r="J4464">
        <v>1</v>
      </c>
      <c r="K4464">
        <v>0</v>
      </c>
      <c r="L4464">
        <v>0</v>
      </c>
      <c r="M4464">
        <v>0</v>
      </c>
      <c r="N4464">
        <v>1</v>
      </c>
      <c r="O4464">
        <v>1</v>
      </c>
      <c r="P4464">
        <v>348</v>
      </c>
      <c r="Q4464">
        <v>27</v>
      </c>
      <c r="R4464">
        <v>3</v>
      </c>
      <c r="S4464" t="s">
        <v>1478</v>
      </c>
      <c r="T4464">
        <v>1</v>
      </c>
      <c r="U4464">
        <v>2.7788380000000001E-2</v>
      </c>
      <c r="V4464">
        <v>468</v>
      </c>
    </row>
    <row r="4465" spans="1:22">
      <c r="A4465">
        <v>238762</v>
      </c>
      <c r="B4465" t="s">
        <v>3775</v>
      </c>
      <c r="C4465">
        <v>0.30940000000000001</v>
      </c>
      <c r="D4465">
        <v>0.31009999999999999</v>
      </c>
      <c r="E4465">
        <v>15668</v>
      </c>
      <c r="F4465">
        <v>2</v>
      </c>
      <c r="G4465">
        <v>5</v>
      </c>
      <c r="H4465">
        <v>4</v>
      </c>
      <c r="I4465">
        <v>97291</v>
      </c>
      <c r="J4465">
        <v>1</v>
      </c>
      <c r="K4465">
        <v>0</v>
      </c>
      <c r="L4465">
        <v>0</v>
      </c>
      <c r="M4465">
        <v>0</v>
      </c>
      <c r="N4465">
        <v>1</v>
      </c>
      <c r="O4465">
        <v>1</v>
      </c>
      <c r="P4465">
        <v>348</v>
      </c>
      <c r="Q4465">
        <v>27</v>
      </c>
      <c r="R4465">
        <v>3</v>
      </c>
      <c r="S4465" t="s">
        <v>1478</v>
      </c>
      <c r="T4465">
        <v>1</v>
      </c>
      <c r="U4465">
        <v>6.9999999999999999E-4</v>
      </c>
      <c r="V4465">
        <v>11</v>
      </c>
    </row>
    <row r="4466" spans="1:22">
      <c r="A4466">
        <v>238763</v>
      </c>
      <c r="B4466" t="s">
        <v>3775</v>
      </c>
      <c r="C4466">
        <v>0.31009999999999999</v>
      </c>
      <c r="D4466">
        <v>0.3412</v>
      </c>
      <c r="E4466">
        <v>15010</v>
      </c>
      <c r="F4466">
        <v>2</v>
      </c>
      <c r="G4466">
        <v>5</v>
      </c>
      <c r="H4466">
        <v>4</v>
      </c>
      <c r="I4466">
        <v>97291</v>
      </c>
      <c r="J4466">
        <v>1</v>
      </c>
      <c r="K4466">
        <v>0</v>
      </c>
      <c r="L4466">
        <v>0</v>
      </c>
      <c r="M4466">
        <v>0</v>
      </c>
      <c r="N4466">
        <v>1</v>
      </c>
      <c r="O4466">
        <v>1</v>
      </c>
      <c r="P4466">
        <v>348</v>
      </c>
      <c r="Q4466">
        <v>27</v>
      </c>
      <c r="R4466">
        <v>3</v>
      </c>
      <c r="S4466" t="s">
        <v>1478</v>
      </c>
      <c r="T4466">
        <v>1</v>
      </c>
      <c r="U4466">
        <v>3.1099999999999999E-2</v>
      </c>
      <c r="V4466">
        <v>467</v>
      </c>
    </row>
    <row r="4467" spans="1:22">
      <c r="A4467">
        <v>238764</v>
      </c>
      <c r="B4467" t="s">
        <v>3775</v>
      </c>
      <c r="C4467">
        <v>0.3412</v>
      </c>
      <c r="D4467">
        <v>0.41760000000000003</v>
      </c>
      <c r="E4467">
        <v>12788</v>
      </c>
      <c r="F4467">
        <v>2</v>
      </c>
      <c r="G4467">
        <v>5</v>
      </c>
      <c r="H4467">
        <v>4</v>
      </c>
      <c r="I4467">
        <v>97291</v>
      </c>
      <c r="J4467">
        <v>1</v>
      </c>
      <c r="K4467">
        <v>0</v>
      </c>
      <c r="L4467">
        <v>0</v>
      </c>
      <c r="M4467">
        <v>0</v>
      </c>
      <c r="N4467">
        <v>1</v>
      </c>
      <c r="O4467">
        <v>1</v>
      </c>
      <c r="P4467">
        <v>348</v>
      </c>
      <c r="Q4467">
        <v>27</v>
      </c>
      <c r="R4467">
        <v>3</v>
      </c>
      <c r="S4467" t="s">
        <v>1478</v>
      </c>
      <c r="T4467">
        <v>1</v>
      </c>
      <c r="U4467">
        <v>7.6399999999999996E-2</v>
      </c>
      <c r="V4467">
        <v>977</v>
      </c>
    </row>
    <row r="4468" spans="1:22">
      <c r="A4468">
        <v>238765</v>
      </c>
      <c r="B4468" t="s">
        <v>3775</v>
      </c>
      <c r="C4468">
        <v>0.41760000000000003</v>
      </c>
      <c r="D4468">
        <v>0.44700000000000001</v>
      </c>
      <c r="E4468">
        <v>12680</v>
      </c>
      <c r="F4468">
        <v>2</v>
      </c>
      <c r="G4468">
        <v>5</v>
      </c>
      <c r="H4468">
        <v>4</v>
      </c>
      <c r="I4468">
        <v>97291</v>
      </c>
      <c r="J4468">
        <v>1</v>
      </c>
      <c r="K4468">
        <v>0</v>
      </c>
      <c r="L4468">
        <v>0</v>
      </c>
      <c r="M4468">
        <v>0</v>
      </c>
      <c r="N4468">
        <v>1</v>
      </c>
      <c r="O4468">
        <v>1</v>
      </c>
      <c r="P4468">
        <v>348</v>
      </c>
      <c r="Q4468">
        <v>27</v>
      </c>
      <c r="R4468">
        <v>3</v>
      </c>
      <c r="S4468" t="s">
        <v>1478</v>
      </c>
      <c r="T4468">
        <v>1</v>
      </c>
      <c r="U4468">
        <v>2.9399999999999999E-2</v>
      </c>
      <c r="V4468">
        <v>373</v>
      </c>
    </row>
    <row r="4469" spans="1:22">
      <c r="A4469">
        <v>238766</v>
      </c>
      <c r="B4469" t="s">
        <v>3775</v>
      </c>
      <c r="C4469">
        <v>0.44700000000000001</v>
      </c>
      <c r="D4469">
        <v>0.4849</v>
      </c>
      <c r="E4469">
        <v>12610</v>
      </c>
      <c r="F4469">
        <v>2</v>
      </c>
      <c r="G4469">
        <v>5</v>
      </c>
      <c r="H4469">
        <v>4</v>
      </c>
      <c r="I4469">
        <v>97291</v>
      </c>
      <c r="J4469">
        <v>1</v>
      </c>
      <c r="K4469">
        <v>0</v>
      </c>
      <c r="L4469">
        <v>0</v>
      </c>
      <c r="M4469">
        <v>0</v>
      </c>
      <c r="N4469">
        <v>1</v>
      </c>
      <c r="O4469">
        <v>1</v>
      </c>
      <c r="P4469">
        <v>348</v>
      </c>
      <c r="Q4469">
        <v>27</v>
      </c>
      <c r="R4469">
        <v>3</v>
      </c>
      <c r="S4469" t="s">
        <v>1478</v>
      </c>
      <c r="T4469">
        <v>1</v>
      </c>
      <c r="U4469">
        <v>3.7900000000000003E-2</v>
      </c>
      <c r="V4469">
        <v>478</v>
      </c>
    </row>
    <row r="4470" spans="1:22">
      <c r="A4470">
        <v>238767</v>
      </c>
      <c r="B4470" t="s">
        <v>3775</v>
      </c>
      <c r="C4470">
        <v>0.4849</v>
      </c>
      <c r="D4470">
        <v>0.50870000000000004</v>
      </c>
      <c r="E4470">
        <v>12547</v>
      </c>
      <c r="F4470">
        <v>2</v>
      </c>
      <c r="G4470">
        <v>5</v>
      </c>
      <c r="H4470">
        <v>4</v>
      </c>
      <c r="I4470">
        <v>97291</v>
      </c>
      <c r="J4470">
        <v>1</v>
      </c>
      <c r="K4470">
        <v>0</v>
      </c>
      <c r="L4470">
        <v>0</v>
      </c>
      <c r="M4470">
        <v>0</v>
      </c>
      <c r="N4470">
        <v>1</v>
      </c>
      <c r="O4470">
        <v>1</v>
      </c>
      <c r="P4470">
        <v>348</v>
      </c>
      <c r="Q4470">
        <v>27</v>
      </c>
      <c r="R4470">
        <v>3</v>
      </c>
      <c r="S4470" t="s">
        <v>1478</v>
      </c>
      <c r="T4470">
        <v>1</v>
      </c>
      <c r="U4470">
        <v>2.3800000000000002E-2</v>
      </c>
      <c r="V4470">
        <v>299</v>
      </c>
    </row>
    <row r="4471" spans="1:22">
      <c r="A4471">
        <v>238768</v>
      </c>
      <c r="B4471" t="s">
        <v>3775</v>
      </c>
      <c r="C4471">
        <v>0.50870000000000004</v>
      </c>
      <c r="D4471">
        <v>0.60029999999999994</v>
      </c>
      <c r="E4471">
        <v>12429</v>
      </c>
      <c r="F4471">
        <v>2</v>
      </c>
      <c r="G4471">
        <v>5</v>
      </c>
      <c r="H4471">
        <v>4</v>
      </c>
      <c r="I4471">
        <v>97291</v>
      </c>
      <c r="J4471">
        <v>1</v>
      </c>
      <c r="K4471">
        <v>0</v>
      </c>
      <c r="L4471">
        <v>0</v>
      </c>
      <c r="M4471">
        <v>0</v>
      </c>
      <c r="N4471">
        <v>1</v>
      </c>
      <c r="O4471">
        <v>1</v>
      </c>
      <c r="P4471">
        <v>348</v>
      </c>
      <c r="Q4471">
        <v>27</v>
      </c>
      <c r="R4471">
        <v>3</v>
      </c>
      <c r="S4471" t="s">
        <v>1478</v>
      </c>
      <c r="T4471">
        <v>1</v>
      </c>
      <c r="U4471">
        <v>9.1600000000000001E-2</v>
      </c>
      <c r="V4471">
        <v>1138</v>
      </c>
    </row>
    <row r="4472" spans="1:22">
      <c r="A4472">
        <v>238769</v>
      </c>
      <c r="B4472" t="s">
        <v>3775</v>
      </c>
      <c r="C4472">
        <v>0.60029999999999994</v>
      </c>
      <c r="D4472">
        <v>0.64670000000000005</v>
      </c>
      <c r="E4472">
        <v>12429</v>
      </c>
      <c r="F4472">
        <v>2</v>
      </c>
      <c r="G4472">
        <v>5</v>
      </c>
      <c r="H4472">
        <v>4</v>
      </c>
      <c r="I4472">
        <v>97291</v>
      </c>
      <c r="J4472">
        <v>1</v>
      </c>
      <c r="K4472">
        <v>0</v>
      </c>
      <c r="L4472">
        <v>0</v>
      </c>
      <c r="M4472">
        <v>0</v>
      </c>
      <c r="N4472">
        <v>1</v>
      </c>
      <c r="O4472">
        <v>1</v>
      </c>
      <c r="P4472">
        <v>348</v>
      </c>
      <c r="Q4472">
        <v>27</v>
      </c>
      <c r="R4472">
        <v>3</v>
      </c>
      <c r="S4472" t="s">
        <v>1478</v>
      </c>
      <c r="T4472">
        <v>1</v>
      </c>
      <c r="U4472">
        <v>4.6399999999999997E-2</v>
      </c>
      <c r="V4472">
        <v>577</v>
      </c>
    </row>
    <row r="4473" spans="1:22">
      <c r="A4473">
        <v>238770</v>
      </c>
      <c r="B4473" t="s">
        <v>3775</v>
      </c>
      <c r="C4473">
        <v>0.64670000000000005</v>
      </c>
      <c r="D4473">
        <v>0.70120000000000005</v>
      </c>
      <c r="E4473">
        <v>12184</v>
      </c>
      <c r="F4473">
        <v>2</v>
      </c>
      <c r="G4473">
        <v>5</v>
      </c>
      <c r="H4473">
        <v>4</v>
      </c>
      <c r="I4473">
        <v>97291</v>
      </c>
      <c r="J4473">
        <v>1</v>
      </c>
      <c r="K4473">
        <v>0</v>
      </c>
      <c r="L4473">
        <v>0</v>
      </c>
      <c r="M4473">
        <v>0</v>
      </c>
      <c r="N4473">
        <v>1</v>
      </c>
      <c r="O4473">
        <v>1</v>
      </c>
      <c r="P4473">
        <v>348</v>
      </c>
      <c r="Q4473">
        <v>27</v>
      </c>
      <c r="R4473">
        <v>3</v>
      </c>
      <c r="S4473" t="s">
        <v>1478</v>
      </c>
      <c r="T4473">
        <v>1</v>
      </c>
      <c r="U4473">
        <v>5.45E-2</v>
      </c>
      <c r="V4473">
        <v>664</v>
      </c>
    </row>
    <row r="4474" spans="1:22">
      <c r="A4474">
        <v>238771</v>
      </c>
      <c r="B4474" t="s">
        <v>3775</v>
      </c>
      <c r="C4474">
        <v>0.70120000000000005</v>
      </c>
      <c r="D4474">
        <v>0.752</v>
      </c>
      <c r="E4474">
        <v>12076</v>
      </c>
      <c r="F4474">
        <v>2</v>
      </c>
      <c r="G4474">
        <v>5</v>
      </c>
      <c r="H4474">
        <v>4</v>
      </c>
      <c r="I4474">
        <v>97291</v>
      </c>
      <c r="J4474">
        <v>1</v>
      </c>
      <c r="K4474">
        <v>0</v>
      </c>
      <c r="L4474">
        <v>0</v>
      </c>
      <c r="M4474">
        <v>0</v>
      </c>
      <c r="N4474">
        <v>1</v>
      </c>
      <c r="O4474">
        <v>1</v>
      </c>
      <c r="P4474">
        <v>348</v>
      </c>
      <c r="Q4474">
        <v>27</v>
      </c>
      <c r="R4474">
        <v>3</v>
      </c>
      <c r="S4474" t="s">
        <v>1478</v>
      </c>
      <c r="T4474">
        <v>1</v>
      </c>
      <c r="U4474">
        <v>5.0799999999999998E-2</v>
      </c>
      <c r="V4474">
        <v>613</v>
      </c>
    </row>
    <row r="4475" spans="1:22">
      <c r="A4475">
        <v>238772</v>
      </c>
      <c r="B4475" t="s">
        <v>3775</v>
      </c>
      <c r="C4475">
        <v>0.752</v>
      </c>
      <c r="D4475">
        <v>0.80859999999999999</v>
      </c>
      <c r="E4475">
        <v>11966</v>
      </c>
      <c r="F4475">
        <v>2</v>
      </c>
      <c r="G4475">
        <v>5</v>
      </c>
      <c r="H4475">
        <v>4</v>
      </c>
      <c r="I4475">
        <v>97291</v>
      </c>
      <c r="J4475">
        <v>1</v>
      </c>
      <c r="K4475">
        <v>0</v>
      </c>
      <c r="L4475">
        <v>0</v>
      </c>
      <c r="M4475">
        <v>0</v>
      </c>
      <c r="N4475">
        <v>1</v>
      </c>
      <c r="O4475">
        <v>1</v>
      </c>
      <c r="P4475">
        <v>348</v>
      </c>
      <c r="Q4475">
        <v>27</v>
      </c>
      <c r="R4475">
        <v>3</v>
      </c>
      <c r="S4475" t="s">
        <v>1478</v>
      </c>
      <c r="T4475">
        <v>1</v>
      </c>
      <c r="U4475">
        <v>5.6599999999999998E-2</v>
      </c>
      <c r="V4475">
        <v>677</v>
      </c>
    </row>
    <row r="4476" spans="1:22">
      <c r="A4476">
        <v>238773</v>
      </c>
      <c r="B4476" t="s">
        <v>3775</v>
      </c>
      <c r="C4476">
        <v>0.80859999999999999</v>
      </c>
      <c r="D4476">
        <v>0.82540000000000002</v>
      </c>
      <c r="E4476">
        <v>11890</v>
      </c>
      <c r="F4476">
        <v>2</v>
      </c>
      <c r="G4476">
        <v>5</v>
      </c>
      <c r="H4476">
        <v>4</v>
      </c>
      <c r="I4476">
        <v>97291</v>
      </c>
      <c r="J4476">
        <v>1</v>
      </c>
      <c r="K4476">
        <v>0</v>
      </c>
      <c r="L4476">
        <v>0</v>
      </c>
      <c r="M4476">
        <v>0</v>
      </c>
      <c r="N4476">
        <v>1</v>
      </c>
      <c r="O4476">
        <v>1</v>
      </c>
      <c r="P4476">
        <v>348</v>
      </c>
      <c r="Q4476">
        <v>27</v>
      </c>
      <c r="R4476">
        <v>3</v>
      </c>
      <c r="S4476" t="s">
        <v>1478</v>
      </c>
      <c r="T4476">
        <v>1</v>
      </c>
      <c r="U4476">
        <v>1.6799999999999999E-2</v>
      </c>
      <c r="V4476">
        <v>200</v>
      </c>
    </row>
    <row r="4477" spans="1:22">
      <c r="A4477">
        <v>238774</v>
      </c>
      <c r="B4477" t="s">
        <v>3775</v>
      </c>
      <c r="C4477">
        <v>0.82540000000000002</v>
      </c>
      <c r="D4477">
        <v>0.91549999999999998</v>
      </c>
      <c r="E4477">
        <v>11781</v>
      </c>
      <c r="F4477">
        <v>2</v>
      </c>
      <c r="G4477">
        <v>5</v>
      </c>
      <c r="H4477">
        <v>4</v>
      </c>
      <c r="I4477">
        <v>97291</v>
      </c>
      <c r="J4477">
        <v>1</v>
      </c>
      <c r="K4477">
        <v>0</v>
      </c>
      <c r="L4477">
        <v>0</v>
      </c>
      <c r="M4477">
        <v>0</v>
      </c>
      <c r="N4477">
        <v>1</v>
      </c>
      <c r="O4477">
        <v>1</v>
      </c>
      <c r="P4477">
        <v>348</v>
      </c>
      <c r="Q4477">
        <v>27</v>
      </c>
      <c r="R4477">
        <v>3</v>
      </c>
      <c r="S4477" t="s">
        <v>1478</v>
      </c>
      <c r="T4477">
        <v>1</v>
      </c>
      <c r="U4477">
        <v>9.01E-2</v>
      </c>
      <c r="V4477">
        <v>1061</v>
      </c>
    </row>
    <row r="4478" spans="1:22">
      <c r="A4478">
        <v>238775</v>
      </c>
      <c r="B4478" t="s">
        <v>3775</v>
      </c>
      <c r="C4478">
        <v>0.91549999999999998</v>
      </c>
      <c r="D4478">
        <v>0.9335</v>
      </c>
      <c r="E4478">
        <v>11670</v>
      </c>
      <c r="F4478">
        <v>2</v>
      </c>
      <c r="G4478">
        <v>5</v>
      </c>
      <c r="H4478">
        <v>4</v>
      </c>
      <c r="I4478">
        <v>97291</v>
      </c>
      <c r="J4478">
        <v>1</v>
      </c>
      <c r="K4478">
        <v>0</v>
      </c>
      <c r="L4478">
        <v>0</v>
      </c>
      <c r="M4478">
        <v>0</v>
      </c>
      <c r="N4478">
        <v>1</v>
      </c>
      <c r="O4478">
        <v>1</v>
      </c>
      <c r="P4478">
        <v>348</v>
      </c>
      <c r="Q4478">
        <v>27</v>
      </c>
      <c r="R4478">
        <v>3</v>
      </c>
      <c r="S4478" t="s">
        <v>1478</v>
      </c>
      <c r="T4478">
        <v>1</v>
      </c>
      <c r="U4478">
        <v>1.7999999999999999E-2</v>
      </c>
      <c r="V4478">
        <v>210</v>
      </c>
    </row>
    <row r="4479" spans="1:22">
      <c r="A4479">
        <v>238776</v>
      </c>
      <c r="B4479" t="s">
        <v>3775</v>
      </c>
      <c r="C4479">
        <v>0.9335</v>
      </c>
      <c r="D4479">
        <v>0.96850000000000003</v>
      </c>
      <c r="E4479">
        <v>11616</v>
      </c>
      <c r="F4479">
        <v>2</v>
      </c>
      <c r="G4479">
        <v>5</v>
      </c>
      <c r="H4479">
        <v>4</v>
      </c>
      <c r="I4479">
        <v>97291</v>
      </c>
      <c r="J4479">
        <v>1</v>
      </c>
      <c r="K4479">
        <v>0</v>
      </c>
      <c r="L4479">
        <v>0</v>
      </c>
      <c r="M4479">
        <v>0</v>
      </c>
      <c r="N4479">
        <v>1</v>
      </c>
      <c r="O4479">
        <v>1</v>
      </c>
      <c r="P4479">
        <v>348</v>
      </c>
      <c r="Q4479">
        <v>27</v>
      </c>
      <c r="R4479">
        <v>3</v>
      </c>
      <c r="S4479" t="s">
        <v>1478</v>
      </c>
      <c r="T4479">
        <v>1</v>
      </c>
      <c r="U4479">
        <v>3.5000000000000003E-2</v>
      </c>
      <c r="V4479">
        <v>407</v>
      </c>
    </row>
    <row r="4480" spans="1:22">
      <c r="A4480">
        <v>238777</v>
      </c>
      <c r="B4480" t="s">
        <v>3775</v>
      </c>
      <c r="C4480">
        <v>0.96850000000000003</v>
      </c>
      <c r="D4480">
        <v>1.0345</v>
      </c>
      <c r="E4480">
        <v>11512</v>
      </c>
      <c r="F4480">
        <v>2</v>
      </c>
      <c r="G4480">
        <v>5</v>
      </c>
      <c r="H4480">
        <v>4</v>
      </c>
      <c r="I4480">
        <v>97291</v>
      </c>
      <c r="J4480">
        <v>1</v>
      </c>
      <c r="K4480">
        <v>0</v>
      </c>
      <c r="L4480">
        <v>0</v>
      </c>
      <c r="M4480">
        <v>0</v>
      </c>
      <c r="N4480">
        <v>1</v>
      </c>
      <c r="O4480">
        <v>1</v>
      </c>
      <c r="P4480">
        <v>348</v>
      </c>
      <c r="Q4480">
        <v>27</v>
      </c>
      <c r="R4480">
        <v>3</v>
      </c>
      <c r="S4480" t="s">
        <v>1478</v>
      </c>
      <c r="T4480">
        <v>1</v>
      </c>
      <c r="U4480">
        <v>6.6000000000000003E-2</v>
      </c>
      <c r="V4480">
        <v>760</v>
      </c>
    </row>
    <row r="4481" spans="1:22">
      <c r="A4481">
        <v>238778</v>
      </c>
      <c r="B4481" t="s">
        <v>3775</v>
      </c>
      <c r="C4481">
        <v>1.0345</v>
      </c>
      <c r="D4481">
        <v>1.1225000000000001</v>
      </c>
      <c r="E4481">
        <v>11354</v>
      </c>
      <c r="F4481">
        <v>2</v>
      </c>
      <c r="G4481">
        <v>5</v>
      </c>
      <c r="H4481">
        <v>4</v>
      </c>
      <c r="I4481">
        <v>97291</v>
      </c>
      <c r="J4481">
        <v>1</v>
      </c>
      <c r="K4481">
        <v>0</v>
      </c>
      <c r="L4481">
        <v>0</v>
      </c>
      <c r="M4481">
        <v>0</v>
      </c>
      <c r="N4481">
        <v>1</v>
      </c>
      <c r="O4481">
        <v>1</v>
      </c>
      <c r="P4481">
        <v>348</v>
      </c>
      <c r="Q4481">
        <v>27</v>
      </c>
      <c r="R4481">
        <v>3</v>
      </c>
      <c r="S4481" t="s">
        <v>1478</v>
      </c>
      <c r="T4481">
        <v>1</v>
      </c>
      <c r="U4481">
        <v>8.7999999999999995E-2</v>
      </c>
      <c r="V4481">
        <v>999</v>
      </c>
    </row>
    <row r="4482" spans="1:22">
      <c r="A4482">
        <v>238779</v>
      </c>
      <c r="B4482" t="s">
        <v>3775</v>
      </c>
      <c r="C4482">
        <v>1.1225000000000001</v>
      </c>
      <c r="D4482">
        <v>1.1338999999999999</v>
      </c>
      <c r="E4482">
        <v>11252</v>
      </c>
      <c r="F4482">
        <v>2</v>
      </c>
      <c r="G4482">
        <v>5</v>
      </c>
      <c r="H4482">
        <v>4</v>
      </c>
      <c r="I4482">
        <v>97291</v>
      </c>
      <c r="J4482">
        <v>1</v>
      </c>
      <c r="K4482">
        <v>0</v>
      </c>
      <c r="L4482">
        <v>0</v>
      </c>
      <c r="M4482">
        <v>0</v>
      </c>
      <c r="N4482">
        <v>1</v>
      </c>
      <c r="O4482">
        <v>1</v>
      </c>
      <c r="P4482">
        <v>348</v>
      </c>
      <c r="Q4482">
        <v>27</v>
      </c>
      <c r="R4482">
        <v>3</v>
      </c>
      <c r="S4482" t="s">
        <v>1478</v>
      </c>
      <c r="T4482">
        <v>1</v>
      </c>
      <c r="U4482">
        <v>1.14E-2</v>
      </c>
      <c r="V4482">
        <v>128</v>
      </c>
    </row>
    <row r="4483" spans="1:22">
      <c r="A4483">
        <v>238780</v>
      </c>
      <c r="B4483" t="s">
        <v>3775</v>
      </c>
      <c r="C4483">
        <v>1.1338999999999999</v>
      </c>
      <c r="D4483">
        <v>1.1508</v>
      </c>
      <c r="E4483">
        <v>11223</v>
      </c>
      <c r="F4483">
        <v>2</v>
      </c>
      <c r="G4483">
        <v>5</v>
      </c>
      <c r="H4483">
        <v>4</v>
      </c>
      <c r="I4483">
        <v>97291</v>
      </c>
      <c r="J4483">
        <v>1</v>
      </c>
      <c r="K4483">
        <v>0</v>
      </c>
      <c r="L4483">
        <v>0</v>
      </c>
      <c r="M4483">
        <v>0</v>
      </c>
      <c r="N4483">
        <v>1</v>
      </c>
      <c r="O4483">
        <v>1</v>
      </c>
      <c r="P4483">
        <v>348</v>
      </c>
      <c r="Q4483">
        <v>27</v>
      </c>
      <c r="R4483">
        <v>3</v>
      </c>
      <c r="S4483" t="s">
        <v>1478</v>
      </c>
      <c r="T4483">
        <v>1</v>
      </c>
      <c r="U4483">
        <v>1.6899999999999998E-2</v>
      </c>
      <c r="V4483">
        <v>190</v>
      </c>
    </row>
    <row r="4484" spans="1:22">
      <c r="A4484">
        <v>238781</v>
      </c>
      <c r="B4484" t="s">
        <v>3775</v>
      </c>
      <c r="C4484">
        <v>1.1508</v>
      </c>
      <c r="D4484">
        <v>1.1786000000000001</v>
      </c>
      <c r="E4484">
        <v>11177</v>
      </c>
      <c r="F4484">
        <v>2</v>
      </c>
      <c r="G4484">
        <v>5</v>
      </c>
      <c r="H4484">
        <v>4</v>
      </c>
      <c r="I4484">
        <v>97291</v>
      </c>
      <c r="J4484">
        <v>1</v>
      </c>
      <c r="K4484">
        <v>0</v>
      </c>
      <c r="L4484">
        <v>0</v>
      </c>
      <c r="M4484">
        <v>0</v>
      </c>
      <c r="N4484">
        <v>1</v>
      </c>
      <c r="O4484">
        <v>1</v>
      </c>
      <c r="P4484">
        <v>348</v>
      </c>
      <c r="Q4484">
        <v>27</v>
      </c>
      <c r="R4484">
        <v>3</v>
      </c>
      <c r="S4484" t="s">
        <v>1478</v>
      </c>
      <c r="T4484">
        <v>1</v>
      </c>
      <c r="U4484">
        <v>2.7799999999999998E-2</v>
      </c>
      <c r="V4484">
        <v>311</v>
      </c>
    </row>
    <row r="4485" spans="1:22">
      <c r="A4485">
        <v>238782</v>
      </c>
      <c r="B4485" t="s">
        <v>3775</v>
      </c>
      <c r="C4485">
        <v>1.1786000000000001</v>
      </c>
      <c r="D4485">
        <v>1.2070000000000001</v>
      </c>
      <c r="E4485">
        <v>11120</v>
      </c>
      <c r="F4485">
        <v>2</v>
      </c>
      <c r="G4485">
        <v>5</v>
      </c>
      <c r="H4485">
        <v>4</v>
      </c>
      <c r="I4485">
        <v>97291</v>
      </c>
      <c r="J4485">
        <v>1</v>
      </c>
      <c r="K4485">
        <v>0</v>
      </c>
      <c r="L4485">
        <v>0</v>
      </c>
      <c r="M4485">
        <v>0</v>
      </c>
      <c r="N4485">
        <v>1</v>
      </c>
      <c r="O4485">
        <v>1</v>
      </c>
      <c r="P4485">
        <v>348</v>
      </c>
      <c r="Q4485">
        <v>27</v>
      </c>
      <c r="R4485">
        <v>3</v>
      </c>
      <c r="S4485" t="s">
        <v>1478</v>
      </c>
      <c r="T4485">
        <v>1</v>
      </c>
      <c r="U4485">
        <v>2.8400000000000002E-2</v>
      </c>
      <c r="V4485">
        <v>316</v>
      </c>
    </row>
    <row r="4486" spans="1:22">
      <c r="A4486">
        <v>238783</v>
      </c>
      <c r="B4486" t="s">
        <v>3775</v>
      </c>
      <c r="C4486">
        <v>1.2070000000000001</v>
      </c>
      <c r="D4486">
        <v>1.2223999999999999</v>
      </c>
      <c r="E4486">
        <v>11075</v>
      </c>
      <c r="F4486">
        <v>2</v>
      </c>
      <c r="G4486">
        <v>5</v>
      </c>
      <c r="H4486">
        <v>4</v>
      </c>
      <c r="I4486">
        <v>97291</v>
      </c>
      <c r="J4486">
        <v>1</v>
      </c>
      <c r="K4486">
        <v>0</v>
      </c>
      <c r="L4486">
        <v>0</v>
      </c>
      <c r="M4486">
        <v>0</v>
      </c>
      <c r="N4486">
        <v>1</v>
      </c>
      <c r="O4486">
        <v>1</v>
      </c>
      <c r="P4486">
        <v>348</v>
      </c>
      <c r="Q4486">
        <v>27</v>
      </c>
      <c r="R4486">
        <v>3</v>
      </c>
      <c r="S4486" t="s">
        <v>1478</v>
      </c>
      <c r="T4486">
        <v>1</v>
      </c>
      <c r="U4486">
        <v>1.54E-2</v>
      </c>
      <c r="V4486">
        <v>171</v>
      </c>
    </row>
    <row r="4487" spans="1:22">
      <c r="A4487">
        <v>238784</v>
      </c>
      <c r="B4487" t="s">
        <v>3775</v>
      </c>
      <c r="C4487">
        <v>1.2223999999999999</v>
      </c>
      <c r="D4487">
        <v>1.2525999999999999</v>
      </c>
      <c r="E4487">
        <v>11028</v>
      </c>
      <c r="F4487">
        <v>2</v>
      </c>
      <c r="G4487">
        <v>5</v>
      </c>
      <c r="H4487">
        <v>4</v>
      </c>
      <c r="I4487">
        <v>97291</v>
      </c>
      <c r="J4487">
        <v>1</v>
      </c>
      <c r="K4487">
        <v>0</v>
      </c>
      <c r="L4487">
        <v>0</v>
      </c>
      <c r="M4487">
        <v>0</v>
      </c>
      <c r="N4487">
        <v>1</v>
      </c>
      <c r="O4487">
        <v>1</v>
      </c>
      <c r="P4487">
        <v>348</v>
      </c>
      <c r="Q4487">
        <v>27</v>
      </c>
      <c r="R4487">
        <v>3</v>
      </c>
      <c r="S4487" t="s">
        <v>1478</v>
      </c>
      <c r="T4487">
        <v>1</v>
      </c>
      <c r="U4487">
        <v>3.0200000000000001E-2</v>
      </c>
      <c r="V4487">
        <v>333</v>
      </c>
    </row>
    <row r="4488" spans="1:22">
      <c r="A4488">
        <v>238785</v>
      </c>
      <c r="B4488" t="s">
        <v>3775</v>
      </c>
      <c r="C4488">
        <v>1.2525999999999999</v>
      </c>
      <c r="D4488">
        <v>1.3353999999999999</v>
      </c>
      <c r="E4488">
        <v>10912</v>
      </c>
      <c r="F4488">
        <v>2</v>
      </c>
      <c r="G4488">
        <v>5</v>
      </c>
      <c r="H4488">
        <v>4</v>
      </c>
      <c r="I4488">
        <v>97291</v>
      </c>
      <c r="J4488">
        <v>1</v>
      </c>
      <c r="K4488">
        <v>0</v>
      </c>
      <c r="L4488">
        <v>0</v>
      </c>
      <c r="M4488">
        <v>0</v>
      </c>
      <c r="N4488">
        <v>1</v>
      </c>
      <c r="O4488">
        <v>1</v>
      </c>
      <c r="P4488">
        <v>348</v>
      </c>
      <c r="Q4488">
        <v>27</v>
      </c>
      <c r="R4488">
        <v>3</v>
      </c>
      <c r="S4488" t="s">
        <v>1478</v>
      </c>
      <c r="T4488">
        <v>1</v>
      </c>
      <c r="U4488">
        <v>8.2799999999999999E-2</v>
      </c>
      <c r="V4488">
        <v>904</v>
      </c>
    </row>
    <row r="4489" spans="1:22">
      <c r="A4489">
        <v>238786</v>
      </c>
      <c r="B4489" t="s">
        <v>3775</v>
      </c>
      <c r="C4489">
        <v>1.3353999999999999</v>
      </c>
      <c r="D4489">
        <v>1.4218</v>
      </c>
      <c r="E4489">
        <v>10739</v>
      </c>
      <c r="F4489">
        <v>2</v>
      </c>
      <c r="G4489">
        <v>5</v>
      </c>
      <c r="H4489">
        <v>4</v>
      </c>
      <c r="I4489">
        <v>97291</v>
      </c>
      <c r="J4489">
        <v>1</v>
      </c>
      <c r="K4489">
        <v>0</v>
      </c>
      <c r="L4489">
        <v>0</v>
      </c>
      <c r="M4489">
        <v>0</v>
      </c>
      <c r="N4489">
        <v>1</v>
      </c>
      <c r="O4489">
        <v>1</v>
      </c>
      <c r="P4489">
        <v>348</v>
      </c>
      <c r="Q4489">
        <v>27</v>
      </c>
      <c r="R4489">
        <v>3</v>
      </c>
      <c r="S4489" t="s">
        <v>1478</v>
      </c>
      <c r="T4489">
        <v>1</v>
      </c>
      <c r="U4489">
        <v>8.6400000000000005E-2</v>
      </c>
      <c r="V4489">
        <v>928</v>
      </c>
    </row>
    <row r="4490" spans="1:22">
      <c r="A4490">
        <v>238787</v>
      </c>
      <c r="B4490" t="s">
        <v>3775</v>
      </c>
      <c r="C4490">
        <v>1.4218</v>
      </c>
      <c r="D4490">
        <v>1.4349000000000001</v>
      </c>
      <c r="E4490">
        <v>10637</v>
      </c>
      <c r="F4490">
        <v>2</v>
      </c>
      <c r="G4490">
        <v>5</v>
      </c>
      <c r="H4490">
        <v>4</v>
      </c>
      <c r="I4490">
        <v>97291</v>
      </c>
      <c r="J4490">
        <v>1</v>
      </c>
      <c r="K4490">
        <v>0</v>
      </c>
      <c r="L4490">
        <v>0</v>
      </c>
      <c r="M4490">
        <v>0</v>
      </c>
      <c r="N4490">
        <v>1</v>
      </c>
      <c r="O4490">
        <v>1</v>
      </c>
      <c r="P4490">
        <v>348</v>
      </c>
      <c r="Q4490">
        <v>27</v>
      </c>
      <c r="R4490">
        <v>3</v>
      </c>
      <c r="S4490" t="s">
        <v>1478</v>
      </c>
      <c r="T4490">
        <v>1</v>
      </c>
      <c r="U4490">
        <v>1.3100000000000001E-2</v>
      </c>
      <c r="V4490">
        <v>139</v>
      </c>
    </row>
    <row r="4491" spans="1:22">
      <c r="A4491">
        <v>238788</v>
      </c>
      <c r="B4491" t="s">
        <v>3775</v>
      </c>
      <c r="C4491">
        <v>1.4349000000000001</v>
      </c>
      <c r="D4491">
        <v>1.4803999999999999</v>
      </c>
      <c r="E4491">
        <v>10577</v>
      </c>
      <c r="F4491">
        <v>2</v>
      </c>
      <c r="G4491">
        <v>5</v>
      </c>
      <c r="H4491">
        <v>4</v>
      </c>
      <c r="I4491">
        <v>97291</v>
      </c>
      <c r="J4491">
        <v>1</v>
      </c>
      <c r="K4491">
        <v>0</v>
      </c>
      <c r="L4491">
        <v>0</v>
      </c>
      <c r="M4491">
        <v>0</v>
      </c>
      <c r="N4491">
        <v>1</v>
      </c>
      <c r="O4491">
        <v>1</v>
      </c>
      <c r="P4491">
        <v>348</v>
      </c>
      <c r="Q4491">
        <v>27</v>
      </c>
      <c r="R4491">
        <v>3</v>
      </c>
      <c r="S4491" t="s">
        <v>1478</v>
      </c>
      <c r="T4491">
        <v>1</v>
      </c>
      <c r="U4491">
        <v>4.5499999999999999E-2</v>
      </c>
      <c r="V4491">
        <v>481</v>
      </c>
    </row>
    <row r="4492" spans="1:22">
      <c r="A4492">
        <v>238789</v>
      </c>
      <c r="B4492" t="s">
        <v>3775</v>
      </c>
      <c r="C4492">
        <v>1.4803999999999999</v>
      </c>
      <c r="D4492">
        <v>1.5264</v>
      </c>
      <c r="E4492">
        <v>10483</v>
      </c>
      <c r="F4492">
        <v>2</v>
      </c>
      <c r="G4492">
        <v>5</v>
      </c>
      <c r="H4492">
        <v>4</v>
      </c>
      <c r="I4492">
        <v>97291</v>
      </c>
      <c r="J4492">
        <v>1</v>
      </c>
      <c r="K4492">
        <v>0</v>
      </c>
      <c r="L4492">
        <v>0</v>
      </c>
      <c r="M4492">
        <v>0</v>
      </c>
      <c r="N4492">
        <v>1</v>
      </c>
      <c r="O4492">
        <v>1</v>
      </c>
      <c r="P4492">
        <v>348</v>
      </c>
      <c r="Q4492">
        <v>27</v>
      </c>
      <c r="R4492">
        <v>3</v>
      </c>
      <c r="S4492" t="s">
        <v>1478</v>
      </c>
      <c r="T4492">
        <v>1</v>
      </c>
      <c r="U4492">
        <v>4.5999999999999999E-2</v>
      </c>
      <c r="V4492">
        <v>482</v>
      </c>
    </row>
    <row r="4493" spans="1:22">
      <c r="A4493">
        <v>238790</v>
      </c>
      <c r="B4493" t="s">
        <v>3775</v>
      </c>
      <c r="C4493">
        <v>1.5264</v>
      </c>
      <c r="D4493">
        <v>1.6278999999999999</v>
      </c>
      <c r="E4493">
        <v>10331</v>
      </c>
      <c r="F4493">
        <v>2</v>
      </c>
      <c r="G4493">
        <v>5</v>
      </c>
      <c r="H4493">
        <v>4</v>
      </c>
      <c r="I4493">
        <v>97291</v>
      </c>
      <c r="J4493">
        <v>1</v>
      </c>
      <c r="K4493">
        <v>0</v>
      </c>
      <c r="L4493">
        <v>0</v>
      </c>
      <c r="M4493">
        <v>0</v>
      </c>
      <c r="N4493">
        <v>1</v>
      </c>
      <c r="O4493">
        <v>1</v>
      </c>
      <c r="P4493">
        <v>348</v>
      </c>
      <c r="Q4493">
        <v>27</v>
      </c>
      <c r="R4493">
        <v>3</v>
      </c>
      <c r="S4493" t="s">
        <v>1478</v>
      </c>
      <c r="T4493">
        <v>1</v>
      </c>
      <c r="U4493">
        <v>0.10150000000000001</v>
      </c>
      <c r="V4493">
        <v>1049</v>
      </c>
    </row>
    <row r="4494" spans="1:22">
      <c r="A4494">
        <v>238791</v>
      </c>
      <c r="B4494" t="s">
        <v>3775</v>
      </c>
      <c r="C4494">
        <v>1.6278999999999999</v>
      </c>
      <c r="D4494">
        <v>1.6847000000000001</v>
      </c>
      <c r="E4494">
        <v>10169</v>
      </c>
      <c r="F4494">
        <v>2</v>
      </c>
      <c r="G4494">
        <v>5</v>
      </c>
      <c r="H4494">
        <v>4</v>
      </c>
      <c r="I4494">
        <v>97291</v>
      </c>
      <c r="J4494">
        <v>1</v>
      </c>
      <c r="K4494">
        <v>0</v>
      </c>
      <c r="L4494">
        <v>0</v>
      </c>
      <c r="M4494">
        <v>0</v>
      </c>
      <c r="N4494">
        <v>1</v>
      </c>
      <c r="O4494">
        <v>1</v>
      </c>
      <c r="P4494">
        <v>348</v>
      </c>
      <c r="Q4494">
        <v>27</v>
      </c>
      <c r="R4494">
        <v>3</v>
      </c>
      <c r="S4494" t="s">
        <v>1478</v>
      </c>
      <c r="T4494">
        <v>1</v>
      </c>
      <c r="U4494">
        <v>5.6800000000000003E-2</v>
      </c>
      <c r="V4494">
        <v>578</v>
      </c>
    </row>
    <row r="4495" spans="1:22">
      <c r="A4495">
        <v>238792</v>
      </c>
      <c r="B4495" t="s">
        <v>3775</v>
      </c>
      <c r="C4495">
        <v>1.6847000000000001</v>
      </c>
      <c r="D4495">
        <v>1.6858249000000001</v>
      </c>
      <c r="E4495">
        <v>10169</v>
      </c>
      <c r="F4495">
        <v>2</v>
      </c>
      <c r="G4495">
        <v>5</v>
      </c>
      <c r="H4495">
        <v>4</v>
      </c>
      <c r="I4495">
        <v>97291</v>
      </c>
      <c r="J4495">
        <v>1</v>
      </c>
      <c r="K4495">
        <v>0</v>
      </c>
      <c r="L4495">
        <v>0</v>
      </c>
      <c r="M4495">
        <v>0</v>
      </c>
      <c r="N4495">
        <v>1</v>
      </c>
      <c r="O4495">
        <v>1</v>
      </c>
      <c r="P4495">
        <v>348</v>
      </c>
      <c r="Q4495">
        <v>27</v>
      </c>
      <c r="R4495">
        <v>3</v>
      </c>
      <c r="S4495" t="s">
        <v>1478</v>
      </c>
      <c r="T4495">
        <v>1</v>
      </c>
      <c r="U4495">
        <v>1.1249000000000001E-3</v>
      </c>
      <c r="V4495">
        <v>11</v>
      </c>
    </row>
    <row r="4496" spans="1:22">
      <c r="A4496">
        <v>238793</v>
      </c>
      <c r="B4496" t="s">
        <v>3775</v>
      </c>
      <c r="C4496">
        <v>1.6858249000000001</v>
      </c>
      <c r="D4496">
        <v>1.7273000000000001</v>
      </c>
      <c r="E4496">
        <v>10066</v>
      </c>
      <c r="F4496">
        <v>2</v>
      </c>
      <c r="G4496">
        <v>5</v>
      </c>
      <c r="H4496">
        <v>4</v>
      </c>
      <c r="I4496">
        <v>97291</v>
      </c>
      <c r="J4496">
        <v>1</v>
      </c>
      <c r="K4496">
        <v>0</v>
      </c>
      <c r="L4496">
        <v>0</v>
      </c>
      <c r="M4496">
        <v>0</v>
      </c>
      <c r="N4496">
        <v>1</v>
      </c>
      <c r="O4496">
        <v>1</v>
      </c>
      <c r="P4496">
        <v>348</v>
      </c>
      <c r="Q4496">
        <v>27</v>
      </c>
      <c r="R4496">
        <v>3</v>
      </c>
      <c r="S4496" t="s">
        <v>1478</v>
      </c>
      <c r="T4496">
        <v>1</v>
      </c>
      <c r="U4496">
        <v>4.1475100000000001E-2</v>
      </c>
      <c r="V4496">
        <v>417</v>
      </c>
    </row>
    <row r="4497" spans="1:22">
      <c r="A4497">
        <v>238794</v>
      </c>
      <c r="B4497" t="s">
        <v>3775</v>
      </c>
      <c r="C4497">
        <v>1.7273000000000001</v>
      </c>
      <c r="D4497">
        <v>1.7284503</v>
      </c>
      <c r="E4497">
        <v>10066</v>
      </c>
      <c r="F4497">
        <v>2</v>
      </c>
      <c r="G4497">
        <v>5</v>
      </c>
      <c r="H4497">
        <v>4</v>
      </c>
      <c r="I4497">
        <v>97291</v>
      </c>
      <c r="J4497">
        <v>1</v>
      </c>
      <c r="K4497">
        <v>0</v>
      </c>
      <c r="L4497">
        <v>0</v>
      </c>
      <c r="M4497">
        <v>0</v>
      </c>
      <c r="N4497">
        <v>1</v>
      </c>
      <c r="O4497">
        <v>1</v>
      </c>
      <c r="P4497">
        <v>348</v>
      </c>
      <c r="Q4497">
        <v>27</v>
      </c>
      <c r="R4497">
        <v>3</v>
      </c>
      <c r="S4497" t="s">
        <v>1478</v>
      </c>
      <c r="T4497">
        <v>1</v>
      </c>
      <c r="U4497">
        <v>1.1502999999999999E-3</v>
      </c>
      <c r="V4497">
        <v>12</v>
      </c>
    </row>
    <row r="4498" spans="1:22">
      <c r="A4498">
        <v>238795</v>
      </c>
      <c r="B4498" t="s">
        <v>3775</v>
      </c>
      <c r="C4498">
        <v>1.7284503</v>
      </c>
      <c r="D4498">
        <v>1.7841</v>
      </c>
      <c r="E4498">
        <v>9964</v>
      </c>
      <c r="F4498">
        <v>2</v>
      </c>
      <c r="G4498">
        <v>5</v>
      </c>
      <c r="H4498">
        <v>4</v>
      </c>
      <c r="I4498">
        <v>97291</v>
      </c>
      <c r="J4498">
        <v>1</v>
      </c>
      <c r="K4498">
        <v>0</v>
      </c>
      <c r="L4498">
        <v>0</v>
      </c>
      <c r="M4498">
        <v>0</v>
      </c>
      <c r="N4498">
        <v>1</v>
      </c>
      <c r="O4498">
        <v>1</v>
      </c>
      <c r="P4498">
        <v>348</v>
      </c>
      <c r="Q4498">
        <v>27</v>
      </c>
      <c r="R4498">
        <v>3</v>
      </c>
      <c r="S4498" t="s">
        <v>1478</v>
      </c>
      <c r="T4498">
        <v>1</v>
      </c>
      <c r="U4498">
        <v>5.5649700000000003E-2</v>
      </c>
      <c r="V4498">
        <v>554</v>
      </c>
    </row>
    <row r="4499" spans="1:22">
      <c r="A4499">
        <v>238796</v>
      </c>
      <c r="B4499" t="s">
        <v>3775</v>
      </c>
      <c r="C4499">
        <v>1.7841</v>
      </c>
      <c r="D4499">
        <v>1.8085</v>
      </c>
      <c r="E4499">
        <v>9882</v>
      </c>
      <c r="F4499">
        <v>2</v>
      </c>
      <c r="G4499">
        <v>5</v>
      </c>
      <c r="H4499">
        <v>4</v>
      </c>
      <c r="I4499">
        <v>97291</v>
      </c>
      <c r="J4499">
        <v>1</v>
      </c>
      <c r="K4499">
        <v>0</v>
      </c>
      <c r="L4499">
        <v>0</v>
      </c>
      <c r="M4499">
        <v>0</v>
      </c>
      <c r="N4499">
        <v>1</v>
      </c>
      <c r="O4499">
        <v>1</v>
      </c>
      <c r="P4499">
        <v>348</v>
      </c>
      <c r="Q4499">
        <v>27</v>
      </c>
      <c r="R4499">
        <v>3</v>
      </c>
      <c r="S4499" t="s">
        <v>1478</v>
      </c>
      <c r="T4499">
        <v>1</v>
      </c>
      <c r="U4499">
        <v>2.4400000000000002E-2</v>
      </c>
      <c r="V4499">
        <v>241</v>
      </c>
    </row>
    <row r="4500" spans="1:22">
      <c r="A4500">
        <v>238797</v>
      </c>
      <c r="B4500" t="s">
        <v>3775</v>
      </c>
      <c r="C4500">
        <v>1.8085</v>
      </c>
      <c r="D4500">
        <v>1.8308</v>
      </c>
      <c r="E4500">
        <v>9834</v>
      </c>
      <c r="F4500">
        <v>2</v>
      </c>
      <c r="G4500">
        <v>5</v>
      </c>
      <c r="H4500">
        <v>4</v>
      </c>
      <c r="I4500">
        <v>97291</v>
      </c>
      <c r="J4500">
        <v>1</v>
      </c>
      <c r="K4500">
        <v>0</v>
      </c>
      <c r="L4500">
        <v>0</v>
      </c>
      <c r="M4500">
        <v>0</v>
      </c>
      <c r="N4500">
        <v>1</v>
      </c>
      <c r="O4500">
        <v>1</v>
      </c>
      <c r="P4500">
        <v>348</v>
      </c>
      <c r="Q4500">
        <v>27</v>
      </c>
      <c r="R4500">
        <v>3</v>
      </c>
      <c r="S4500" t="s">
        <v>1478</v>
      </c>
      <c r="T4500">
        <v>1</v>
      </c>
      <c r="U4500">
        <v>2.23E-2</v>
      </c>
      <c r="V4500">
        <v>219</v>
      </c>
    </row>
    <row r="4501" spans="1:22">
      <c r="A4501">
        <v>238798</v>
      </c>
      <c r="B4501" t="s">
        <v>3775</v>
      </c>
      <c r="C4501">
        <v>1.8308</v>
      </c>
      <c r="D4501">
        <v>1.8581000000000001</v>
      </c>
      <c r="E4501">
        <v>9783</v>
      </c>
      <c r="F4501">
        <v>2</v>
      </c>
      <c r="G4501">
        <v>5</v>
      </c>
      <c r="H4501">
        <v>4</v>
      </c>
      <c r="I4501">
        <v>97291</v>
      </c>
      <c r="J4501">
        <v>1</v>
      </c>
      <c r="K4501">
        <v>0</v>
      </c>
      <c r="L4501">
        <v>0</v>
      </c>
      <c r="M4501">
        <v>0</v>
      </c>
      <c r="N4501">
        <v>1</v>
      </c>
      <c r="O4501">
        <v>1</v>
      </c>
      <c r="P4501">
        <v>348</v>
      </c>
      <c r="Q4501">
        <v>27</v>
      </c>
      <c r="R4501">
        <v>3</v>
      </c>
      <c r="S4501" t="s">
        <v>1478</v>
      </c>
      <c r="T4501">
        <v>1</v>
      </c>
      <c r="U4501">
        <v>2.7300000000000001E-2</v>
      </c>
      <c r="V4501">
        <v>267</v>
      </c>
    </row>
    <row r="4502" spans="1:22">
      <c r="A4502">
        <v>238799</v>
      </c>
      <c r="B4502" t="s">
        <v>3775</v>
      </c>
      <c r="C4502">
        <v>1.8581000000000001</v>
      </c>
      <c r="D4502">
        <v>1.8809</v>
      </c>
      <c r="E4502">
        <v>9732</v>
      </c>
      <c r="F4502">
        <v>2</v>
      </c>
      <c r="G4502">
        <v>5</v>
      </c>
      <c r="H4502">
        <v>4</v>
      </c>
      <c r="I4502">
        <v>97291</v>
      </c>
      <c r="J4502">
        <v>1</v>
      </c>
      <c r="K4502">
        <v>0</v>
      </c>
      <c r="L4502">
        <v>0</v>
      </c>
      <c r="M4502">
        <v>0</v>
      </c>
      <c r="N4502">
        <v>1</v>
      </c>
      <c r="O4502">
        <v>1</v>
      </c>
      <c r="P4502">
        <v>348</v>
      </c>
      <c r="Q4502">
        <v>27</v>
      </c>
      <c r="R4502">
        <v>3</v>
      </c>
      <c r="S4502" t="s">
        <v>1478</v>
      </c>
      <c r="T4502">
        <v>1</v>
      </c>
      <c r="U4502">
        <v>2.2800000000000001E-2</v>
      </c>
      <c r="V4502">
        <v>222</v>
      </c>
    </row>
    <row r="4503" spans="1:22">
      <c r="A4503">
        <v>238800</v>
      </c>
      <c r="B4503" t="s">
        <v>3775</v>
      </c>
      <c r="C4503">
        <v>1.8809</v>
      </c>
      <c r="D4503">
        <v>1.9201999999999999</v>
      </c>
      <c r="E4503">
        <v>9668</v>
      </c>
      <c r="F4503">
        <v>2</v>
      </c>
      <c r="G4503">
        <v>5</v>
      </c>
      <c r="H4503">
        <v>4</v>
      </c>
      <c r="I4503">
        <v>97291</v>
      </c>
      <c r="J4503">
        <v>1</v>
      </c>
      <c r="K4503">
        <v>0</v>
      </c>
      <c r="L4503">
        <v>0</v>
      </c>
      <c r="M4503">
        <v>0</v>
      </c>
      <c r="N4503">
        <v>1</v>
      </c>
      <c r="O4503">
        <v>1</v>
      </c>
      <c r="P4503">
        <v>348</v>
      </c>
      <c r="Q4503">
        <v>27</v>
      </c>
      <c r="R4503">
        <v>3</v>
      </c>
      <c r="S4503" t="s">
        <v>1478</v>
      </c>
      <c r="T4503">
        <v>1</v>
      </c>
      <c r="U4503">
        <v>3.9300000000000002E-2</v>
      </c>
      <c r="V4503">
        <v>380</v>
      </c>
    </row>
    <row r="4504" spans="1:22">
      <c r="A4504">
        <v>238801</v>
      </c>
      <c r="B4504" t="s">
        <v>3775</v>
      </c>
      <c r="C4504">
        <v>1.9201999999999999</v>
      </c>
      <c r="D4504">
        <v>1.9373</v>
      </c>
      <c r="E4504">
        <v>9610</v>
      </c>
      <c r="F4504">
        <v>2</v>
      </c>
      <c r="G4504">
        <v>5</v>
      </c>
      <c r="H4504">
        <v>4</v>
      </c>
      <c r="I4504">
        <v>97291</v>
      </c>
      <c r="J4504">
        <v>1</v>
      </c>
      <c r="K4504">
        <v>0</v>
      </c>
      <c r="L4504">
        <v>0</v>
      </c>
      <c r="M4504">
        <v>0</v>
      </c>
      <c r="N4504">
        <v>1</v>
      </c>
      <c r="O4504">
        <v>1</v>
      </c>
      <c r="P4504">
        <v>348</v>
      </c>
      <c r="Q4504">
        <v>27</v>
      </c>
      <c r="R4504">
        <v>3</v>
      </c>
      <c r="S4504" t="s">
        <v>1478</v>
      </c>
      <c r="T4504">
        <v>1</v>
      </c>
      <c r="U4504">
        <v>1.7100000000000001E-2</v>
      </c>
      <c r="V4504">
        <v>164</v>
      </c>
    </row>
    <row r="4505" spans="1:22">
      <c r="A4505">
        <v>238802</v>
      </c>
      <c r="B4505" t="s">
        <v>3775</v>
      </c>
      <c r="C4505">
        <v>1.9373</v>
      </c>
      <c r="D4505">
        <v>1.9875</v>
      </c>
      <c r="E4505">
        <v>9541</v>
      </c>
      <c r="F4505">
        <v>2</v>
      </c>
      <c r="G4505">
        <v>5</v>
      </c>
      <c r="H4505">
        <v>4</v>
      </c>
      <c r="I4505">
        <v>97291</v>
      </c>
      <c r="J4505">
        <v>1</v>
      </c>
      <c r="K4505">
        <v>0</v>
      </c>
      <c r="L4505">
        <v>0</v>
      </c>
      <c r="M4505">
        <v>0</v>
      </c>
      <c r="N4505">
        <v>1</v>
      </c>
      <c r="O4505">
        <v>1</v>
      </c>
      <c r="P4505">
        <v>348</v>
      </c>
      <c r="Q4505">
        <v>27</v>
      </c>
      <c r="R4505">
        <v>3</v>
      </c>
      <c r="S4505" t="s">
        <v>1478</v>
      </c>
      <c r="T4505">
        <v>1</v>
      </c>
      <c r="U4505">
        <v>5.0200000000000002E-2</v>
      </c>
      <c r="V4505">
        <v>479</v>
      </c>
    </row>
    <row r="4506" spans="1:22">
      <c r="A4506">
        <v>238803</v>
      </c>
      <c r="B4506" t="s">
        <v>3775</v>
      </c>
      <c r="C4506">
        <v>1.9875</v>
      </c>
      <c r="D4506">
        <v>2.0146999999999999</v>
      </c>
      <c r="E4506">
        <v>9462</v>
      </c>
      <c r="F4506">
        <v>2</v>
      </c>
      <c r="G4506">
        <v>5</v>
      </c>
      <c r="H4506">
        <v>4</v>
      </c>
      <c r="I4506">
        <v>97291</v>
      </c>
      <c r="J4506">
        <v>1</v>
      </c>
      <c r="K4506">
        <v>0</v>
      </c>
      <c r="L4506">
        <v>0</v>
      </c>
      <c r="M4506">
        <v>0</v>
      </c>
      <c r="N4506">
        <v>1</v>
      </c>
      <c r="O4506">
        <v>1</v>
      </c>
      <c r="P4506">
        <v>348</v>
      </c>
      <c r="Q4506">
        <v>27</v>
      </c>
      <c r="R4506">
        <v>3</v>
      </c>
      <c r="S4506" t="s">
        <v>1478</v>
      </c>
      <c r="T4506">
        <v>1</v>
      </c>
      <c r="U4506">
        <v>2.7199999999999998E-2</v>
      </c>
      <c r="V4506">
        <v>257</v>
      </c>
    </row>
    <row r="4507" spans="1:22">
      <c r="A4507">
        <v>238804</v>
      </c>
      <c r="B4507" t="s">
        <v>3775</v>
      </c>
      <c r="C4507">
        <v>2.0146999999999999</v>
      </c>
      <c r="D4507">
        <v>2.1480000000000001</v>
      </c>
      <c r="E4507">
        <v>9297</v>
      </c>
      <c r="F4507">
        <v>2</v>
      </c>
      <c r="G4507">
        <v>5</v>
      </c>
      <c r="H4507">
        <v>4</v>
      </c>
      <c r="I4507">
        <v>97291</v>
      </c>
      <c r="J4507">
        <v>1</v>
      </c>
      <c r="K4507">
        <v>0</v>
      </c>
      <c r="L4507">
        <v>0</v>
      </c>
      <c r="M4507">
        <v>0</v>
      </c>
      <c r="N4507">
        <v>1</v>
      </c>
      <c r="O4507">
        <v>1</v>
      </c>
      <c r="P4507">
        <v>348</v>
      </c>
      <c r="Q4507">
        <v>27</v>
      </c>
      <c r="R4507">
        <v>3</v>
      </c>
      <c r="S4507" t="s">
        <v>1478</v>
      </c>
      <c r="T4507">
        <v>1</v>
      </c>
      <c r="U4507">
        <v>0.1333</v>
      </c>
      <c r="V4507">
        <v>1239</v>
      </c>
    </row>
    <row r="4508" spans="1:22">
      <c r="A4508">
        <v>238805</v>
      </c>
      <c r="B4508" t="s">
        <v>3775</v>
      </c>
      <c r="C4508">
        <v>2.1480000000000001</v>
      </c>
      <c r="D4508">
        <v>2.1600999999999999</v>
      </c>
      <c r="E4508">
        <v>9148</v>
      </c>
      <c r="F4508">
        <v>2</v>
      </c>
      <c r="G4508">
        <v>5</v>
      </c>
      <c r="H4508">
        <v>4</v>
      </c>
      <c r="I4508">
        <v>97291</v>
      </c>
      <c r="J4508">
        <v>1</v>
      </c>
      <c r="K4508">
        <v>0</v>
      </c>
      <c r="L4508">
        <v>0</v>
      </c>
      <c r="M4508">
        <v>0</v>
      </c>
      <c r="N4508">
        <v>1</v>
      </c>
      <c r="O4508">
        <v>1</v>
      </c>
      <c r="P4508">
        <v>348</v>
      </c>
      <c r="Q4508">
        <v>27</v>
      </c>
      <c r="R4508">
        <v>3</v>
      </c>
      <c r="S4508" t="s">
        <v>1478</v>
      </c>
      <c r="T4508">
        <v>1</v>
      </c>
      <c r="U4508">
        <v>1.21E-2</v>
      </c>
      <c r="V4508">
        <v>111</v>
      </c>
    </row>
    <row r="4509" spans="1:22">
      <c r="A4509">
        <v>238806</v>
      </c>
      <c r="B4509" t="s">
        <v>3775</v>
      </c>
      <c r="C4509">
        <v>2.1600999999999999</v>
      </c>
      <c r="D4509">
        <v>2.2113</v>
      </c>
      <c r="E4509">
        <v>9083</v>
      </c>
      <c r="F4509">
        <v>2</v>
      </c>
      <c r="G4509">
        <v>5</v>
      </c>
      <c r="H4509">
        <v>4</v>
      </c>
      <c r="I4509">
        <v>97291</v>
      </c>
      <c r="J4509">
        <v>1</v>
      </c>
      <c r="K4509">
        <v>0</v>
      </c>
      <c r="L4509">
        <v>0</v>
      </c>
      <c r="M4509">
        <v>0</v>
      </c>
      <c r="N4509">
        <v>1</v>
      </c>
      <c r="O4509">
        <v>1</v>
      </c>
      <c r="P4509">
        <v>348</v>
      </c>
      <c r="Q4509">
        <v>27</v>
      </c>
      <c r="R4509">
        <v>3</v>
      </c>
      <c r="S4509" t="s">
        <v>1478</v>
      </c>
      <c r="T4509">
        <v>1</v>
      </c>
      <c r="U4509">
        <v>5.1200000000000002E-2</v>
      </c>
      <c r="V4509">
        <v>465</v>
      </c>
    </row>
    <row r="4510" spans="1:22">
      <c r="A4510">
        <v>238807</v>
      </c>
      <c r="B4510" t="s">
        <v>3775</v>
      </c>
      <c r="C4510">
        <v>2.2113</v>
      </c>
      <c r="D4510">
        <v>2.3452000000000002</v>
      </c>
      <c r="E4510">
        <v>8893</v>
      </c>
      <c r="F4510">
        <v>2</v>
      </c>
      <c r="G4510">
        <v>5</v>
      </c>
      <c r="H4510">
        <v>4</v>
      </c>
      <c r="I4510">
        <v>97291</v>
      </c>
      <c r="J4510">
        <v>1</v>
      </c>
      <c r="K4510">
        <v>0</v>
      </c>
      <c r="L4510">
        <v>0</v>
      </c>
      <c r="M4510">
        <v>0</v>
      </c>
      <c r="N4510">
        <v>1</v>
      </c>
      <c r="O4510">
        <v>1</v>
      </c>
      <c r="P4510">
        <v>348</v>
      </c>
      <c r="Q4510">
        <v>27</v>
      </c>
      <c r="R4510">
        <v>3</v>
      </c>
      <c r="S4510" t="s">
        <v>1478</v>
      </c>
      <c r="T4510">
        <v>1</v>
      </c>
      <c r="U4510">
        <v>0.13389999999999999</v>
      </c>
      <c r="V4510">
        <v>1191</v>
      </c>
    </row>
    <row r="4511" spans="1:22">
      <c r="A4511">
        <v>238808</v>
      </c>
      <c r="B4511" t="s">
        <v>3775</v>
      </c>
      <c r="C4511">
        <v>2.3452000000000002</v>
      </c>
      <c r="D4511">
        <v>2.4887999999999999</v>
      </c>
      <c r="E4511">
        <v>8609</v>
      </c>
      <c r="F4511">
        <v>2</v>
      </c>
      <c r="G4511">
        <v>5</v>
      </c>
      <c r="H4511">
        <v>4</v>
      </c>
      <c r="I4511">
        <v>97291</v>
      </c>
      <c r="J4511">
        <v>1</v>
      </c>
      <c r="K4511">
        <v>0</v>
      </c>
      <c r="L4511">
        <v>0</v>
      </c>
      <c r="M4511">
        <v>0</v>
      </c>
      <c r="N4511">
        <v>1</v>
      </c>
      <c r="O4511">
        <v>1</v>
      </c>
      <c r="P4511">
        <v>348</v>
      </c>
      <c r="Q4511">
        <v>27</v>
      </c>
      <c r="R4511">
        <v>3</v>
      </c>
      <c r="S4511" t="s">
        <v>1478</v>
      </c>
      <c r="T4511">
        <v>1</v>
      </c>
      <c r="U4511">
        <v>0.14360000000000001</v>
      </c>
      <c r="V4511">
        <v>1236</v>
      </c>
    </row>
    <row r="4512" spans="1:22">
      <c r="A4512">
        <v>238809</v>
      </c>
      <c r="B4512" t="s">
        <v>3775</v>
      </c>
      <c r="C4512">
        <v>2.4887999999999999</v>
      </c>
      <c r="D4512">
        <v>2.6078999999999999</v>
      </c>
      <c r="E4512">
        <v>8339</v>
      </c>
      <c r="F4512">
        <v>2</v>
      </c>
      <c r="G4512">
        <v>5</v>
      </c>
      <c r="H4512">
        <v>4</v>
      </c>
      <c r="I4512">
        <v>97291</v>
      </c>
      <c r="J4512">
        <v>1</v>
      </c>
      <c r="K4512">
        <v>0</v>
      </c>
      <c r="L4512">
        <v>0</v>
      </c>
      <c r="M4512">
        <v>0</v>
      </c>
      <c r="N4512">
        <v>1</v>
      </c>
      <c r="O4512">
        <v>1</v>
      </c>
      <c r="P4512">
        <v>348</v>
      </c>
      <c r="Q4512">
        <v>27</v>
      </c>
      <c r="R4512">
        <v>3</v>
      </c>
      <c r="S4512" t="s">
        <v>1478</v>
      </c>
      <c r="T4512">
        <v>1</v>
      </c>
      <c r="U4512">
        <v>0.1191</v>
      </c>
      <c r="V4512">
        <v>993</v>
      </c>
    </row>
    <row r="4513" spans="1:22">
      <c r="A4513">
        <v>238810</v>
      </c>
      <c r="B4513" t="s">
        <v>3775</v>
      </c>
      <c r="C4513">
        <v>2.6078999999999999</v>
      </c>
      <c r="D4513">
        <v>2.6393</v>
      </c>
      <c r="E4513">
        <v>8185</v>
      </c>
      <c r="F4513">
        <v>2</v>
      </c>
      <c r="G4513">
        <v>5</v>
      </c>
      <c r="H4513">
        <v>4</v>
      </c>
      <c r="I4513">
        <v>97291</v>
      </c>
      <c r="J4513">
        <v>1</v>
      </c>
      <c r="K4513">
        <v>0</v>
      </c>
      <c r="L4513">
        <v>0</v>
      </c>
      <c r="M4513">
        <v>0</v>
      </c>
      <c r="N4513">
        <v>1</v>
      </c>
      <c r="O4513">
        <v>1</v>
      </c>
      <c r="P4513">
        <v>348</v>
      </c>
      <c r="Q4513">
        <v>27</v>
      </c>
      <c r="R4513">
        <v>3</v>
      </c>
      <c r="S4513" t="s">
        <v>1478</v>
      </c>
      <c r="T4513">
        <v>1</v>
      </c>
      <c r="U4513">
        <v>3.1399999999999997E-2</v>
      </c>
      <c r="V4513">
        <v>257</v>
      </c>
    </row>
    <row r="4514" spans="1:22">
      <c r="A4514">
        <v>238811</v>
      </c>
      <c r="B4514" t="s">
        <v>3775</v>
      </c>
      <c r="C4514">
        <v>2.6393</v>
      </c>
      <c r="D4514">
        <v>2.6818</v>
      </c>
      <c r="E4514">
        <v>8109</v>
      </c>
      <c r="F4514">
        <v>2</v>
      </c>
      <c r="G4514">
        <v>5</v>
      </c>
      <c r="H4514">
        <v>4</v>
      </c>
      <c r="I4514">
        <v>97291</v>
      </c>
      <c r="J4514">
        <v>1</v>
      </c>
      <c r="K4514">
        <v>0</v>
      </c>
      <c r="L4514">
        <v>0</v>
      </c>
      <c r="M4514">
        <v>0</v>
      </c>
      <c r="N4514">
        <v>1</v>
      </c>
      <c r="O4514">
        <v>1</v>
      </c>
      <c r="P4514">
        <v>348</v>
      </c>
      <c r="Q4514">
        <v>27</v>
      </c>
      <c r="R4514">
        <v>3</v>
      </c>
      <c r="S4514" t="s">
        <v>1478</v>
      </c>
      <c r="T4514">
        <v>1</v>
      </c>
      <c r="U4514">
        <v>4.2500000000000003E-2</v>
      </c>
      <c r="V4514">
        <v>345</v>
      </c>
    </row>
    <row r="4515" spans="1:22">
      <c r="A4515">
        <v>238812</v>
      </c>
      <c r="B4515" t="s">
        <v>3775</v>
      </c>
      <c r="C4515">
        <v>2.6818</v>
      </c>
      <c r="D4515">
        <v>2.6979000000000002</v>
      </c>
      <c r="E4515">
        <v>8049</v>
      </c>
      <c r="F4515">
        <v>2</v>
      </c>
      <c r="G4515">
        <v>5</v>
      </c>
      <c r="H4515">
        <v>4</v>
      </c>
      <c r="I4515">
        <v>97291</v>
      </c>
      <c r="J4515">
        <v>1</v>
      </c>
      <c r="K4515">
        <v>0</v>
      </c>
      <c r="L4515">
        <v>0</v>
      </c>
      <c r="M4515">
        <v>0</v>
      </c>
      <c r="N4515">
        <v>1</v>
      </c>
      <c r="O4515">
        <v>1</v>
      </c>
      <c r="P4515">
        <v>348</v>
      </c>
      <c r="Q4515">
        <v>27</v>
      </c>
      <c r="R4515">
        <v>3</v>
      </c>
      <c r="S4515" t="s">
        <v>1478</v>
      </c>
      <c r="T4515">
        <v>1</v>
      </c>
      <c r="U4515">
        <v>1.61E-2</v>
      </c>
      <c r="V4515">
        <v>130</v>
      </c>
    </row>
    <row r="4516" spans="1:22">
      <c r="A4516">
        <v>238813</v>
      </c>
      <c r="B4516" t="s">
        <v>3775</v>
      </c>
      <c r="C4516">
        <v>2.6979000000000002</v>
      </c>
      <c r="D4516">
        <v>2.6996992</v>
      </c>
      <c r="E4516">
        <v>8049</v>
      </c>
      <c r="F4516">
        <v>2</v>
      </c>
      <c r="G4516">
        <v>5</v>
      </c>
      <c r="H4516">
        <v>4</v>
      </c>
      <c r="I4516">
        <v>97291</v>
      </c>
      <c r="J4516">
        <v>1</v>
      </c>
      <c r="K4516">
        <v>0</v>
      </c>
      <c r="L4516">
        <v>0</v>
      </c>
      <c r="M4516">
        <v>0</v>
      </c>
      <c r="N4516">
        <v>1</v>
      </c>
      <c r="O4516">
        <v>1</v>
      </c>
      <c r="P4516">
        <v>348</v>
      </c>
      <c r="Q4516">
        <v>27</v>
      </c>
      <c r="R4516">
        <v>3</v>
      </c>
      <c r="S4516" t="s">
        <v>1478</v>
      </c>
      <c r="T4516">
        <v>1</v>
      </c>
      <c r="U4516">
        <v>1.7991999999999999E-3</v>
      </c>
      <c r="V4516">
        <v>14</v>
      </c>
    </row>
    <row r="4517" spans="1:22">
      <c r="A4517">
        <v>238814</v>
      </c>
      <c r="B4517" t="s">
        <v>3775</v>
      </c>
      <c r="C4517">
        <v>2.6996992</v>
      </c>
      <c r="D4517">
        <v>2.7113</v>
      </c>
      <c r="E4517">
        <v>8017</v>
      </c>
      <c r="F4517">
        <v>2</v>
      </c>
      <c r="G4517">
        <v>5</v>
      </c>
      <c r="H4517">
        <v>4</v>
      </c>
      <c r="I4517">
        <v>97291</v>
      </c>
      <c r="J4517">
        <v>1</v>
      </c>
      <c r="K4517">
        <v>0</v>
      </c>
      <c r="L4517">
        <v>0</v>
      </c>
      <c r="M4517">
        <v>0</v>
      </c>
      <c r="N4517">
        <v>1</v>
      </c>
      <c r="O4517">
        <v>1</v>
      </c>
      <c r="P4517">
        <v>348</v>
      </c>
      <c r="Q4517">
        <v>27</v>
      </c>
      <c r="R4517">
        <v>3</v>
      </c>
      <c r="S4517" t="s">
        <v>1478</v>
      </c>
      <c r="T4517">
        <v>1</v>
      </c>
      <c r="U4517">
        <v>1.16008E-2</v>
      </c>
      <c r="V4517">
        <v>93</v>
      </c>
    </row>
    <row r="4518" spans="1:22">
      <c r="A4518">
        <v>238815</v>
      </c>
      <c r="B4518" t="s">
        <v>3775</v>
      </c>
      <c r="C4518">
        <v>2.7113</v>
      </c>
      <c r="D4518">
        <v>2.8651</v>
      </c>
      <c r="E4518">
        <v>7848</v>
      </c>
      <c r="F4518">
        <v>2</v>
      </c>
      <c r="G4518">
        <v>5</v>
      </c>
      <c r="H4518">
        <v>4</v>
      </c>
      <c r="I4518">
        <v>97291</v>
      </c>
      <c r="J4518">
        <v>1</v>
      </c>
      <c r="K4518">
        <v>0</v>
      </c>
      <c r="L4518">
        <v>0</v>
      </c>
      <c r="M4518">
        <v>0</v>
      </c>
      <c r="N4518">
        <v>1</v>
      </c>
      <c r="O4518">
        <v>1</v>
      </c>
      <c r="P4518">
        <v>348</v>
      </c>
      <c r="Q4518">
        <v>27</v>
      </c>
      <c r="R4518">
        <v>3</v>
      </c>
      <c r="S4518" t="s">
        <v>1478</v>
      </c>
      <c r="T4518">
        <v>1</v>
      </c>
      <c r="U4518">
        <v>0.15379999999999999</v>
      </c>
      <c r="V4518">
        <v>1207</v>
      </c>
    </row>
    <row r="4519" spans="1:22">
      <c r="A4519">
        <v>238816</v>
      </c>
      <c r="B4519" t="s">
        <v>3775</v>
      </c>
      <c r="C4519">
        <v>2.8651</v>
      </c>
      <c r="D4519">
        <v>2.8967000000000001</v>
      </c>
      <c r="E4519">
        <v>7657</v>
      </c>
      <c r="F4519">
        <v>2</v>
      </c>
      <c r="G4519">
        <v>5</v>
      </c>
      <c r="H4519">
        <v>4</v>
      </c>
      <c r="I4519">
        <v>97291</v>
      </c>
      <c r="J4519">
        <v>1</v>
      </c>
      <c r="K4519">
        <v>0</v>
      </c>
      <c r="L4519">
        <v>0</v>
      </c>
      <c r="M4519">
        <v>0</v>
      </c>
      <c r="N4519">
        <v>1</v>
      </c>
      <c r="O4519">
        <v>1</v>
      </c>
      <c r="P4519">
        <v>348</v>
      </c>
      <c r="Q4519">
        <v>27</v>
      </c>
      <c r="R4519">
        <v>3</v>
      </c>
      <c r="S4519" t="s">
        <v>1478</v>
      </c>
      <c r="T4519">
        <v>1</v>
      </c>
      <c r="U4519">
        <v>3.1600000000000003E-2</v>
      </c>
      <c r="V4519">
        <v>242</v>
      </c>
    </row>
    <row r="4520" spans="1:22">
      <c r="A4520">
        <v>238817</v>
      </c>
      <c r="B4520" t="s">
        <v>3775</v>
      </c>
      <c r="C4520">
        <v>2.8967000000000001</v>
      </c>
      <c r="D4520">
        <v>2.984</v>
      </c>
      <c r="E4520">
        <v>7535</v>
      </c>
      <c r="F4520">
        <v>2</v>
      </c>
      <c r="G4520">
        <v>5</v>
      </c>
      <c r="H4520">
        <v>4</v>
      </c>
      <c r="I4520">
        <v>97291</v>
      </c>
      <c r="J4520">
        <v>1</v>
      </c>
      <c r="K4520">
        <v>0</v>
      </c>
      <c r="L4520">
        <v>0</v>
      </c>
      <c r="M4520">
        <v>0</v>
      </c>
      <c r="N4520">
        <v>1</v>
      </c>
      <c r="O4520">
        <v>1</v>
      </c>
      <c r="P4520">
        <v>348</v>
      </c>
      <c r="Q4520">
        <v>27</v>
      </c>
      <c r="R4520">
        <v>3</v>
      </c>
      <c r="S4520" t="s">
        <v>1478</v>
      </c>
      <c r="T4520">
        <v>1</v>
      </c>
      <c r="U4520">
        <v>8.7300000000000003E-2</v>
      </c>
      <c r="V4520">
        <v>658</v>
      </c>
    </row>
    <row r="4521" spans="1:22">
      <c r="A4521">
        <v>238818</v>
      </c>
      <c r="B4521" t="s">
        <v>3775</v>
      </c>
      <c r="C4521">
        <v>2.984</v>
      </c>
      <c r="D4521">
        <v>3.0264000000000002</v>
      </c>
      <c r="E4521">
        <v>7402</v>
      </c>
      <c r="F4521">
        <v>2</v>
      </c>
      <c r="G4521">
        <v>5</v>
      </c>
      <c r="H4521">
        <v>4</v>
      </c>
      <c r="I4521">
        <v>97291</v>
      </c>
      <c r="J4521">
        <v>1</v>
      </c>
      <c r="K4521">
        <v>0</v>
      </c>
      <c r="L4521">
        <v>0</v>
      </c>
      <c r="M4521">
        <v>0</v>
      </c>
      <c r="N4521">
        <v>1</v>
      </c>
      <c r="O4521">
        <v>1</v>
      </c>
      <c r="P4521">
        <v>348</v>
      </c>
      <c r="Q4521">
        <v>27</v>
      </c>
      <c r="R4521">
        <v>3</v>
      </c>
      <c r="S4521" t="s">
        <v>1478</v>
      </c>
      <c r="T4521">
        <v>1</v>
      </c>
      <c r="U4521">
        <v>4.24E-2</v>
      </c>
      <c r="V4521">
        <v>314</v>
      </c>
    </row>
    <row r="4522" spans="1:22">
      <c r="A4522">
        <v>238819</v>
      </c>
      <c r="B4522" t="s">
        <v>3775</v>
      </c>
      <c r="C4522">
        <v>3.0264000000000002</v>
      </c>
      <c r="D4522">
        <v>3.0284127000000001</v>
      </c>
      <c r="E4522">
        <v>7402</v>
      </c>
      <c r="F4522">
        <v>2</v>
      </c>
      <c r="G4522">
        <v>5</v>
      </c>
      <c r="H4522">
        <v>4</v>
      </c>
      <c r="I4522">
        <v>97291</v>
      </c>
      <c r="J4522">
        <v>1</v>
      </c>
      <c r="K4522">
        <v>0</v>
      </c>
      <c r="L4522">
        <v>0</v>
      </c>
      <c r="M4522">
        <v>0</v>
      </c>
      <c r="N4522">
        <v>1</v>
      </c>
      <c r="O4522">
        <v>1</v>
      </c>
      <c r="P4522">
        <v>348</v>
      </c>
      <c r="Q4522">
        <v>27</v>
      </c>
      <c r="R4522">
        <v>3</v>
      </c>
      <c r="S4522" t="s">
        <v>1478</v>
      </c>
      <c r="T4522">
        <v>1</v>
      </c>
      <c r="U4522">
        <v>2.0127000000000001E-3</v>
      </c>
      <c r="V4522">
        <v>15</v>
      </c>
    </row>
    <row r="4523" spans="1:22">
      <c r="A4523">
        <v>238820</v>
      </c>
      <c r="B4523" t="s">
        <v>3775</v>
      </c>
      <c r="C4523">
        <v>3.0284127000000001</v>
      </c>
      <c r="D4523">
        <v>3.0497793</v>
      </c>
      <c r="E4523">
        <v>7402</v>
      </c>
      <c r="F4523">
        <v>2</v>
      </c>
      <c r="G4523">
        <v>5</v>
      </c>
      <c r="H4523">
        <v>4</v>
      </c>
      <c r="I4523">
        <v>97291</v>
      </c>
      <c r="J4523">
        <v>1</v>
      </c>
      <c r="K4523">
        <v>0</v>
      </c>
      <c r="L4523">
        <v>0</v>
      </c>
      <c r="M4523">
        <v>0</v>
      </c>
      <c r="N4523">
        <v>1</v>
      </c>
      <c r="O4523">
        <v>1</v>
      </c>
      <c r="P4523">
        <v>348</v>
      </c>
      <c r="Q4523">
        <v>27</v>
      </c>
      <c r="R4523">
        <v>3</v>
      </c>
      <c r="S4523" t="s">
        <v>1478</v>
      </c>
      <c r="T4523">
        <v>1</v>
      </c>
      <c r="U4523">
        <v>2.1366599999999999E-2</v>
      </c>
      <c r="V4523">
        <v>158</v>
      </c>
    </row>
    <row r="4524" spans="1:22">
      <c r="A4524">
        <v>241108</v>
      </c>
      <c r="B4524" t="s">
        <v>3776</v>
      </c>
      <c r="C4524">
        <v>92.530900000000003</v>
      </c>
      <c r="D4524">
        <v>92.690200000000004</v>
      </c>
      <c r="E4524">
        <v>15627</v>
      </c>
      <c r="F4524">
        <v>2</v>
      </c>
      <c r="G4524">
        <v>2</v>
      </c>
      <c r="H4524">
        <v>3</v>
      </c>
      <c r="I4524">
        <v>97291</v>
      </c>
      <c r="J4524">
        <v>1</v>
      </c>
      <c r="K4524">
        <v>14</v>
      </c>
      <c r="L4524">
        <v>2</v>
      </c>
      <c r="M4524">
        <v>0</v>
      </c>
      <c r="N4524">
        <v>1</v>
      </c>
      <c r="O4524">
        <v>1</v>
      </c>
      <c r="P4524">
        <v>348</v>
      </c>
      <c r="Q4524">
        <v>27</v>
      </c>
      <c r="R4524">
        <v>3</v>
      </c>
      <c r="S4524" t="s">
        <v>1478</v>
      </c>
      <c r="T4524">
        <v>1</v>
      </c>
      <c r="U4524">
        <v>0.1593</v>
      </c>
      <c r="V4524">
        <v>2489</v>
      </c>
    </row>
    <row r="4525" spans="1:22">
      <c r="A4525">
        <v>241109</v>
      </c>
      <c r="B4525" t="s">
        <v>3776</v>
      </c>
      <c r="C4525">
        <v>92.690200000000004</v>
      </c>
      <c r="D4525">
        <v>92.886799999999894</v>
      </c>
      <c r="E4525">
        <v>15799</v>
      </c>
      <c r="F4525">
        <v>2</v>
      </c>
      <c r="G4525">
        <v>2</v>
      </c>
      <c r="H4525">
        <v>3</v>
      </c>
      <c r="I4525">
        <v>97291</v>
      </c>
      <c r="J4525">
        <v>1</v>
      </c>
      <c r="K4525">
        <v>14</v>
      </c>
      <c r="L4525">
        <v>2</v>
      </c>
      <c r="M4525">
        <v>0</v>
      </c>
      <c r="N4525">
        <v>1</v>
      </c>
      <c r="O4525">
        <v>1</v>
      </c>
      <c r="P4525">
        <v>348</v>
      </c>
      <c r="Q4525">
        <v>27</v>
      </c>
      <c r="R4525">
        <v>3</v>
      </c>
      <c r="S4525" t="s">
        <v>1478</v>
      </c>
      <c r="T4525">
        <v>1</v>
      </c>
      <c r="U4525">
        <v>0.1966</v>
      </c>
      <c r="V4525">
        <v>3106</v>
      </c>
    </row>
    <row r="4526" spans="1:22">
      <c r="A4526">
        <v>241110</v>
      </c>
      <c r="B4526" t="s">
        <v>3776</v>
      </c>
      <c r="C4526">
        <v>92.886799999999894</v>
      </c>
      <c r="D4526">
        <v>92.934799999999896</v>
      </c>
      <c r="E4526">
        <v>15918</v>
      </c>
      <c r="F4526">
        <v>2</v>
      </c>
      <c r="G4526">
        <v>2</v>
      </c>
      <c r="H4526">
        <v>3</v>
      </c>
      <c r="I4526">
        <v>97291</v>
      </c>
      <c r="J4526">
        <v>1</v>
      </c>
      <c r="K4526">
        <v>14</v>
      </c>
      <c r="L4526">
        <v>2</v>
      </c>
      <c r="M4526">
        <v>0</v>
      </c>
      <c r="N4526">
        <v>1</v>
      </c>
      <c r="O4526">
        <v>1</v>
      </c>
      <c r="P4526">
        <v>348</v>
      </c>
      <c r="Q4526">
        <v>27</v>
      </c>
      <c r="R4526">
        <v>3</v>
      </c>
      <c r="S4526" t="s">
        <v>1478</v>
      </c>
      <c r="T4526">
        <v>1</v>
      </c>
      <c r="U4526">
        <v>4.8000000000000001E-2</v>
      </c>
      <c r="V4526">
        <v>764</v>
      </c>
    </row>
    <row r="4527" spans="1:22">
      <c r="A4527">
        <v>241111</v>
      </c>
      <c r="B4527" t="s">
        <v>3776</v>
      </c>
      <c r="C4527">
        <v>92.934799999999896</v>
      </c>
      <c r="D4527">
        <v>92.984099999999899</v>
      </c>
      <c r="E4527">
        <v>15965</v>
      </c>
      <c r="F4527">
        <v>2</v>
      </c>
      <c r="G4527">
        <v>2</v>
      </c>
      <c r="H4527">
        <v>3</v>
      </c>
      <c r="I4527">
        <v>97291</v>
      </c>
      <c r="J4527">
        <v>1</v>
      </c>
      <c r="K4527">
        <v>14</v>
      </c>
      <c r="L4527">
        <v>2</v>
      </c>
      <c r="M4527">
        <v>0</v>
      </c>
      <c r="N4527">
        <v>1</v>
      </c>
      <c r="O4527">
        <v>1</v>
      </c>
      <c r="P4527">
        <v>348</v>
      </c>
      <c r="Q4527">
        <v>27</v>
      </c>
      <c r="R4527">
        <v>3</v>
      </c>
      <c r="S4527" t="s">
        <v>1478</v>
      </c>
      <c r="T4527">
        <v>1</v>
      </c>
      <c r="U4527">
        <v>4.9299999999999997E-2</v>
      </c>
      <c r="V4527">
        <v>787</v>
      </c>
    </row>
    <row r="4528" spans="1:22">
      <c r="A4528">
        <v>241112</v>
      </c>
      <c r="B4528" t="s">
        <v>3776</v>
      </c>
      <c r="C4528">
        <v>92.984099999999899</v>
      </c>
      <c r="D4528">
        <v>92.9983</v>
      </c>
      <c r="E4528">
        <v>15996</v>
      </c>
      <c r="F4528">
        <v>2</v>
      </c>
      <c r="G4528">
        <v>2</v>
      </c>
      <c r="H4528">
        <v>3</v>
      </c>
      <c r="I4528">
        <v>97291</v>
      </c>
      <c r="J4528">
        <v>1</v>
      </c>
      <c r="K4528">
        <v>14</v>
      </c>
      <c r="L4528">
        <v>2</v>
      </c>
      <c r="M4528">
        <v>0</v>
      </c>
      <c r="N4528">
        <v>1</v>
      </c>
      <c r="O4528">
        <v>1</v>
      </c>
      <c r="P4528">
        <v>348</v>
      </c>
      <c r="Q4528">
        <v>27</v>
      </c>
      <c r="R4528">
        <v>3</v>
      </c>
      <c r="S4528" t="s">
        <v>1478</v>
      </c>
      <c r="T4528">
        <v>1</v>
      </c>
      <c r="U4528">
        <v>1.4200000000000001E-2</v>
      </c>
      <c r="V4528">
        <v>227</v>
      </c>
    </row>
    <row r="4529" spans="1:22">
      <c r="A4529">
        <v>241113</v>
      </c>
      <c r="B4529" t="s">
        <v>3776</v>
      </c>
      <c r="C4529">
        <v>92.9983</v>
      </c>
      <c r="D4529">
        <v>93.0505</v>
      </c>
      <c r="E4529">
        <v>16028</v>
      </c>
      <c r="F4529">
        <v>2</v>
      </c>
      <c r="G4529">
        <v>2</v>
      </c>
      <c r="H4529">
        <v>3</v>
      </c>
      <c r="I4529">
        <v>97291</v>
      </c>
      <c r="J4529">
        <v>1</v>
      </c>
      <c r="K4529">
        <v>14</v>
      </c>
      <c r="L4529">
        <v>2</v>
      </c>
      <c r="M4529">
        <v>0</v>
      </c>
      <c r="N4529">
        <v>1</v>
      </c>
      <c r="O4529">
        <v>1</v>
      </c>
      <c r="P4529">
        <v>348</v>
      </c>
      <c r="Q4529">
        <v>27</v>
      </c>
      <c r="R4529">
        <v>3</v>
      </c>
      <c r="S4529" t="s">
        <v>1478</v>
      </c>
      <c r="T4529">
        <v>1</v>
      </c>
      <c r="U4529">
        <v>5.2200000000000003E-2</v>
      </c>
      <c r="V4529">
        <v>837</v>
      </c>
    </row>
    <row r="4530" spans="1:22">
      <c r="A4530">
        <v>241114</v>
      </c>
      <c r="B4530" t="s">
        <v>3776</v>
      </c>
      <c r="C4530">
        <v>93.0505</v>
      </c>
      <c r="D4530">
        <v>93.106300000000005</v>
      </c>
      <c r="E4530">
        <v>16080</v>
      </c>
      <c r="F4530">
        <v>2</v>
      </c>
      <c r="G4530">
        <v>2</v>
      </c>
      <c r="H4530">
        <v>3</v>
      </c>
      <c r="I4530">
        <v>97291</v>
      </c>
      <c r="J4530">
        <v>1</v>
      </c>
      <c r="K4530">
        <v>14</v>
      </c>
      <c r="L4530">
        <v>2</v>
      </c>
      <c r="M4530">
        <v>0</v>
      </c>
      <c r="N4530">
        <v>1</v>
      </c>
      <c r="O4530">
        <v>1</v>
      </c>
      <c r="P4530">
        <v>348</v>
      </c>
      <c r="Q4530">
        <v>27</v>
      </c>
      <c r="R4530">
        <v>3</v>
      </c>
      <c r="S4530" t="s">
        <v>1478</v>
      </c>
      <c r="T4530">
        <v>1</v>
      </c>
      <c r="U4530">
        <v>5.5800000000000002E-2</v>
      </c>
      <c r="V4530">
        <v>897</v>
      </c>
    </row>
    <row r="4531" spans="1:22">
      <c r="A4531">
        <v>241115</v>
      </c>
      <c r="B4531" t="s">
        <v>3776</v>
      </c>
      <c r="C4531">
        <v>93.106300000000005</v>
      </c>
      <c r="D4531">
        <v>93.183099999999897</v>
      </c>
      <c r="E4531">
        <v>16144</v>
      </c>
      <c r="F4531">
        <v>2</v>
      </c>
      <c r="G4531">
        <v>2</v>
      </c>
      <c r="H4531">
        <v>3</v>
      </c>
      <c r="I4531">
        <v>97291</v>
      </c>
      <c r="J4531">
        <v>1</v>
      </c>
      <c r="K4531">
        <v>14</v>
      </c>
      <c r="L4531">
        <v>2</v>
      </c>
      <c r="M4531">
        <v>0</v>
      </c>
      <c r="N4531">
        <v>1</v>
      </c>
      <c r="O4531">
        <v>1</v>
      </c>
      <c r="P4531">
        <v>348</v>
      </c>
      <c r="Q4531">
        <v>27</v>
      </c>
      <c r="R4531">
        <v>3</v>
      </c>
      <c r="S4531" t="s">
        <v>1478</v>
      </c>
      <c r="T4531">
        <v>1</v>
      </c>
      <c r="U4531">
        <v>7.6799999999999993E-2</v>
      </c>
      <c r="V4531">
        <v>1240</v>
      </c>
    </row>
    <row r="4532" spans="1:22">
      <c r="A4532">
        <v>241116</v>
      </c>
      <c r="B4532" t="s">
        <v>3776</v>
      </c>
      <c r="C4532">
        <v>93.183099999999897</v>
      </c>
      <c r="D4532">
        <v>93.203599999999895</v>
      </c>
      <c r="E4532">
        <v>16191</v>
      </c>
      <c r="F4532">
        <v>2</v>
      </c>
      <c r="G4532">
        <v>2</v>
      </c>
      <c r="H4532">
        <v>3</v>
      </c>
      <c r="I4532">
        <v>97291</v>
      </c>
      <c r="J4532">
        <v>1</v>
      </c>
      <c r="K4532">
        <v>14</v>
      </c>
      <c r="L4532">
        <v>2</v>
      </c>
      <c r="M4532">
        <v>0</v>
      </c>
      <c r="N4532">
        <v>1</v>
      </c>
      <c r="O4532">
        <v>1</v>
      </c>
      <c r="P4532">
        <v>348</v>
      </c>
      <c r="Q4532">
        <v>27</v>
      </c>
      <c r="R4532">
        <v>3</v>
      </c>
      <c r="S4532" t="s">
        <v>1478</v>
      </c>
      <c r="T4532">
        <v>1</v>
      </c>
      <c r="U4532">
        <v>2.0500000000000001E-2</v>
      </c>
      <c r="V4532">
        <v>332</v>
      </c>
    </row>
    <row r="4533" spans="1:22">
      <c r="A4533">
        <v>241117</v>
      </c>
      <c r="B4533" t="s">
        <v>3776</v>
      </c>
      <c r="C4533">
        <v>93.203599999999895</v>
      </c>
      <c r="D4533">
        <v>93.231399999999894</v>
      </c>
      <c r="E4533">
        <v>16215</v>
      </c>
      <c r="F4533">
        <v>2</v>
      </c>
      <c r="G4533">
        <v>2</v>
      </c>
      <c r="H4533">
        <v>3</v>
      </c>
      <c r="I4533">
        <v>97291</v>
      </c>
      <c r="J4533">
        <v>1</v>
      </c>
      <c r="K4533">
        <v>14</v>
      </c>
      <c r="L4533">
        <v>2</v>
      </c>
      <c r="M4533">
        <v>0</v>
      </c>
      <c r="N4533">
        <v>1</v>
      </c>
      <c r="O4533">
        <v>1</v>
      </c>
      <c r="P4533">
        <v>348</v>
      </c>
      <c r="Q4533">
        <v>27</v>
      </c>
      <c r="R4533">
        <v>3</v>
      </c>
      <c r="S4533" t="s">
        <v>1478</v>
      </c>
      <c r="T4533">
        <v>1</v>
      </c>
      <c r="U4533">
        <v>2.7799999999999998E-2</v>
      </c>
      <c r="V4533">
        <v>451</v>
      </c>
    </row>
    <row r="4534" spans="1:22">
      <c r="A4534">
        <v>241118</v>
      </c>
      <c r="B4534" t="s">
        <v>3776</v>
      </c>
      <c r="C4534">
        <v>93.231399999999894</v>
      </c>
      <c r="D4534">
        <v>93.2774</v>
      </c>
      <c r="E4534">
        <v>16251</v>
      </c>
      <c r="F4534">
        <v>2</v>
      </c>
      <c r="G4534">
        <v>2</v>
      </c>
      <c r="H4534">
        <v>3</v>
      </c>
      <c r="I4534">
        <v>97291</v>
      </c>
      <c r="J4534">
        <v>1</v>
      </c>
      <c r="K4534">
        <v>14</v>
      </c>
      <c r="L4534">
        <v>2</v>
      </c>
      <c r="M4534">
        <v>0</v>
      </c>
      <c r="N4534">
        <v>1</v>
      </c>
      <c r="O4534">
        <v>1</v>
      </c>
      <c r="P4534">
        <v>348</v>
      </c>
      <c r="Q4534">
        <v>27</v>
      </c>
      <c r="R4534">
        <v>3</v>
      </c>
      <c r="S4534" t="s">
        <v>1478</v>
      </c>
      <c r="T4534">
        <v>1</v>
      </c>
      <c r="U4534">
        <v>4.5999999999999999E-2</v>
      </c>
      <c r="V4534">
        <v>748</v>
      </c>
    </row>
    <row r="4535" spans="1:22">
      <c r="A4535">
        <v>241119</v>
      </c>
      <c r="B4535" t="s">
        <v>3776</v>
      </c>
      <c r="C4535">
        <v>93.2774</v>
      </c>
      <c r="D4535">
        <v>93.310900000000004</v>
      </c>
      <c r="E4535">
        <v>16289</v>
      </c>
      <c r="F4535">
        <v>2</v>
      </c>
      <c r="G4535">
        <v>2</v>
      </c>
      <c r="H4535">
        <v>3</v>
      </c>
      <c r="I4535">
        <v>97291</v>
      </c>
      <c r="J4535">
        <v>1</v>
      </c>
      <c r="K4535">
        <v>14</v>
      </c>
      <c r="L4535">
        <v>2</v>
      </c>
      <c r="M4535">
        <v>0</v>
      </c>
      <c r="N4535">
        <v>1</v>
      </c>
      <c r="O4535">
        <v>1</v>
      </c>
      <c r="P4535">
        <v>348</v>
      </c>
      <c r="Q4535">
        <v>27</v>
      </c>
      <c r="R4535">
        <v>3</v>
      </c>
      <c r="S4535" t="s">
        <v>1478</v>
      </c>
      <c r="T4535">
        <v>1</v>
      </c>
      <c r="U4535">
        <v>3.3500000000000002E-2</v>
      </c>
      <c r="V4535">
        <v>546</v>
      </c>
    </row>
    <row r="4536" spans="1:22">
      <c r="A4536">
        <v>241120</v>
      </c>
      <c r="B4536" t="s">
        <v>3776</v>
      </c>
      <c r="C4536">
        <v>93.310900000000004</v>
      </c>
      <c r="D4536">
        <v>93.343699999999899</v>
      </c>
      <c r="E4536">
        <v>16321</v>
      </c>
      <c r="F4536">
        <v>2</v>
      </c>
      <c r="G4536">
        <v>2</v>
      </c>
      <c r="H4536">
        <v>3</v>
      </c>
      <c r="I4536">
        <v>97291</v>
      </c>
      <c r="J4536">
        <v>1</v>
      </c>
      <c r="K4536">
        <v>14</v>
      </c>
      <c r="L4536">
        <v>2</v>
      </c>
      <c r="M4536">
        <v>0</v>
      </c>
      <c r="N4536">
        <v>1</v>
      </c>
      <c r="O4536">
        <v>1</v>
      </c>
      <c r="P4536">
        <v>348</v>
      </c>
      <c r="Q4536">
        <v>27</v>
      </c>
      <c r="R4536">
        <v>3</v>
      </c>
      <c r="S4536" t="s">
        <v>1478</v>
      </c>
      <c r="T4536">
        <v>1</v>
      </c>
      <c r="U4536">
        <v>3.2800000000000003E-2</v>
      </c>
      <c r="V4536">
        <v>535</v>
      </c>
    </row>
    <row r="4537" spans="1:22">
      <c r="A4537">
        <v>241121</v>
      </c>
      <c r="B4537" t="s">
        <v>3776</v>
      </c>
      <c r="C4537">
        <v>93.343699999999899</v>
      </c>
      <c r="D4537">
        <v>93.3643</v>
      </c>
      <c r="E4537">
        <v>16347</v>
      </c>
      <c r="F4537">
        <v>2</v>
      </c>
      <c r="G4537">
        <v>2</v>
      </c>
      <c r="H4537">
        <v>3</v>
      </c>
      <c r="I4537">
        <v>97291</v>
      </c>
      <c r="J4537">
        <v>1</v>
      </c>
      <c r="K4537">
        <v>14</v>
      </c>
      <c r="L4537">
        <v>2</v>
      </c>
      <c r="M4537">
        <v>0</v>
      </c>
      <c r="N4537">
        <v>1</v>
      </c>
      <c r="O4537">
        <v>1</v>
      </c>
      <c r="P4537">
        <v>348</v>
      </c>
      <c r="Q4537">
        <v>27</v>
      </c>
      <c r="R4537">
        <v>3</v>
      </c>
      <c r="S4537" t="s">
        <v>1478</v>
      </c>
      <c r="T4537">
        <v>1</v>
      </c>
      <c r="U4537">
        <v>2.06E-2</v>
      </c>
      <c r="V4537">
        <v>337</v>
      </c>
    </row>
    <row r="4538" spans="1:22">
      <c r="A4538">
        <v>241122</v>
      </c>
      <c r="B4538" t="s">
        <v>3776</v>
      </c>
      <c r="C4538">
        <v>93.3643</v>
      </c>
      <c r="D4538">
        <v>93.418700000000001</v>
      </c>
      <c r="E4538">
        <v>16383</v>
      </c>
      <c r="F4538">
        <v>2</v>
      </c>
      <c r="G4538">
        <v>2</v>
      </c>
      <c r="H4538">
        <v>3</v>
      </c>
      <c r="I4538">
        <v>97291</v>
      </c>
      <c r="J4538">
        <v>1</v>
      </c>
      <c r="K4538">
        <v>14</v>
      </c>
      <c r="L4538">
        <v>2</v>
      </c>
      <c r="M4538">
        <v>0</v>
      </c>
      <c r="N4538">
        <v>1</v>
      </c>
      <c r="O4538">
        <v>1</v>
      </c>
      <c r="P4538">
        <v>348</v>
      </c>
      <c r="Q4538">
        <v>27</v>
      </c>
      <c r="R4538">
        <v>3</v>
      </c>
      <c r="S4538" t="s">
        <v>1478</v>
      </c>
      <c r="T4538">
        <v>1</v>
      </c>
      <c r="U4538">
        <v>5.4399999999999997E-2</v>
      </c>
      <c r="V4538">
        <v>891</v>
      </c>
    </row>
    <row r="4539" spans="1:22">
      <c r="A4539">
        <v>241123</v>
      </c>
      <c r="B4539" t="s">
        <v>3776</v>
      </c>
      <c r="C4539">
        <v>93.418700000000001</v>
      </c>
      <c r="D4539">
        <v>93.431700000000006</v>
      </c>
      <c r="E4539">
        <v>16416</v>
      </c>
      <c r="F4539">
        <v>2</v>
      </c>
      <c r="G4539">
        <v>2</v>
      </c>
      <c r="H4539">
        <v>3</v>
      </c>
      <c r="I4539">
        <v>97291</v>
      </c>
      <c r="J4539">
        <v>1</v>
      </c>
      <c r="K4539">
        <v>14</v>
      </c>
      <c r="L4539">
        <v>2</v>
      </c>
      <c r="M4539">
        <v>0</v>
      </c>
      <c r="N4539">
        <v>1</v>
      </c>
      <c r="O4539">
        <v>1</v>
      </c>
      <c r="P4539">
        <v>348</v>
      </c>
      <c r="Q4539">
        <v>27</v>
      </c>
      <c r="R4539">
        <v>3</v>
      </c>
      <c r="S4539" t="s">
        <v>1478</v>
      </c>
      <c r="T4539">
        <v>1</v>
      </c>
      <c r="U4539">
        <v>1.2999999999999999E-2</v>
      </c>
      <c r="V4539">
        <v>213</v>
      </c>
    </row>
    <row r="4540" spans="1:22">
      <c r="A4540">
        <v>241124</v>
      </c>
      <c r="B4540" t="s">
        <v>3776</v>
      </c>
      <c r="C4540">
        <v>93.431700000000006</v>
      </c>
      <c r="D4540">
        <v>93.488200000000006</v>
      </c>
      <c r="E4540">
        <v>16450</v>
      </c>
      <c r="F4540">
        <v>2</v>
      </c>
      <c r="G4540">
        <v>2</v>
      </c>
      <c r="H4540">
        <v>3</v>
      </c>
      <c r="I4540">
        <v>97291</v>
      </c>
      <c r="J4540">
        <v>1</v>
      </c>
      <c r="K4540">
        <v>14</v>
      </c>
      <c r="L4540">
        <v>2</v>
      </c>
      <c r="M4540">
        <v>0</v>
      </c>
      <c r="N4540">
        <v>1</v>
      </c>
      <c r="O4540">
        <v>1</v>
      </c>
      <c r="P4540">
        <v>348</v>
      </c>
      <c r="Q4540">
        <v>27</v>
      </c>
      <c r="R4540">
        <v>3</v>
      </c>
      <c r="S4540" t="s">
        <v>1478</v>
      </c>
      <c r="T4540">
        <v>1</v>
      </c>
      <c r="U4540">
        <v>5.6500000000000002E-2</v>
      </c>
      <c r="V4540">
        <v>929</v>
      </c>
    </row>
    <row r="4541" spans="1:22">
      <c r="A4541">
        <v>241125</v>
      </c>
      <c r="B4541" t="s">
        <v>3776</v>
      </c>
      <c r="C4541">
        <v>93.488200000000006</v>
      </c>
      <c r="D4541">
        <v>93.498900000000006</v>
      </c>
      <c r="E4541">
        <v>16482</v>
      </c>
      <c r="F4541">
        <v>2</v>
      </c>
      <c r="G4541">
        <v>2</v>
      </c>
      <c r="H4541">
        <v>3</v>
      </c>
      <c r="I4541">
        <v>97291</v>
      </c>
      <c r="J4541">
        <v>1</v>
      </c>
      <c r="K4541">
        <v>14</v>
      </c>
      <c r="L4541">
        <v>2</v>
      </c>
      <c r="M4541">
        <v>0</v>
      </c>
      <c r="N4541">
        <v>1</v>
      </c>
      <c r="O4541">
        <v>1</v>
      </c>
      <c r="P4541">
        <v>348</v>
      </c>
      <c r="Q4541">
        <v>27</v>
      </c>
      <c r="R4541">
        <v>3</v>
      </c>
      <c r="S4541" t="s">
        <v>1478</v>
      </c>
      <c r="T4541">
        <v>1</v>
      </c>
      <c r="U4541">
        <v>1.0699999999999999E-2</v>
      </c>
      <c r="V4541">
        <v>176</v>
      </c>
    </row>
    <row r="4542" spans="1:22">
      <c r="A4542">
        <v>241126</v>
      </c>
      <c r="B4542" t="s">
        <v>3776</v>
      </c>
      <c r="C4542">
        <v>93.498900000000006</v>
      </c>
      <c r="D4542">
        <v>93.540999999999897</v>
      </c>
      <c r="E4542">
        <v>16508</v>
      </c>
      <c r="F4542">
        <v>2</v>
      </c>
      <c r="G4542">
        <v>2</v>
      </c>
      <c r="H4542">
        <v>3</v>
      </c>
      <c r="I4542">
        <v>97291</v>
      </c>
      <c r="J4542">
        <v>1</v>
      </c>
      <c r="K4542">
        <v>14</v>
      </c>
      <c r="L4542">
        <v>2</v>
      </c>
      <c r="M4542">
        <v>0</v>
      </c>
      <c r="N4542">
        <v>1</v>
      </c>
      <c r="O4542">
        <v>1</v>
      </c>
      <c r="P4542">
        <v>348</v>
      </c>
      <c r="Q4542">
        <v>27</v>
      </c>
      <c r="R4542">
        <v>3</v>
      </c>
      <c r="S4542" t="s">
        <v>1478</v>
      </c>
      <c r="T4542">
        <v>1</v>
      </c>
      <c r="U4542">
        <v>4.2099999999999999E-2</v>
      </c>
      <c r="V4542">
        <v>695</v>
      </c>
    </row>
    <row r="4543" spans="1:22">
      <c r="A4543">
        <v>241127</v>
      </c>
      <c r="B4543" t="s">
        <v>3776</v>
      </c>
      <c r="C4543">
        <v>93.540999999999897</v>
      </c>
      <c r="D4543">
        <v>93.592500000000001</v>
      </c>
      <c r="E4543">
        <v>16617</v>
      </c>
      <c r="F4543">
        <v>2</v>
      </c>
      <c r="G4543">
        <v>2</v>
      </c>
      <c r="H4543">
        <v>3</v>
      </c>
      <c r="I4543">
        <v>97291</v>
      </c>
      <c r="J4543">
        <v>1</v>
      </c>
      <c r="K4543">
        <v>14</v>
      </c>
      <c r="L4543">
        <v>2</v>
      </c>
      <c r="M4543">
        <v>0</v>
      </c>
      <c r="N4543">
        <v>1</v>
      </c>
      <c r="O4543">
        <v>1</v>
      </c>
      <c r="P4543">
        <v>348</v>
      </c>
      <c r="Q4543">
        <v>27</v>
      </c>
      <c r="R4543">
        <v>3</v>
      </c>
      <c r="S4543" t="s">
        <v>1478</v>
      </c>
      <c r="T4543">
        <v>1</v>
      </c>
      <c r="U4543">
        <v>5.1499999999999997E-2</v>
      </c>
      <c r="V4543">
        <v>856</v>
      </c>
    </row>
    <row r="4544" spans="1:22">
      <c r="A4544">
        <v>241128</v>
      </c>
      <c r="B4544" t="s">
        <v>3776</v>
      </c>
      <c r="C4544">
        <v>93.592500000000001</v>
      </c>
      <c r="D4544">
        <v>93.673100000000005</v>
      </c>
      <c r="E4544">
        <v>16617</v>
      </c>
      <c r="F4544">
        <v>2</v>
      </c>
      <c r="G4544">
        <v>2</v>
      </c>
      <c r="H4544">
        <v>3</v>
      </c>
      <c r="I4544">
        <v>97291</v>
      </c>
      <c r="J4544">
        <v>1</v>
      </c>
      <c r="K4544">
        <v>14</v>
      </c>
      <c r="L4544">
        <v>2</v>
      </c>
      <c r="M4544">
        <v>0</v>
      </c>
      <c r="N4544">
        <v>1</v>
      </c>
      <c r="O4544">
        <v>1</v>
      </c>
      <c r="P4544">
        <v>348</v>
      </c>
      <c r="Q4544">
        <v>27</v>
      </c>
      <c r="R4544">
        <v>3</v>
      </c>
      <c r="S4544" t="s">
        <v>1478</v>
      </c>
      <c r="T4544">
        <v>1</v>
      </c>
      <c r="U4544">
        <v>8.0600000000000005E-2</v>
      </c>
      <c r="V4544">
        <v>1339</v>
      </c>
    </row>
    <row r="4545" spans="1:22">
      <c r="A4545">
        <v>241129</v>
      </c>
      <c r="B4545" t="s">
        <v>3776</v>
      </c>
      <c r="C4545">
        <v>93.673100000000005</v>
      </c>
      <c r="D4545">
        <v>93.716899999999896</v>
      </c>
      <c r="E4545">
        <v>16677</v>
      </c>
      <c r="F4545">
        <v>2</v>
      </c>
      <c r="G4545">
        <v>2</v>
      </c>
      <c r="H4545">
        <v>3</v>
      </c>
      <c r="I4545">
        <v>97291</v>
      </c>
      <c r="J4545">
        <v>1</v>
      </c>
      <c r="K4545">
        <v>14</v>
      </c>
      <c r="L4545">
        <v>2</v>
      </c>
      <c r="M4545">
        <v>0</v>
      </c>
      <c r="N4545">
        <v>1</v>
      </c>
      <c r="O4545">
        <v>1</v>
      </c>
      <c r="P4545">
        <v>348</v>
      </c>
      <c r="Q4545">
        <v>27</v>
      </c>
      <c r="R4545">
        <v>3</v>
      </c>
      <c r="S4545" t="s">
        <v>1478</v>
      </c>
      <c r="T4545">
        <v>1</v>
      </c>
      <c r="U4545">
        <v>4.3799999999999999E-2</v>
      </c>
      <c r="V4545">
        <v>730</v>
      </c>
    </row>
    <row r="4546" spans="1:22">
      <c r="A4546">
        <v>241130</v>
      </c>
      <c r="B4546" t="s">
        <v>3776</v>
      </c>
      <c r="C4546">
        <v>93.716899999999896</v>
      </c>
      <c r="D4546">
        <v>93.750299999999896</v>
      </c>
      <c r="E4546">
        <v>16715</v>
      </c>
      <c r="F4546">
        <v>2</v>
      </c>
      <c r="G4546">
        <v>2</v>
      </c>
      <c r="H4546">
        <v>3</v>
      </c>
      <c r="I4546">
        <v>97291</v>
      </c>
      <c r="J4546">
        <v>1</v>
      </c>
      <c r="K4546">
        <v>14</v>
      </c>
      <c r="L4546">
        <v>2</v>
      </c>
      <c r="M4546">
        <v>0</v>
      </c>
      <c r="N4546">
        <v>1</v>
      </c>
      <c r="O4546">
        <v>1</v>
      </c>
      <c r="P4546">
        <v>348</v>
      </c>
      <c r="Q4546">
        <v>27</v>
      </c>
      <c r="R4546">
        <v>3</v>
      </c>
      <c r="S4546" t="s">
        <v>1478</v>
      </c>
      <c r="T4546">
        <v>1</v>
      </c>
      <c r="U4546">
        <v>3.3399999999999999E-2</v>
      </c>
      <c r="V4546">
        <v>558</v>
      </c>
    </row>
    <row r="4547" spans="1:22">
      <c r="A4547">
        <v>241131</v>
      </c>
      <c r="B4547" t="s">
        <v>3776</v>
      </c>
      <c r="C4547">
        <v>93.750299999999896</v>
      </c>
      <c r="D4547">
        <v>93.818399999999897</v>
      </c>
      <c r="E4547">
        <v>16764</v>
      </c>
      <c r="F4547">
        <v>2</v>
      </c>
      <c r="G4547">
        <v>2</v>
      </c>
      <c r="H4547">
        <v>3</v>
      </c>
      <c r="I4547">
        <v>97291</v>
      </c>
      <c r="J4547">
        <v>1</v>
      </c>
      <c r="K4547">
        <v>14</v>
      </c>
      <c r="L4547">
        <v>2</v>
      </c>
      <c r="M4547">
        <v>0</v>
      </c>
      <c r="N4547">
        <v>1</v>
      </c>
      <c r="O4547">
        <v>1</v>
      </c>
      <c r="P4547">
        <v>348</v>
      </c>
      <c r="Q4547">
        <v>27</v>
      </c>
      <c r="R4547">
        <v>3</v>
      </c>
      <c r="S4547" t="s">
        <v>1478</v>
      </c>
      <c r="T4547">
        <v>1</v>
      </c>
      <c r="U4547">
        <v>6.8099999999999994E-2</v>
      </c>
      <c r="V4547">
        <v>1142</v>
      </c>
    </row>
    <row r="4548" spans="1:22">
      <c r="A4548">
        <v>241132</v>
      </c>
      <c r="B4548" t="s">
        <v>3776</v>
      </c>
      <c r="C4548">
        <v>93.818399999999897</v>
      </c>
      <c r="D4548">
        <v>93.894800000000004</v>
      </c>
      <c r="E4548">
        <v>16834</v>
      </c>
      <c r="F4548">
        <v>2</v>
      </c>
      <c r="G4548">
        <v>2</v>
      </c>
      <c r="H4548">
        <v>3</v>
      </c>
      <c r="I4548">
        <v>97291</v>
      </c>
      <c r="J4548">
        <v>1</v>
      </c>
      <c r="K4548">
        <v>14</v>
      </c>
      <c r="L4548">
        <v>2</v>
      </c>
      <c r="M4548">
        <v>0</v>
      </c>
      <c r="N4548">
        <v>1</v>
      </c>
      <c r="O4548">
        <v>1</v>
      </c>
      <c r="P4548">
        <v>348</v>
      </c>
      <c r="Q4548">
        <v>27</v>
      </c>
      <c r="R4548">
        <v>3</v>
      </c>
      <c r="S4548" t="s">
        <v>1478</v>
      </c>
      <c r="T4548">
        <v>1</v>
      </c>
      <c r="U4548">
        <v>7.6399999999999996E-2</v>
      </c>
      <c r="V4548">
        <v>1286</v>
      </c>
    </row>
    <row r="4549" spans="1:22">
      <c r="A4549">
        <v>241133</v>
      </c>
      <c r="B4549" t="s">
        <v>3776</v>
      </c>
      <c r="C4549">
        <v>93.894800000000004</v>
      </c>
      <c r="D4549">
        <v>93.940399999999897</v>
      </c>
      <c r="E4549">
        <v>16893</v>
      </c>
      <c r="F4549">
        <v>2</v>
      </c>
      <c r="G4549">
        <v>2</v>
      </c>
      <c r="H4549">
        <v>3</v>
      </c>
      <c r="I4549">
        <v>97291</v>
      </c>
      <c r="J4549">
        <v>1</v>
      </c>
      <c r="K4549">
        <v>14</v>
      </c>
      <c r="L4549">
        <v>2</v>
      </c>
      <c r="M4549">
        <v>0</v>
      </c>
      <c r="N4549">
        <v>1</v>
      </c>
      <c r="O4549">
        <v>1</v>
      </c>
      <c r="P4549">
        <v>348</v>
      </c>
      <c r="Q4549">
        <v>27</v>
      </c>
      <c r="R4549">
        <v>3</v>
      </c>
      <c r="S4549" t="s">
        <v>1478</v>
      </c>
      <c r="T4549">
        <v>1</v>
      </c>
      <c r="U4549">
        <v>4.5600000000000002E-2</v>
      </c>
      <c r="V4549">
        <v>770</v>
      </c>
    </row>
    <row r="4550" spans="1:22">
      <c r="A4550">
        <v>241134</v>
      </c>
      <c r="B4550" t="s">
        <v>3776</v>
      </c>
      <c r="C4550">
        <v>93.940399999999897</v>
      </c>
      <c r="D4550">
        <v>93.984499999999898</v>
      </c>
      <c r="E4550">
        <v>16936</v>
      </c>
      <c r="F4550">
        <v>2</v>
      </c>
      <c r="G4550">
        <v>2</v>
      </c>
      <c r="H4550">
        <v>3</v>
      </c>
      <c r="I4550">
        <v>97291</v>
      </c>
      <c r="J4550">
        <v>1</v>
      </c>
      <c r="K4550">
        <v>14</v>
      </c>
      <c r="L4550">
        <v>2</v>
      </c>
      <c r="M4550">
        <v>0</v>
      </c>
      <c r="N4550">
        <v>1</v>
      </c>
      <c r="O4550">
        <v>1</v>
      </c>
      <c r="P4550">
        <v>348</v>
      </c>
      <c r="Q4550">
        <v>27</v>
      </c>
      <c r="R4550">
        <v>3</v>
      </c>
      <c r="S4550" t="s">
        <v>1478</v>
      </c>
      <c r="T4550">
        <v>1</v>
      </c>
      <c r="U4550">
        <v>4.41E-2</v>
      </c>
      <c r="V4550">
        <v>747</v>
      </c>
    </row>
    <row r="4551" spans="1:22">
      <c r="A4551">
        <v>241135</v>
      </c>
      <c r="B4551" t="s">
        <v>3776</v>
      </c>
      <c r="C4551">
        <v>93.984499999999898</v>
      </c>
      <c r="D4551">
        <v>94.117800000000003</v>
      </c>
      <c r="E4551">
        <v>17022</v>
      </c>
      <c r="F4551">
        <v>2</v>
      </c>
      <c r="G4551">
        <v>2</v>
      </c>
      <c r="H4551">
        <v>3</v>
      </c>
      <c r="I4551">
        <v>97291</v>
      </c>
      <c r="J4551">
        <v>1</v>
      </c>
      <c r="K4551">
        <v>14</v>
      </c>
      <c r="L4551">
        <v>2</v>
      </c>
      <c r="M4551">
        <v>0</v>
      </c>
      <c r="N4551">
        <v>1</v>
      </c>
      <c r="O4551">
        <v>1</v>
      </c>
      <c r="P4551">
        <v>348</v>
      </c>
      <c r="Q4551">
        <v>27</v>
      </c>
      <c r="R4551">
        <v>3</v>
      </c>
      <c r="S4551" t="s">
        <v>1478</v>
      </c>
      <c r="T4551">
        <v>1</v>
      </c>
      <c r="U4551">
        <v>0.1333</v>
      </c>
      <c r="V4551">
        <v>2269</v>
      </c>
    </row>
    <row r="4552" spans="1:22">
      <c r="A4552">
        <v>241136</v>
      </c>
      <c r="B4552" t="s">
        <v>3776</v>
      </c>
      <c r="C4552">
        <v>94.117800000000003</v>
      </c>
      <c r="D4552">
        <v>94.1297</v>
      </c>
      <c r="E4552">
        <v>17093</v>
      </c>
      <c r="F4552">
        <v>2</v>
      </c>
      <c r="G4552">
        <v>2</v>
      </c>
      <c r="H4552">
        <v>3</v>
      </c>
      <c r="I4552">
        <v>97291</v>
      </c>
      <c r="J4552">
        <v>1</v>
      </c>
      <c r="K4552">
        <v>14</v>
      </c>
      <c r="L4552">
        <v>2</v>
      </c>
      <c r="M4552">
        <v>0</v>
      </c>
      <c r="N4552">
        <v>1</v>
      </c>
      <c r="O4552">
        <v>1</v>
      </c>
      <c r="P4552">
        <v>348</v>
      </c>
      <c r="Q4552">
        <v>27</v>
      </c>
      <c r="R4552">
        <v>3</v>
      </c>
      <c r="S4552" t="s">
        <v>1478</v>
      </c>
      <c r="T4552">
        <v>1</v>
      </c>
      <c r="U4552">
        <v>1.1900000000000001E-2</v>
      </c>
      <c r="V4552">
        <v>203</v>
      </c>
    </row>
    <row r="4553" spans="1:22">
      <c r="A4553">
        <v>241137</v>
      </c>
      <c r="B4553" t="s">
        <v>3776</v>
      </c>
      <c r="C4553">
        <v>94.1297</v>
      </c>
      <c r="D4553">
        <v>94.215400000000002</v>
      </c>
      <c r="E4553">
        <v>17140</v>
      </c>
      <c r="F4553">
        <v>2</v>
      </c>
      <c r="G4553">
        <v>2</v>
      </c>
      <c r="H4553">
        <v>3</v>
      </c>
      <c r="I4553">
        <v>97291</v>
      </c>
      <c r="J4553">
        <v>1</v>
      </c>
      <c r="K4553">
        <v>14</v>
      </c>
      <c r="L4553">
        <v>2</v>
      </c>
      <c r="M4553">
        <v>0</v>
      </c>
      <c r="N4553">
        <v>1</v>
      </c>
      <c r="O4553">
        <v>1</v>
      </c>
      <c r="P4553">
        <v>348</v>
      </c>
      <c r="Q4553">
        <v>27</v>
      </c>
      <c r="R4553">
        <v>3</v>
      </c>
      <c r="S4553" t="s">
        <v>1478</v>
      </c>
      <c r="T4553">
        <v>1</v>
      </c>
      <c r="U4553">
        <v>8.5699999999999998E-2</v>
      </c>
      <c r="V4553">
        <v>1469</v>
      </c>
    </row>
    <row r="4554" spans="1:22">
      <c r="A4554">
        <v>241138</v>
      </c>
      <c r="B4554" t="s">
        <v>3776</v>
      </c>
      <c r="C4554">
        <v>94.215400000000002</v>
      </c>
      <c r="D4554">
        <v>94.255700000000004</v>
      </c>
      <c r="E4554">
        <v>17201</v>
      </c>
      <c r="F4554">
        <v>2</v>
      </c>
      <c r="G4554">
        <v>2</v>
      </c>
      <c r="H4554">
        <v>3</v>
      </c>
      <c r="I4554">
        <v>97291</v>
      </c>
      <c r="J4554">
        <v>1</v>
      </c>
      <c r="K4554">
        <v>14</v>
      </c>
      <c r="L4554">
        <v>2</v>
      </c>
      <c r="M4554">
        <v>0</v>
      </c>
      <c r="N4554">
        <v>1</v>
      </c>
      <c r="O4554">
        <v>1</v>
      </c>
      <c r="P4554">
        <v>348</v>
      </c>
      <c r="Q4554">
        <v>27</v>
      </c>
      <c r="R4554">
        <v>3</v>
      </c>
      <c r="S4554" t="s">
        <v>1478</v>
      </c>
      <c r="T4554">
        <v>1</v>
      </c>
      <c r="U4554">
        <v>4.0300000000000002E-2</v>
      </c>
      <c r="V4554">
        <v>693</v>
      </c>
    </row>
    <row r="4555" spans="1:22">
      <c r="A4555">
        <v>241139</v>
      </c>
      <c r="B4555" t="s">
        <v>3776</v>
      </c>
      <c r="C4555">
        <v>94.255700000000004</v>
      </c>
      <c r="D4555">
        <v>94.336600000000004</v>
      </c>
      <c r="E4555">
        <v>17260</v>
      </c>
      <c r="F4555">
        <v>2</v>
      </c>
      <c r="G4555">
        <v>2</v>
      </c>
      <c r="H4555">
        <v>3</v>
      </c>
      <c r="I4555">
        <v>97291</v>
      </c>
      <c r="J4555">
        <v>1</v>
      </c>
      <c r="K4555">
        <v>14</v>
      </c>
      <c r="L4555">
        <v>2</v>
      </c>
      <c r="M4555">
        <v>0</v>
      </c>
      <c r="N4555">
        <v>1</v>
      </c>
      <c r="O4555">
        <v>1</v>
      </c>
      <c r="P4555">
        <v>348</v>
      </c>
      <c r="Q4555">
        <v>27</v>
      </c>
      <c r="R4555">
        <v>3</v>
      </c>
      <c r="S4555" t="s">
        <v>1478</v>
      </c>
      <c r="T4555">
        <v>1</v>
      </c>
      <c r="U4555">
        <v>8.09E-2</v>
      </c>
      <c r="V4555">
        <v>1396</v>
      </c>
    </row>
    <row r="4556" spans="1:22">
      <c r="A4556">
        <v>241140</v>
      </c>
      <c r="B4556" t="s">
        <v>3776</v>
      </c>
      <c r="C4556">
        <v>94.336600000000004</v>
      </c>
      <c r="D4556">
        <v>94.376099999999894</v>
      </c>
      <c r="E4556">
        <v>17318</v>
      </c>
      <c r="F4556">
        <v>2</v>
      </c>
      <c r="G4556">
        <v>2</v>
      </c>
      <c r="H4556">
        <v>3</v>
      </c>
      <c r="I4556">
        <v>97291</v>
      </c>
      <c r="J4556">
        <v>1</v>
      </c>
      <c r="K4556">
        <v>14</v>
      </c>
      <c r="L4556">
        <v>2</v>
      </c>
      <c r="M4556">
        <v>0</v>
      </c>
      <c r="N4556">
        <v>1</v>
      </c>
      <c r="O4556">
        <v>1</v>
      </c>
      <c r="P4556">
        <v>348</v>
      </c>
      <c r="Q4556">
        <v>27</v>
      </c>
      <c r="R4556">
        <v>3</v>
      </c>
      <c r="S4556" t="s">
        <v>1478</v>
      </c>
      <c r="T4556">
        <v>1</v>
      </c>
      <c r="U4556">
        <v>3.95E-2</v>
      </c>
      <c r="V4556">
        <v>684</v>
      </c>
    </row>
    <row r="4557" spans="1:22">
      <c r="A4557">
        <v>241141</v>
      </c>
      <c r="B4557" t="s">
        <v>3776</v>
      </c>
      <c r="C4557">
        <v>94.376099999999894</v>
      </c>
      <c r="D4557">
        <v>94.400300000000001</v>
      </c>
      <c r="E4557">
        <v>17349</v>
      </c>
      <c r="F4557">
        <v>2</v>
      </c>
      <c r="G4557">
        <v>2</v>
      </c>
      <c r="H4557">
        <v>3</v>
      </c>
      <c r="I4557">
        <v>97291</v>
      </c>
      <c r="J4557">
        <v>1</v>
      </c>
      <c r="K4557">
        <v>14</v>
      </c>
      <c r="L4557">
        <v>2</v>
      </c>
      <c r="M4557">
        <v>0</v>
      </c>
      <c r="N4557">
        <v>1</v>
      </c>
      <c r="O4557">
        <v>1</v>
      </c>
      <c r="P4557">
        <v>348</v>
      </c>
      <c r="Q4557">
        <v>27</v>
      </c>
      <c r="R4557">
        <v>3</v>
      </c>
      <c r="S4557" t="s">
        <v>1478</v>
      </c>
      <c r="T4557">
        <v>1</v>
      </c>
      <c r="U4557">
        <v>2.4199999999999999E-2</v>
      </c>
      <c r="V4557">
        <v>420</v>
      </c>
    </row>
    <row r="4558" spans="1:22">
      <c r="A4558">
        <v>241142</v>
      </c>
      <c r="B4558" t="s">
        <v>3776</v>
      </c>
      <c r="C4558">
        <v>94.400300000000001</v>
      </c>
      <c r="D4558">
        <v>94.430899999999895</v>
      </c>
      <c r="E4558">
        <v>17375</v>
      </c>
      <c r="F4558">
        <v>2</v>
      </c>
      <c r="G4558">
        <v>2</v>
      </c>
      <c r="H4558">
        <v>3</v>
      </c>
      <c r="I4558">
        <v>97291</v>
      </c>
      <c r="J4558">
        <v>1</v>
      </c>
      <c r="K4558">
        <v>14</v>
      </c>
      <c r="L4558">
        <v>2</v>
      </c>
      <c r="M4558">
        <v>0</v>
      </c>
      <c r="N4558">
        <v>1</v>
      </c>
      <c r="O4558">
        <v>1</v>
      </c>
      <c r="P4558">
        <v>348</v>
      </c>
      <c r="Q4558">
        <v>27</v>
      </c>
      <c r="R4558">
        <v>3</v>
      </c>
      <c r="S4558" t="s">
        <v>1478</v>
      </c>
      <c r="T4558">
        <v>1</v>
      </c>
      <c r="U4558">
        <v>3.0599999999999999E-2</v>
      </c>
      <c r="V4558">
        <v>532</v>
      </c>
    </row>
    <row r="4559" spans="1:22">
      <c r="A4559">
        <v>241143</v>
      </c>
      <c r="B4559" t="s">
        <v>3776</v>
      </c>
      <c r="C4559">
        <v>94.430899999999895</v>
      </c>
      <c r="D4559">
        <v>94.460400000000007</v>
      </c>
      <c r="E4559">
        <v>17404</v>
      </c>
      <c r="F4559">
        <v>2</v>
      </c>
      <c r="G4559">
        <v>2</v>
      </c>
      <c r="H4559">
        <v>3</v>
      </c>
      <c r="I4559">
        <v>97291</v>
      </c>
      <c r="J4559">
        <v>1</v>
      </c>
      <c r="K4559">
        <v>14</v>
      </c>
      <c r="L4559">
        <v>2</v>
      </c>
      <c r="M4559">
        <v>0</v>
      </c>
      <c r="N4559">
        <v>1</v>
      </c>
      <c r="O4559">
        <v>1</v>
      </c>
      <c r="P4559">
        <v>348</v>
      </c>
      <c r="Q4559">
        <v>27</v>
      </c>
      <c r="R4559">
        <v>3</v>
      </c>
      <c r="S4559" t="s">
        <v>1478</v>
      </c>
      <c r="T4559">
        <v>1</v>
      </c>
      <c r="U4559">
        <v>2.9499999999999998E-2</v>
      </c>
      <c r="V4559">
        <v>513</v>
      </c>
    </row>
    <row r="4560" spans="1:22">
      <c r="A4560">
        <v>241144</v>
      </c>
      <c r="B4560" t="s">
        <v>3776</v>
      </c>
      <c r="C4560">
        <v>94.460400000000007</v>
      </c>
      <c r="D4560">
        <v>94.484300000000005</v>
      </c>
      <c r="E4560">
        <v>17430</v>
      </c>
      <c r="F4560">
        <v>2</v>
      </c>
      <c r="G4560">
        <v>2</v>
      </c>
      <c r="H4560">
        <v>3</v>
      </c>
      <c r="I4560">
        <v>97291</v>
      </c>
      <c r="J4560">
        <v>1</v>
      </c>
      <c r="K4560">
        <v>14</v>
      </c>
      <c r="L4560">
        <v>2</v>
      </c>
      <c r="M4560">
        <v>0</v>
      </c>
      <c r="N4560">
        <v>1</v>
      </c>
      <c r="O4560">
        <v>1</v>
      </c>
      <c r="P4560">
        <v>348</v>
      </c>
      <c r="Q4560">
        <v>27</v>
      </c>
      <c r="R4560">
        <v>3</v>
      </c>
      <c r="S4560" t="s">
        <v>1478</v>
      </c>
      <c r="T4560">
        <v>1</v>
      </c>
      <c r="U4560">
        <v>2.3900000000000001E-2</v>
      </c>
      <c r="V4560">
        <v>417</v>
      </c>
    </row>
    <row r="4561" spans="1:22">
      <c r="A4561">
        <v>241145</v>
      </c>
      <c r="B4561" t="s">
        <v>3776</v>
      </c>
      <c r="C4561">
        <v>94.484300000000005</v>
      </c>
      <c r="D4561">
        <v>94.487248899999898</v>
      </c>
      <c r="E4561">
        <v>17502</v>
      </c>
      <c r="F4561">
        <v>2</v>
      </c>
      <c r="G4561">
        <v>2</v>
      </c>
      <c r="H4561">
        <v>3</v>
      </c>
      <c r="I4561">
        <v>97291</v>
      </c>
      <c r="J4561">
        <v>1</v>
      </c>
      <c r="K4561">
        <v>14</v>
      </c>
      <c r="L4561">
        <v>2</v>
      </c>
      <c r="M4561">
        <v>0</v>
      </c>
      <c r="N4561">
        <v>1</v>
      </c>
      <c r="O4561">
        <v>1</v>
      </c>
      <c r="P4561">
        <v>348</v>
      </c>
      <c r="Q4561">
        <v>27</v>
      </c>
      <c r="R4561">
        <v>3</v>
      </c>
      <c r="S4561" t="s">
        <v>1478</v>
      </c>
      <c r="T4561">
        <v>1</v>
      </c>
      <c r="U4561">
        <v>2.9489E-3</v>
      </c>
      <c r="V4561">
        <v>52</v>
      </c>
    </row>
    <row r="4562" spans="1:22">
      <c r="A4562">
        <v>241146</v>
      </c>
      <c r="B4562" t="s">
        <v>3776</v>
      </c>
      <c r="C4562">
        <v>94.487248899999898</v>
      </c>
      <c r="D4562">
        <v>94.494283800000005</v>
      </c>
      <c r="E4562">
        <v>17502</v>
      </c>
      <c r="F4562">
        <v>1</v>
      </c>
      <c r="G4562">
        <v>2</v>
      </c>
      <c r="H4562">
        <v>3</v>
      </c>
      <c r="I4562">
        <v>97291</v>
      </c>
      <c r="J4562">
        <v>1</v>
      </c>
      <c r="K4562">
        <v>14</v>
      </c>
      <c r="L4562">
        <v>2</v>
      </c>
      <c r="M4562">
        <v>0</v>
      </c>
      <c r="N4562">
        <v>1</v>
      </c>
      <c r="O4562">
        <v>1</v>
      </c>
      <c r="P4562">
        <v>348</v>
      </c>
      <c r="Q4562">
        <v>27</v>
      </c>
      <c r="R4562">
        <v>3</v>
      </c>
      <c r="S4562" t="s">
        <v>1478</v>
      </c>
      <c r="T4562">
        <v>1</v>
      </c>
      <c r="U4562">
        <v>7.0349000000000002E-3</v>
      </c>
      <c r="V4562">
        <v>123</v>
      </c>
    </row>
    <row r="4563" spans="1:22">
      <c r="A4563">
        <v>241147</v>
      </c>
      <c r="B4563" t="s">
        <v>3776</v>
      </c>
      <c r="C4563">
        <v>94.494283800000005</v>
      </c>
      <c r="D4563">
        <v>94.608199999999897</v>
      </c>
      <c r="E4563">
        <v>17502</v>
      </c>
      <c r="F4563">
        <v>2</v>
      </c>
      <c r="G4563">
        <v>2</v>
      </c>
      <c r="H4563">
        <v>3</v>
      </c>
      <c r="I4563">
        <v>97291</v>
      </c>
      <c r="J4563">
        <v>1</v>
      </c>
      <c r="K4563">
        <v>14</v>
      </c>
      <c r="L4563">
        <v>2</v>
      </c>
      <c r="M4563">
        <v>0</v>
      </c>
      <c r="N4563">
        <v>1</v>
      </c>
      <c r="O4563">
        <v>1</v>
      </c>
      <c r="P4563">
        <v>348</v>
      </c>
      <c r="Q4563">
        <v>27</v>
      </c>
      <c r="R4563">
        <v>3</v>
      </c>
      <c r="S4563" t="s">
        <v>1478</v>
      </c>
      <c r="T4563">
        <v>1</v>
      </c>
      <c r="U4563">
        <v>0.1139162</v>
      </c>
      <c r="V4563">
        <v>1994</v>
      </c>
    </row>
    <row r="4564" spans="1:22">
      <c r="A4564">
        <v>241148</v>
      </c>
      <c r="B4564" t="s">
        <v>3776</v>
      </c>
      <c r="C4564">
        <v>94.608199999999897</v>
      </c>
      <c r="D4564">
        <v>94.720399999999898</v>
      </c>
      <c r="E4564">
        <v>17616</v>
      </c>
      <c r="F4564">
        <v>2</v>
      </c>
      <c r="G4564">
        <v>2</v>
      </c>
      <c r="H4564">
        <v>3</v>
      </c>
      <c r="I4564">
        <v>97291</v>
      </c>
      <c r="J4564">
        <v>1</v>
      </c>
      <c r="K4564">
        <v>14</v>
      </c>
      <c r="L4564">
        <v>2</v>
      </c>
      <c r="M4564">
        <v>0</v>
      </c>
      <c r="N4564">
        <v>1</v>
      </c>
      <c r="O4564">
        <v>1</v>
      </c>
      <c r="P4564">
        <v>348</v>
      </c>
      <c r="Q4564">
        <v>27</v>
      </c>
      <c r="R4564">
        <v>3</v>
      </c>
      <c r="S4564" t="s">
        <v>1478</v>
      </c>
      <c r="T4564">
        <v>1</v>
      </c>
      <c r="U4564">
        <v>0.11219999999999999</v>
      </c>
      <c r="V4564">
        <v>1977</v>
      </c>
    </row>
    <row r="4565" spans="1:22">
      <c r="A4565">
        <v>241149</v>
      </c>
      <c r="B4565" t="s">
        <v>3776</v>
      </c>
      <c r="C4565">
        <v>94.720399999999898</v>
      </c>
      <c r="D4565">
        <v>94.769300000000001</v>
      </c>
      <c r="E4565">
        <v>17694</v>
      </c>
      <c r="F4565">
        <v>2</v>
      </c>
      <c r="G4565">
        <v>2</v>
      </c>
      <c r="H4565">
        <v>3</v>
      </c>
      <c r="I4565">
        <v>97291</v>
      </c>
      <c r="J4565">
        <v>1</v>
      </c>
      <c r="K4565">
        <v>14</v>
      </c>
      <c r="L4565">
        <v>2</v>
      </c>
      <c r="M4565">
        <v>0</v>
      </c>
      <c r="N4565">
        <v>1</v>
      </c>
      <c r="O4565">
        <v>1</v>
      </c>
      <c r="P4565">
        <v>348</v>
      </c>
      <c r="Q4565">
        <v>27</v>
      </c>
      <c r="R4565">
        <v>3</v>
      </c>
      <c r="S4565" t="s">
        <v>1478</v>
      </c>
      <c r="T4565">
        <v>1</v>
      </c>
      <c r="U4565">
        <v>4.8899999999999999E-2</v>
      </c>
      <c r="V4565">
        <v>865</v>
      </c>
    </row>
    <row r="4566" spans="1:22">
      <c r="A4566">
        <v>241150</v>
      </c>
      <c r="B4566" t="s">
        <v>3776</v>
      </c>
      <c r="C4566">
        <v>94.769300000000001</v>
      </c>
      <c r="D4566">
        <v>94.803399999999897</v>
      </c>
      <c r="E4566">
        <v>17734</v>
      </c>
      <c r="F4566">
        <v>2</v>
      </c>
      <c r="G4566">
        <v>2</v>
      </c>
      <c r="H4566">
        <v>3</v>
      </c>
      <c r="I4566">
        <v>97291</v>
      </c>
      <c r="J4566">
        <v>1</v>
      </c>
      <c r="K4566">
        <v>14</v>
      </c>
      <c r="L4566">
        <v>2</v>
      </c>
      <c r="M4566">
        <v>0</v>
      </c>
      <c r="N4566">
        <v>1</v>
      </c>
      <c r="O4566">
        <v>1</v>
      </c>
      <c r="P4566">
        <v>348</v>
      </c>
      <c r="Q4566">
        <v>27</v>
      </c>
      <c r="R4566">
        <v>3</v>
      </c>
      <c r="S4566" t="s">
        <v>1478</v>
      </c>
      <c r="T4566">
        <v>1</v>
      </c>
      <c r="U4566">
        <v>3.4099999999999998E-2</v>
      </c>
      <c r="V4566">
        <v>605</v>
      </c>
    </row>
    <row r="4567" spans="1:22">
      <c r="A4567">
        <v>241151</v>
      </c>
      <c r="B4567" t="s">
        <v>3776</v>
      </c>
      <c r="C4567">
        <v>94.803399999999897</v>
      </c>
      <c r="D4567">
        <v>94.815100000000001</v>
      </c>
      <c r="E4567">
        <v>17757</v>
      </c>
      <c r="F4567">
        <v>2</v>
      </c>
      <c r="G4567">
        <v>2</v>
      </c>
      <c r="H4567">
        <v>3</v>
      </c>
      <c r="I4567">
        <v>97291</v>
      </c>
      <c r="J4567">
        <v>1</v>
      </c>
      <c r="K4567">
        <v>14</v>
      </c>
      <c r="L4567">
        <v>2</v>
      </c>
      <c r="M4567">
        <v>0</v>
      </c>
      <c r="N4567">
        <v>1</v>
      </c>
      <c r="O4567">
        <v>1</v>
      </c>
      <c r="P4567">
        <v>348</v>
      </c>
      <c r="Q4567">
        <v>27</v>
      </c>
      <c r="R4567">
        <v>3</v>
      </c>
      <c r="S4567" t="s">
        <v>1478</v>
      </c>
      <c r="T4567">
        <v>1</v>
      </c>
      <c r="U4567">
        <v>1.17E-2</v>
      </c>
      <c r="V4567">
        <v>208</v>
      </c>
    </row>
    <row r="4568" spans="1:22">
      <c r="A4568">
        <v>241152</v>
      </c>
      <c r="B4568" t="s">
        <v>3776</v>
      </c>
      <c r="C4568">
        <v>94.815100000000001</v>
      </c>
      <c r="D4568">
        <v>94.870599999999897</v>
      </c>
      <c r="E4568">
        <v>17789</v>
      </c>
      <c r="F4568">
        <v>2</v>
      </c>
      <c r="G4568">
        <v>2</v>
      </c>
      <c r="H4568">
        <v>3</v>
      </c>
      <c r="I4568">
        <v>97291</v>
      </c>
      <c r="J4568">
        <v>1</v>
      </c>
      <c r="K4568">
        <v>14</v>
      </c>
      <c r="L4568">
        <v>2</v>
      </c>
      <c r="M4568">
        <v>0</v>
      </c>
      <c r="N4568">
        <v>1</v>
      </c>
      <c r="O4568">
        <v>1</v>
      </c>
      <c r="P4568">
        <v>348</v>
      </c>
      <c r="Q4568">
        <v>27</v>
      </c>
      <c r="R4568">
        <v>3</v>
      </c>
      <c r="S4568" t="s">
        <v>1478</v>
      </c>
      <c r="T4568">
        <v>1</v>
      </c>
      <c r="U4568">
        <v>5.5500000000000001E-2</v>
      </c>
      <c r="V4568">
        <v>987</v>
      </c>
    </row>
    <row r="4569" spans="1:22">
      <c r="A4569">
        <v>241153</v>
      </c>
      <c r="B4569" t="s">
        <v>3776</v>
      </c>
      <c r="C4569">
        <v>94.870599999999897</v>
      </c>
      <c r="D4569">
        <v>94.939099999999897</v>
      </c>
      <c r="E4569">
        <v>17849</v>
      </c>
      <c r="F4569">
        <v>2</v>
      </c>
      <c r="G4569">
        <v>2</v>
      </c>
      <c r="H4569">
        <v>3</v>
      </c>
      <c r="I4569">
        <v>97291</v>
      </c>
      <c r="J4569">
        <v>1</v>
      </c>
      <c r="K4569">
        <v>14</v>
      </c>
      <c r="L4569">
        <v>2</v>
      </c>
      <c r="M4569">
        <v>0</v>
      </c>
      <c r="N4569">
        <v>1</v>
      </c>
      <c r="O4569">
        <v>1</v>
      </c>
      <c r="P4569">
        <v>348</v>
      </c>
      <c r="Q4569">
        <v>27</v>
      </c>
      <c r="R4569">
        <v>3</v>
      </c>
      <c r="S4569" t="s">
        <v>1478</v>
      </c>
      <c r="T4569">
        <v>1</v>
      </c>
      <c r="U4569">
        <v>6.8500000000000005E-2</v>
      </c>
      <c r="V4569">
        <v>1223</v>
      </c>
    </row>
    <row r="4570" spans="1:22">
      <c r="A4570">
        <v>241154</v>
      </c>
      <c r="B4570" t="s">
        <v>3776</v>
      </c>
      <c r="C4570">
        <v>94.939099999999897</v>
      </c>
      <c r="D4570">
        <v>94.950999999999894</v>
      </c>
      <c r="E4570">
        <v>17888</v>
      </c>
      <c r="F4570">
        <v>2</v>
      </c>
      <c r="G4570">
        <v>2</v>
      </c>
      <c r="H4570">
        <v>3</v>
      </c>
      <c r="I4570">
        <v>97291</v>
      </c>
      <c r="J4570">
        <v>1</v>
      </c>
      <c r="K4570">
        <v>14</v>
      </c>
      <c r="L4570">
        <v>2</v>
      </c>
      <c r="M4570">
        <v>0</v>
      </c>
      <c r="N4570">
        <v>1</v>
      </c>
      <c r="O4570">
        <v>1</v>
      </c>
      <c r="P4570">
        <v>348</v>
      </c>
      <c r="Q4570">
        <v>27</v>
      </c>
      <c r="R4570">
        <v>3</v>
      </c>
      <c r="S4570" t="s">
        <v>1478</v>
      </c>
      <c r="T4570">
        <v>1</v>
      </c>
      <c r="U4570">
        <v>1.1900000000000001E-2</v>
      </c>
      <c r="V4570">
        <v>213</v>
      </c>
    </row>
    <row r="4571" spans="1:22">
      <c r="A4571">
        <v>241155</v>
      </c>
      <c r="B4571" t="s">
        <v>3776</v>
      </c>
      <c r="C4571">
        <v>94.950999999999894</v>
      </c>
      <c r="D4571">
        <v>95.004000000000005</v>
      </c>
      <c r="E4571">
        <v>17920</v>
      </c>
      <c r="F4571">
        <v>2</v>
      </c>
      <c r="G4571">
        <v>2</v>
      </c>
      <c r="H4571">
        <v>3</v>
      </c>
      <c r="I4571">
        <v>97291</v>
      </c>
      <c r="J4571">
        <v>1</v>
      </c>
      <c r="K4571">
        <v>14</v>
      </c>
      <c r="L4571">
        <v>2</v>
      </c>
      <c r="M4571">
        <v>0</v>
      </c>
      <c r="N4571">
        <v>1</v>
      </c>
      <c r="O4571">
        <v>1</v>
      </c>
      <c r="P4571">
        <v>348</v>
      </c>
      <c r="Q4571">
        <v>27</v>
      </c>
      <c r="R4571">
        <v>3</v>
      </c>
      <c r="S4571" t="s">
        <v>1478</v>
      </c>
      <c r="T4571">
        <v>1</v>
      </c>
      <c r="U4571">
        <v>5.2999999999999999E-2</v>
      </c>
      <c r="V4571">
        <v>950</v>
      </c>
    </row>
    <row r="4572" spans="1:22">
      <c r="A4572">
        <v>241156</v>
      </c>
      <c r="B4572" t="s">
        <v>3776</v>
      </c>
      <c r="C4572">
        <v>95.004000000000005</v>
      </c>
      <c r="D4572">
        <v>95.052599999999899</v>
      </c>
      <c r="E4572">
        <v>17969</v>
      </c>
      <c r="F4572">
        <v>2</v>
      </c>
      <c r="G4572">
        <v>2</v>
      </c>
      <c r="H4572">
        <v>3</v>
      </c>
      <c r="I4572">
        <v>97291</v>
      </c>
      <c r="J4572">
        <v>1</v>
      </c>
      <c r="K4572">
        <v>14</v>
      </c>
      <c r="L4572">
        <v>2</v>
      </c>
      <c r="M4572">
        <v>0</v>
      </c>
      <c r="N4572">
        <v>1</v>
      </c>
      <c r="O4572">
        <v>1</v>
      </c>
      <c r="P4572">
        <v>348</v>
      </c>
      <c r="Q4572">
        <v>27</v>
      </c>
      <c r="R4572">
        <v>3</v>
      </c>
      <c r="S4572" t="s">
        <v>1478</v>
      </c>
      <c r="T4572">
        <v>1</v>
      </c>
      <c r="U4572">
        <v>4.8599999999999997E-2</v>
      </c>
      <c r="V4572">
        <v>873</v>
      </c>
    </row>
    <row r="4573" spans="1:22">
      <c r="A4573">
        <v>241157</v>
      </c>
      <c r="B4573" t="s">
        <v>3776</v>
      </c>
      <c r="C4573">
        <v>95.052599999999899</v>
      </c>
      <c r="D4573">
        <v>95.1009999999999</v>
      </c>
      <c r="E4573">
        <v>18016</v>
      </c>
      <c r="F4573">
        <v>2</v>
      </c>
      <c r="G4573">
        <v>2</v>
      </c>
      <c r="H4573">
        <v>3</v>
      </c>
      <c r="I4573">
        <v>97291</v>
      </c>
      <c r="J4573">
        <v>1</v>
      </c>
      <c r="K4573">
        <v>14</v>
      </c>
      <c r="L4573">
        <v>2</v>
      </c>
      <c r="M4573">
        <v>0</v>
      </c>
      <c r="N4573">
        <v>1</v>
      </c>
      <c r="O4573">
        <v>1</v>
      </c>
      <c r="P4573">
        <v>348</v>
      </c>
      <c r="Q4573">
        <v>27</v>
      </c>
      <c r="R4573">
        <v>3</v>
      </c>
      <c r="S4573" t="s">
        <v>1478</v>
      </c>
      <c r="T4573">
        <v>1</v>
      </c>
      <c r="U4573">
        <v>4.8399999999999999E-2</v>
      </c>
      <c r="V4573">
        <v>872</v>
      </c>
    </row>
    <row r="4574" spans="1:22">
      <c r="A4574">
        <v>241158</v>
      </c>
      <c r="B4574" t="s">
        <v>3776</v>
      </c>
      <c r="C4574">
        <v>95.1009999999999</v>
      </c>
      <c r="D4574">
        <v>95.230599999999896</v>
      </c>
      <c r="E4574">
        <v>18102</v>
      </c>
      <c r="F4574">
        <v>2</v>
      </c>
      <c r="G4574">
        <v>2</v>
      </c>
      <c r="H4574">
        <v>3</v>
      </c>
      <c r="I4574">
        <v>97291</v>
      </c>
      <c r="J4574">
        <v>1</v>
      </c>
      <c r="K4574">
        <v>14</v>
      </c>
      <c r="L4574">
        <v>2</v>
      </c>
      <c r="M4574">
        <v>0</v>
      </c>
      <c r="N4574">
        <v>1</v>
      </c>
      <c r="O4574">
        <v>1</v>
      </c>
      <c r="P4574">
        <v>348</v>
      </c>
      <c r="Q4574">
        <v>27</v>
      </c>
      <c r="R4574">
        <v>3</v>
      </c>
      <c r="S4574" t="s">
        <v>1478</v>
      </c>
      <c r="T4574">
        <v>1</v>
      </c>
      <c r="U4574">
        <v>0.12959999999999999</v>
      </c>
      <c r="V4574">
        <v>2346</v>
      </c>
    </row>
    <row r="4575" spans="1:22">
      <c r="A4575">
        <v>241159</v>
      </c>
      <c r="B4575" t="s">
        <v>3776</v>
      </c>
      <c r="C4575">
        <v>95.230599999999896</v>
      </c>
      <c r="D4575">
        <v>95.313900000000004</v>
      </c>
      <c r="E4575">
        <v>18205</v>
      </c>
      <c r="F4575">
        <v>2</v>
      </c>
      <c r="G4575">
        <v>2</v>
      </c>
      <c r="H4575">
        <v>3</v>
      </c>
      <c r="I4575">
        <v>97291</v>
      </c>
      <c r="J4575">
        <v>1</v>
      </c>
      <c r="K4575">
        <v>14</v>
      </c>
      <c r="L4575">
        <v>2</v>
      </c>
      <c r="M4575">
        <v>0</v>
      </c>
      <c r="N4575">
        <v>1</v>
      </c>
      <c r="O4575">
        <v>1</v>
      </c>
      <c r="P4575">
        <v>348</v>
      </c>
      <c r="Q4575">
        <v>27</v>
      </c>
      <c r="R4575">
        <v>3</v>
      </c>
      <c r="S4575" t="s">
        <v>1478</v>
      </c>
      <c r="T4575">
        <v>1</v>
      </c>
      <c r="U4575">
        <v>8.3299999999999999E-2</v>
      </c>
      <c r="V4575">
        <v>1516</v>
      </c>
    </row>
    <row r="4576" spans="1:22">
      <c r="A4576">
        <v>241160</v>
      </c>
      <c r="B4576" t="s">
        <v>3776</v>
      </c>
      <c r="C4576">
        <v>95.313900000000004</v>
      </c>
      <c r="D4576">
        <v>95.4345</v>
      </c>
      <c r="E4576">
        <v>18304</v>
      </c>
      <c r="F4576">
        <v>2</v>
      </c>
      <c r="G4576">
        <v>2</v>
      </c>
      <c r="H4576">
        <v>3</v>
      </c>
      <c r="I4576">
        <v>97291</v>
      </c>
      <c r="J4576">
        <v>1</v>
      </c>
      <c r="K4576">
        <v>14</v>
      </c>
      <c r="L4576">
        <v>2</v>
      </c>
      <c r="M4576">
        <v>0</v>
      </c>
      <c r="N4576">
        <v>1</v>
      </c>
      <c r="O4576">
        <v>1</v>
      </c>
      <c r="P4576">
        <v>348</v>
      </c>
      <c r="Q4576">
        <v>27</v>
      </c>
      <c r="R4576">
        <v>3</v>
      </c>
      <c r="S4576" t="s">
        <v>1478</v>
      </c>
      <c r="T4576">
        <v>1</v>
      </c>
      <c r="U4576">
        <v>0.1206</v>
      </c>
      <c r="V4576">
        <v>2207</v>
      </c>
    </row>
    <row r="4577" spans="1:22">
      <c r="A4577">
        <v>241161</v>
      </c>
      <c r="B4577" t="s">
        <v>3776</v>
      </c>
      <c r="C4577">
        <v>95.4345</v>
      </c>
      <c r="D4577">
        <v>95.599400000000003</v>
      </c>
      <c r="E4577">
        <v>18442</v>
      </c>
      <c r="F4577">
        <v>2</v>
      </c>
      <c r="G4577">
        <v>2</v>
      </c>
      <c r="H4577">
        <v>3</v>
      </c>
      <c r="I4577">
        <v>97291</v>
      </c>
      <c r="J4577">
        <v>1</v>
      </c>
      <c r="K4577">
        <v>14</v>
      </c>
      <c r="L4577">
        <v>2</v>
      </c>
      <c r="M4577">
        <v>0</v>
      </c>
      <c r="N4577">
        <v>1</v>
      </c>
      <c r="O4577">
        <v>1</v>
      </c>
      <c r="P4577">
        <v>348</v>
      </c>
      <c r="Q4577">
        <v>27</v>
      </c>
      <c r="R4577">
        <v>3</v>
      </c>
      <c r="S4577" t="s">
        <v>1478</v>
      </c>
      <c r="T4577">
        <v>1</v>
      </c>
      <c r="U4577">
        <v>0.16489999999999999</v>
      </c>
      <c r="V4577">
        <v>3041</v>
      </c>
    </row>
    <row r="4578" spans="1:22">
      <c r="A4578">
        <v>241162</v>
      </c>
      <c r="B4578" t="s">
        <v>3776</v>
      </c>
      <c r="C4578">
        <v>95.599400000000003</v>
      </c>
      <c r="D4578">
        <v>95.666899999999899</v>
      </c>
      <c r="E4578">
        <v>17720</v>
      </c>
      <c r="F4578">
        <v>2</v>
      </c>
      <c r="G4578">
        <v>2</v>
      </c>
      <c r="H4578">
        <v>3</v>
      </c>
      <c r="I4578">
        <v>97291</v>
      </c>
      <c r="J4578">
        <v>1</v>
      </c>
      <c r="K4578">
        <v>14</v>
      </c>
      <c r="L4578">
        <v>2</v>
      </c>
      <c r="M4578">
        <v>0</v>
      </c>
      <c r="N4578">
        <v>1</v>
      </c>
      <c r="O4578">
        <v>1</v>
      </c>
      <c r="P4578">
        <v>348</v>
      </c>
      <c r="Q4578">
        <v>27</v>
      </c>
      <c r="R4578">
        <v>3</v>
      </c>
      <c r="S4578" t="s">
        <v>1478</v>
      </c>
      <c r="T4578">
        <v>1</v>
      </c>
      <c r="U4578">
        <v>6.7500000000000004E-2</v>
      </c>
      <c r="V4578">
        <v>1196</v>
      </c>
    </row>
    <row r="4579" spans="1:22">
      <c r="A4579">
        <v>241163</v>
      </c>
      <c r="B4579" t="s">
        <v>3776</v>
      </c>
      <c r="C4579">
        <v>95.666899999999899</v>
      </c>
      <c r="D4579">
        <v>95.730099999999894</v>
      </c>
      <c r="E4579">
        <v>17313</v>
      </c>
      <c r="F4579">
        <v>2</v>
      </c>
      <c r="G4579">
        <v>2</v>
      </c>
      <c r="H4579">
        <v>3</v>
      </c>
      <c r="I4579">
        <v>97291</v>
      </c>
      <c r="J4579">
        <v>1</v>
      </c>
      <c r="K4579">
        <v>14</v>
      </c>
      <c r="L4579">
        <v>2</v>
      </c>
      <c r="M4579">
        <v>0</v>
      </c>
      <c r="N4579">
        <v>1</v>
      </c>
      <c r="O4579">
        <v>1</v>
      </c>
      <c r="P4579">
        <v>348</v>
      </c>
      <c r="Q4579">
        <v>27</v>
      </c>
      <c r="R4579">
        <v>3</v>
      </c>
      <c r="S4579" t="s">
        <v>1478</v>
      </c>
      <c r="T4579">
        <v>1</v>
      </c>
      <c r="U4579">
        <v>6.3200000000000006E-2</v>
      </c>
      <c r="V4579">
        <v>1094</v>
      </c>
    </row>
    <row r="4580" spans="1:22">
      <c r="A4580">
        <v>241164</v>
      </c>
      <c r="B4580" t="s">
        <v>3776</v>
      </c>
      <c r="C4580">
        <v>95.730099999999894</v>
      </c>
      <c r="D4580">
        <v>95.793499999999895</v>
      </c>
      <c r="E4580">
        <v>16920</v>
      </c>
      <c r="F4580">
        <v>2</v>
      </c>
      <c r="G4580">
        <v>2</v>
      </c>
      <c r="H4580">
        <v>3</v>
      </c>
      <c r="I4580">
        <v>97291</v>
      </c>
      <c r="J4580">
        <v>1</v>
      </c>
      <c r="K4580">
        <v>14</v>
      </c>
      <c r="L4580">
        <v>2</v>
      </c>
      <c r="M4580">
        <v>0</v>
      </c>
      <c r="N4580">
        <v>1</v>
      </c>
      <c r="O4580">
        <v>1</v>
      </c>
      <c r="P4580">
        <v>348</v>
      </c>
      <c r="Q4580">
        <v>27</v>
      </c>
      <c r="R4580">
        <v>3</v>
      </c>
      <c r="S4580" t="s">
        <v>1478</v>
      </c>
      <c r="T4580">
        <v>1</v>
      </c>
      <c r="U4580">
        <v>6.3399999999999998E-2</v>
      </c>
      <c r="V4580">
        <v>1073</v>
      </c>
    </row>
    <row r="4581" spans="1:22">
      <c r="A4581">
        <v>241165</v>
      </c>
      <c r="B4581" t="s">
        <v>3776</v>
      </c>
      <c r="C4581">
        <v>95.793499999999895</v>
      </c>
      <c r="D4581">
        <v>96.050200000000004</v>
      </c>
      <c r="E4581">
        <v>15925</v>
      </c>
      <c r="F4581">
        <v>2</v>
      </c>
      <c r="G4581">
        <v>2</v>
      </c>
      <c r="H4581">
        <v>3</v>
      </c>
      <c r="I4581">
        <v>97291</v>
      </c>
      <c r="J4581">
        <v>1</v>
      </c>
      <c r="K4581">
        <v>14</v>
      </c>
      <c r="L4581">
        <v>2</v>
      </c>
      <c r="M4581">
        <v>0</v>
      </c>
      <c r="N4581">
        <v>1</v>
      </c>
      <c r="O4581">
        <v>1</v>
      </c>
      <c r="P4581">
        <v>348</v>
      </c>
      <c r="Q4581">
        <v>27</v>
      </c>
      <c r="R4581">
        <v>3</v>
      </c>
      <c r="S4581" t="s">
        <v>1478</v>
      </c>
      <c r="T4581">
        <v>1</v>
      </c>
      <c r="U4581">
        <v>0.25669999999999998</v>
      </c>
      <c r="V4581">
        <v>4088</v>
      </c>
    </row>
    <row r="4582" spans="1:22">
      <c r="A4582">
        <v>241166</v>
      </c>
      <c r="B4582" t="s">
        <v>3776</v>
      </c>
      <c r="C4582">
        <v>96.050200000000004</v>
      </c>
      <c r="D4582">
        <v>96.084100000000007</v>
      </c>
      <c r="E4582">
        <v>15021</v>
      </c>
      <c r="F4582">
        <v>2</v>
      </c>
      <c r="G4582">
        <v>2</v>
      </c>
      <c r="H4582">
        <v>3</v>
      </c>
      <c r="I4582">
        <v>97291</v>
      </c>
      <c r="J4582">
        <v>1</v>
      </c>
      <c r="K4582">
        <v>14</v>
      </c>
      <c r="L4582">
        <v>2</v>
      </c>
      <c r="M4582">
        <v>0</v>
      </c>
      <c r="N4582">
        <v>1</v>
      </c>
      <c r="O4582">
        <v>1</v>
      </c>
      <c r="P4582">
        <v>348</v>
      </c>
      <c r="Q4582">
        <v>27</v>
      </c>
      <c r="R4582">
        <v>3</v>
      </c>
      <c r="S4582" t="s">
        <v>1478</v>
      </c>
      <c r="T4582">
        <v>1</v>
      </c>
      <c r="U4582">
        <v>3.39E-2</v>
      </c>
      <c r="V4582">
        <v>509</v>
      </c>
    </row>
    <row r="4583" spans="1:22">
      <c r="A4583">
        <v>241167</v>
      </c>
      <c r="B4583" t="s">
        <v>3776</v>
      </c>
      <c r="C4583">
        <v>96.084100000000007</v>
      </c>
      <c r="D4583">
        <v>96.176400000000001</v>
      </c>
      <c r="E4583">
        <v>14629</v>
      </c>
      <c r="F4583">
        <v>2</v>
      </c>
      <c r="G4583">
        <v>2</v>
      </c>
      <c r="H4583">
        <v>3</v>
      </c>
      <c r="I4583">
        <v>97291</v>
      </c>
      <c r="J4583">
        <v>1</v>
      </c>
      <c r="K4583">
        <v>14</v>
      </c>
      <c r="L4583">
        <v>2</v>
      </c>
      <c r="M4583">
        <v>0</v>
      </c>
      <c r="N4583">
        <v>1</v>
      </c>
      <c r="O4583">
        <v>1</v>
      </c>
      <c r="P4583">
        <v>348</v>
      </c>
      <c r="Q4583">
        <v>27</v>
      </c>
      <c r="R4583">
        <v>3</v>
      </c>
      <c r="S4583" t="s">
        <v>1478</v>
      </c>
      <c r="T4583">
        <v>1</v>
      </c>
      <c r="U4583">
        <v>9.2299999999999993E-2</v>
      </c>
      <c r="V4583">
        <v>1350</v>
      </c>
    </row>
    <row r="4584" spans="1:22">
      <c r="A4584">
        <v>241168</v>
      </c>
      <c r="B4584" t="s">
        <v>3776</v>
      </c>
      <c r="C4584">
        <v>96.176400000000001</v>
      </c>
      <c r="D4584">
        <v>96.224999999999895</v>
      </c>
      <c r="E4584">
        <v>14191</v>
      </c>
      <c r="F4584">
        <v>2</v>
      </c>
      <c r="G4584">
        <v>2</v>
      </c>
      <c r="H4584">
        <v>3</v>
      </c>
      <c r="I4584">
        <v>97291</v>
      </c>
      <c r="J4584">
        <v>1</v>
      </c>
      <c r="K4584">
        <v>14</v>
      </c>
      <c r="L4584">
        <v>2</v>
      </c>
      <c r="M4584">
        <v>0</v>
      </c>
      <c r="N4584">
        <v>1</v>
      </c>
      <c r="O4584">
        <v>1</v>
      </c>
      <c r="P4584">
        <v>348</v>
      </c>
      <c r="Q4584">
        <v>27</v>
      </c>
      <c r="R4584">
        <v>3</v>
      </c>
      <c r="S4584" t="s">
        <v>1478</v>
      </c>
      <c r="T4584">
        <v>1</v>
      </c>
      <c r="U4584">
        <v>4.8599999999999997E-2</v>
      </c>
      <c r="V4584">
        <v>690</v>
      </c>
    </row>
    <row r="4585" spans="1:22">
      <c r="A4585">
        <v>241169</v>
      </c>
      <c r="B4585" t="s">
        <v>3776</v>
      </c>
      <c r="C4585">
        <v>96.224999999999895</v>
      </c>
      <c r="D4585">
        <v>96.2363</v>
      </c>
      <c r="E4585">
        <v>14005</v>
      </c>
      <c r="F4585">
        <v>2</v>
      </c>
      <c r="G4585">
        <v>2</v>
      </c>
      <c r="H4585">
        <v>3</v>
      </c>
      <c r="I4585">
        <v>97291</v>
      </c>
      <c r="J4585">
        <v>1</v>
      </c>
      <c r="K4585">
        <v>14</v>
      </c>
      <c r="L4585">
        <v>2</v>
      </c>
      <c r="M4585">
        <v>0</v>
      </c>
      <c r="N4585">
        <v>1</v>
      </c>
      <c r="O4585">
        <v>1</v>
      </c>
      <c r="P4585">
        <v>348</v>
      </c>
      <c r="Q4585">
        <v>27</v>
      </c>
      <c r="R4585">
        <v>3</v>
      </c>
      <c r="S4585" t="s">
        <v>1478</v>
      </c>
      <c r="T4585">
        <v>1</v>
      </c>
      <c r="U4585">
        <v>1.1299999999999999E-2</v>
      </c>
      <c r="V4585">
        <v>158</v>
      </c>
    </row>
    <row r="4586" spans="1:22">
      <c r="A4586">
        <v>241170</v>
      </c>
      <c r="B4586" t="s">
        <v>3776</v>
      </c>
      <c r="C4586">
        <v>96.2363</v>
      </c>
      <c r="D4586">
        <v>96.275800000000004</v>
      </c>
      <c r="E4586">
        <v>13847</v>
      </c>
      <c r="F4586">
        <v>2</v>
      </c>
      <c r="G4586">
        <v>2</v>
      </c>
      <c r="H4586">
        <v>3</v>
      </c>
      <c r="I4586">
        <v>97291</v>
      </c>
      <c r="J4586">
        <v>1</v>
      </c>
      <c r="K4586">
        <v>14</v>
      </c>
      <c r="L4586">
        <v>2</v>
      </c>
      <c r="M4586">
        <v>0</v>
      </c>
      <c r="N4586">
        <v>1</v>
      </c>
      <c r="O4586">
        <v>1</v>
      </c>
      <c r="P4586">
        <v>348</v>
      </c>
      <c r="Q4586">
        <v>27</v>
      </c>
      <c r="R4586">
        <v>3</v>
      </c>
      <c r="S4586" t="s">
        <v>1478</v>
      </c>
      <c r="T4586">
        <v>1</v>
      </c>
      <c r="U4586">
        <v>3.95E-2</v>
      </c>
      <c r="V4586">
        <v>547</v>
      </c>
    </row>
    <row r="4587" spans="1:22">
      <c r="A4587">
        <v>241171</v>
      </c>
      <c r="B4587" t="s">
        <v>3776</v>
      </c>
      <c r="C4587">
        <v>96.275800000000004</v>
      </c>
      <c r="D4587">
        <v>96.294600000000003</v>
      </c>
      <c r="E4587">
        <v>13979</v>
      </c>
      <c r="F4587">
        <v>2</v>
      </c>
      <c r="G4587">
        <v>2</v>
      </c>
      <c r="H4587">
        <v>3</v>
      </c>
      <c r="I4587">
        <v>97291</v>
      </c>
      <c r="J4587">
        <v>1</v>
      </c>
      <c r="K4587">
        <v>14</v>
      </c>
      <c r="L4587">
        <v>2</v>
      </c>
      <c r="M4587">
        <v>0</v>
      </c>
      <c r="N4587">
        <v>1</v>
      </c>
      <c r="O4587">
        <v>1</v>
      </c>
      <c r="P4587">
        <v>348</v>
      </c>
      <c r="Q4587">
        <v>27</v>
      </c>
      <c r="R4587">
        <v>3</v>
      </c>
      <c r="S4587" t="s">
        <v>1478</v>
      </c>
      <c r="T4587">
        <v>1</v>
      </c>
      <c r="U4587">
        <v>1.8800000000000001E-2</v>
      </c>
      <c r="V4587">
        <v>263</v>
      </c>
    </row>
    <row r="4588" spans="1:22">
      <c r="A4588">
        <v>241172</v>
      </c>
      <c r="B4588" t="s">
        <v>3776</v>
      </c>
      <c r="C4588">
        <v>96.294600000000003</v>
      </c>
      <c r="D4588">
        <v>96.332300000000004</v>
      </c>
      <c r="E4588">
        <v>14106</v>
      </c>
      <c r="F4588">
        <v>2</v>
      </c>
      <c r="G4588">
        <v>2</v>
      </c>
      <c r="H4588">
        <v>3</v>
      </c>
      <c r="I4588">
        <v>97291</v>
      </c>
      <c r="J4588">
        <v>1</v>
      </c>
      <c r="K4588">
        <v>14</v>
      </c>
      <c r="L4588">
        <v>2</v>
      </c>
      <c r="M4588">
        <v>0</v>
      </c>
      <c r="N4588">
        <v>1</v>
      </c>
      <c r="O4588">
        <v>1</v>
      </c>
      <c r="P4588">
        <v>348</v>
      </c>
      <c r="Q4588">
        <v>27</v>
      </c>
      <c r="R4588">
        <v>3</v>
      </c>
      <c r="S4588" t="s">
        <v>1478</v>
      </c>
      <c r="T4588">
        <v>1</v>
      </c>
      <c r="U4588">
        <v>3.7699999999999997E-2</v>
      </c>
      <c r="V4588">
        <v>532</v>
      </c>
    </row>
    <row r="4589" spans="1:22">
      <c r="A4589">
        <v>241173</v>
      </c>
      <c r="B4589" t="s">
        <v>3776</v>
      </c>
      <c r="C4589">
        <v>96.332300000000004</v>
      </c>
      <c r="D4589">
        <v>96.359700000000004</v>
      </c>
      <c r="E4589">
        <v>14253</v>
      </c>
      <c r="F4589">
        <v>2</v>
      </c>
      <c r="G4589">
        <v>2</v>
      </c>
      <c r="H4589">
        <v>3</v>
      </c>
      <c r="I4589">
        <v>97291</v>
      </c>
      <c r="J4589">
        <v>1</v>
      </c>
      <c r="K4589">
        <v>14</v>
      </c>
      <c r="L4589">
        <v>2</v>
      </c>
      <c r="M4589">
        <v>0</v>
      </c>
      <c r="N4589">
        <v>1</v>
      </c>
      <c r="O4589">
        <v>1</v>
      </c>
      <c r="P4589">
        <v>348</v>
      </c>
      <c r="Q4589">
        <v>27</v>
      </c>
      <c r="R4589">
        <v>3</v>
      </c>
      <c r="S4589" t="s">
        <v>1478</v>
      </c>
      <c r="T4589">
        <v>1</v>
      </c>
      <c r="U4589">
        <v>2.7400000000000001E-2</v>
      </c>
      <c r="V4589">
        <v>391</v>
      </c>
    </row>
    <row r="4590" spans="1:22">
      <c r="A4590">
        <v>241174</v>
      </c>
      <c r="B4590" t="s">
        <v>3776</v>
      </c>
      <c r="C4590">
        <v>96.359700000000004</v>
      </c>
      <c r="D4590">
        <v>96.3917</v>
      </c>
      <c r="E4590">
        <v>14388</v>
      </c>
      <c r="F4590">
        <v>2</v>
      </c>
      <c r="G4590">
        <v>2</v>
      </c>
      <c r="H4590">
        <v>3</v>
      </c>
      <c r="I4590">
        <v>97291</v>
      </c>
      <c r="J4590">
        <v>1</v>
      </c>
      <c r="K4590">
        <v>14</v>
      </c>
      <c r="L4590">
        <v>2</v>
      </c>
      <c r="M4590">
        <v>0</v>
      </c>
      <c r="N4590">
        <v>1</v>
      </c>
      <c r="O4590">
        <v>1</v>
      </c>
      <c r="P4590">
        <v>348</v>
      </c>
      <c r="Q4590">
        <v>27</v>
      </c>
      <c r="R4590">
        <v>3</v>
      </c>
      <c r="S4590" t="s">
        <v>1478</v>
      </c>
      <c r="T4590">
        <v>1</v>
      </c>
      <c r="U4590">
        <v>3.2000000000000001E-2</v>
      </c>
      <c r="V4590">
        <v>460</v>
      </c>
    </row>
    <row r="4591" spans="1:22">
      <c r="A4591">
        <v>241175</v>
      </c>
      <c r="B4591" t="s">
        <v>3776</v>
      </c>
      <c r="C4591">
        <v>96.3917</v>
      </c>
      <c r="D4591">
        <v>96.419600000000003</v>
      </c>
      <c r="E4591">
        <v>14523</v>
      </c>
      <c r="F4591">
        <v>2</v>
      </c>
      <c r="G4591">
        <v>2</v>
      </c>
      <c r="H4591">
        <v>3</v>
      </c>
      <c r="I4591">
        <v>97291</v>
      </c>
      <c r="J4591">
        <v>1</v>
      </c>
      <c r="K4591">
        <v>14</v>
      </c>
      <c r="L4591">
        <v>2</v>
      </c>
      <c r="M4591">
        <v>0</v>
      </c>
      <c r="N4591">
        <v>1</v>
      </c>
      <c r="O4591">
        <v>1</v>
      </c>
      <c r="P4591">
        <v>348</v>
      </c>
      <c r="Q4591">
        <v>27</v>
      </c>
      <c r="R4591">
        <v>3</v>
      </c>
      <c r="S4591" t="s">
        <v>1478</v>
      </c>
      <c r="T4591">
        <v>1</v>
      </c>
      <c r="U4591">
        <v>2.7900000000000001E-2</v>
      </c>
      <c r="V4591">
        <v>405</v>
      </c>
    </row>
    <row r="4592" spans="1:22">
      <c r="A4592">
        <v>241176</v>
      </c>
      <c r="B4592" t="s">
        <v>3776</v>
      </c>
      <c r="C4592">
        <v>96.419600000000003</v>
      </c>
      <c r="D4592">
        <v>96.446399999999898</v>
      </c>
      <c r="E4592">
        <v>14647</v>
      </c>
      <c r="F4592">
        <v>2</v>
      </c>
      <c r="G4592">
        <v>2</v>
      </c>
      <c r="H4592">
        <v>3</v>
      </c>
      <c r="I4592">
        <v>97291</v>
      </c>
      <c r="J4592">
        <v>1</v>
      </c>
      <c r="K4592">
        <v>14</v>
      </c>
      <c r="L4592">
        <v>2</v>
      </c>
      <c r="M4592">
        <v>0</v>
      </c>
      <c r="N4592">
        <v>1</v>
      </c>
      <c r="O4592">
        <v>1</v>
      </c>
      <c r="P4592">
        <v>348</v>
      </c>
      <c r="Q4592">
        <v>27</v>
      </c>
      <c r="R4592">
        <v>3</v>
      </c>
      <c r="S4592" t="s">
        <v>1478</v>
      </c>
      <c r="T4592">
        <v>1</v>
      </c>
      <c r="U4592">
        <v>2.6800000000000001E-2</v>
      </c>
      <c r="V4592">
        <v>393</v>
      </c>
    </row>
    <row r="4593" spans="1:22">
      <c r="A4593">
        <v>241177</v>
      </c>
      <c r="B4593" t="s">
        <v>3776</v>
      </c>
      <c r="C4593">
        <v>96.446399999999898</v>
      </c>
      <c r="D4593">
        <v>96.457300000000004</v>
      </c>
      <c r="E4593">
        <v>14732</v>
      </c>
      <c r="F4593">
        <v>2</v>
      </c>
      <c r="G4593">
        <v>2</v>
      </c>
      <c r="H4593">
        <v>3</v>
      </c>
      <c r="I4593">
        <v>97291</v>
      </c>
      <c r="J4593">
        <v>1</v>
      </c>
      <c r="K4593">
        <v>14</v>
      </c>
      <c r="L4593">
        <v>2</v>
      </c>
      <c r="M4593">
        <v>0</v>
      </c>
      <c r="N4593">
        <v>1</v>
      </c>
      <c r="O4593">
        <v>1</v>
      </c>
      <c r="P4593">
        <v>348</v>
      </c>
      <c r="Q4593">
        <v>27</v>
      </c>
      <c r="R4593">
        <v>3</v>
      </c>
      <c r="S4593" t="s">
        <v>1478</v>
      </c>
      <c r="T4593">
        <v>1</v>
      </c>
      <c r="U4593">
        <v>1.09E-2</v>
      </c>
      <c r="V4593">
        <v>161</v>
      </c>
    </row>
    <row r="4594" spans="1:22">
      <c r="A4594">
        <v>241178</v>
      </c>
      <c r="B4594" t="s">
        <v>3776</v>
      </c>
      <c r="C4594">
        <v>96.457300000000004</v>
      </c>
      <c r="D4594">
        <v>96.496700000000004</v>
      </c>
      <c r="E4594">
        <v>14845</v>
      </c>
      <c r="F4594">
        <v>2</v>
      </c>
      <c r="G4594">
        <v>2</v>
      </c>
      <c r="H4594">
        <v>3</v>
      </c>
      <c r="I4594">
        <v>97291</v>
      </c>
      <c r="J4594">
        <v>1</v>
      </c>
      <c r="K4594">
        <v>14</v>
      </c>
      <c r="L4594">
        <v>2</v>
      </c>
      <c r="M4594">
        <v>0</v>
      </c>
      <c r="N4594">
        <v>1</v>
      </c>
      <c r="O4594">
        <v>1</v>
      </c>
      <c r="P4594">
        <v>348</v>
      </c>
      <c r="Q4594">
        <v>27</v>
      </c>
      <c r="R4594">
        <v>3</v>
      </c>
      <c r="S4594" t="s">
        <v>1478</v>
      </c>
      <c r="T4594">
        <v>1</v>
      </c>
      <c r="U4594">
        <v>3.9399999999999998E-2</v>
      </c>
      <c r="V4594">
        <v>585</v>
      </c>
    </row>
    <row r="4595" spans="1:22">
      <c r="A4595">
        <v>241179</v>
      </c>
      <c r="B4595" t="s">
        <v>3776</v>
      </c>
      <c r="C4595">
        <v>96.496700000000004</v>
      </c>
      <c r="D4595">
        <v>96.538799999999895</v>
      </c>
      <c r="E4595">
        <v>15030</v>
      </c>
      <c r="F4595">
        <v>2</v>
      </c>
      <c r="G4595">
        <v>2</v>
      </c>
      <c r="H4595">
        <v>3</v>
      </c>
      <c r="I4595">
        <v>97291</v>
      </c>
      <c r="J4595">
        <v>1</v>
      </c>
      <c r="K4595">
        <v>14</v>
      </c>
      <c r="L4595">
        <v>2</v>
      </c>
      <c r="M4595">
        <v>0</v>
      </c>
      <c r="N4595">
        <v>1</v>
      </c>
      <c r="O4595">
        <v>1</v>
      </c>
      <c r="P4595">
        <v>348</v>
      </c>
      <c r="Q4595">
        <v>27</v>
      </c>
      <c r="R4595">
        <v>3</v>
      </c>
      <c r="S4595" t="s">
        <v>1478</v>
      </c>
      <c r="T4595">
        <v>1</v>
      </c>
      <c r="U4595">
        <v>4.2099999999999999E-2</v>
      </c>
      <c r="V4595">
        <v>633</v>
      </c>
    </row>
    <row r="4596" spans="1:22">
      <c r="A4596">
        <v>241180</v>
      </c>
      <c r="B4596" t="s">
        <v>3776</v>
      </c>
      <c r="C4596">
        <v>96.538799999999895</v>
      </c>
      <c r="D4596">
        <v>96.583200000000005</v>
      </c>
      <c r="E4596">
        <v>15225</v>
      </c>
      <c r="F4596">
        <v>2</v>
      </c>
      <c r="G4596">
        <v>2</v>
      </c>
      <c r="H4596">
        <v>3</v>
      </c>
      <c r="I4596">
        <v>97291</v>
      </c>
      <c r="J4596">
        <v>1</v>
      </c>
      <c r="K4596">
        <v>14</v>
      </c>
      <c r="L4596">
        <v>2</v>
      </c>
      <c r="M4596">
        <v>0</v>
      </c>
      <c r="N4596">
        <v>1</v>
      </c>
      <c r="O4596">
        <v>1</v>
      </c>
      <c r="P4596">
        <v>348</v>
      </c>
      <c r="Q4596">
        <v>27</v>
      </c>
      <c r="R4596">
        <v>3</v>
      </c>
      <c r="S4596" t="s">
        <v>1478</v>
      </c>
      <c r="T4596">
        <v>1</v>
      </c>
      <c r="U4596">
        <v>4.4400000000000002E-2</v>
      </c>
      <c r="V4596">
        <v>676</v>
      </c>
    </row>
    <row r="4597" spans="1:22">
      <c r="A4597">
        <v>241181</v>
      </c>
      <c r="B4597" t="s">
        <v>3776</v>
      </c>
      <c r="C4597">
        <v>96.583200000000005</v>
      </c>
      <c r="D4597">
        <v>96.617900000000006</v>
      </c>
      <c r="E4597">
        <v>15404</v>
      </c>
      <c r="F4597">
        <v>2</v>
      </c>
      <c r="G4597">
        <v>2</v>
      </c>
      <c r="H4597">
        <v>3</v>
      </c>
      <c r="I4597">
        <v>97291</v>
      </c>
      <c r="J4597">
        <v>1</v>
      </c>
      <c r="K4597">
        <v>14</v>
      </c>
      <c r="L4597">
        <v>2</v>
      </c>
      <c r="M4597">
        <v>0</v>
      </c>
      <c r="N4597">
        <v>1</v>
      </c>
      <c r="O4597">
        <v>1</v>
      </c>
      <c r="P4597">
        <v>348</v>
      </c>
      <c r="Q4597">
        <v>27</v>
      </c>
      <c r="R4597">
        <v>3</v>
      </c>
      <c r="S4597" t="s">
        <v>1478</v>
      </c>
      <c r="T4597">
        <v>1</v>
      </c>
      <c r="U4597">
        <v>3.4700000000000002E-2</v>
      </c>
      <c r="V4597">
        <v>535</v>
      </c>
    </row>
    <row r="4598" spans="1:22">
      <c r="A4598">
        <v>241182</v>
      </c>
      <c r="B4598" t="s">
        <v>3776</v>
      </c>
      <c r="C4598">
        <v>96.617900000000006</v>
      </c>
      <c r="D4598">
        <v>96.628699999999895</v>
      </c>
      <c r="E4598">
        <v>15507</v>
      </c>
      <c r="F4598">
        <v>2</v>
      </c>
      <c r="G4598">
        <v>2</v>
      </c>
      <c r="H4598">
        <v>3</v>
      </c>
      <c r="I4598">
        <v>97291</v>
      </c>
      <c r="J4598">
        <v>1</v>
      </c>
      <c r="K4598">
        <v>14</v>
      </c>
      <c r="L4598">
        <v>2</v>
      </c>
      <c r="M4598">
        <v>0</v>
      </c>
      <c r="N4598">
        <v>1</v>
      </c>
      <c r="O4598">
        <v>1</v>
      </c>
      <c r="P4598">
        <v>348</v>
      </c>
      <c r="Q4598">
        <v>27</v>
      </c>
      <c r="R4598">
        <v>3</v>
      </c>
      <c r="S4598" t="s">
        <v>1478</v>
      </c>
      <c r="T4598">
        <v>1</v>
      </c>
      <c r="U4598">
        <v>1.0800000000000001E-2</v>
      </c>
      <c r="V4598">
        <v>167</v>
      </c>
    </row>
    <row r="4599" spans="1:22">
      <c r="A4599">
        <v>241183</v>
      </c>
      <c r="B4599" t="s">
        <v>3776</v>
      </c>
      <c r="C4599">
        <v>96.628699999999895</v>
      </c>
      <c r="D4599">
        <v>96.677300000000002</v>
      </c>
      <c r="E4599">
        <v>15641</v>
      </c>
      <c r="F4599">
        <v>2</v>
      </c>
      <c r="G4599">
        <v>2</v>
      </c>
      <c r="H4599">
        <v>3</v>
      </c>
      <c r="I4599">
        <v>97291</v>
      </c>
      <c r="J4599">
        <v>1</v>
      </c>
      <c r="K4599">
        <v>14</v>
      </c>
      <c r="L4599">
        <v>2</v>
      </c>
      <c r="M4599">
        <v>0</v>
      </c>
      <c r="N4599">
        <v>1</v>
      </c>
      <c r="O4599">
        <v>1</v>
      </c>
      <c r="P4599">
        <v>348</v>
      </c>
      <c r="Q4599">
        <v>27</v>
      </c>
      <c r="R4599">
        <v>3</v>
      </c>
      <c r="S4599" t="s">
        <v>1478</v>
      </c>
      <c r="T4599">
        <v>1</v>
      </c>
      <c r="U4599">
        <v>4.8599999999999997E-2</v>
      </c>
      <c r="V4599">
        <v>760</v>
      </c>
    </row>
    <row r="4600" spans="1:22">
      <c r="A4600">
        <v>241184</v>
      </c>
      <c r="B4600" t="s">
        <v>3776</v>
      </c>
      <c r="C4600">
        <v>96.677300000000002</v>
      </c>
      <c r="D4600">
        <v>96.688999999999893</v>
      </c>
      <c r="E4600">
        <v>15777</v>
      </c>
      <c r="F4600">
        <v>2</v>
      </c>
      <c r="G4600">
        <v>2</v>
      </c>
      <c r="H4600">
        <v>3</v>
      </c>
      <c r="I4600">
        <v>97291</v>
      </c>
      <c r="J4600">
        <v>1</v>
      </c>
      <c r="K4600">
        <v>14</v>
      </c>
      <c r="L4600">
        <v>2</v>
      </c>
      <c r="M4600">
        <v>0</v>
      </c>
      <c r="N4600">
        <v>1</v>
      </c>
      <c r="O4600">
        <v>1</v>
      </c>
      <c r="P4600">
        <v>348</v>
      </c>
      <c r="Q4600">
        <v>27</v>
      </c>
      <c r="R4600">
        <v>3</v>
      </c>
      <c r="S4600" t="s">
        <v>1478</v>
      </c>
      <c r="T4600">
        <v>1</v>
      </c>
      <c r="U4600">
        <v>1.17E-2</v>
      </c>
      <c r="V4600">
        <v>185</v>
      </c>
    </row>
    <row r="4601" spans="1:22">
      <c r="A4601">
        <v>241185</v>
      </c>
      <c r="B4601" t="s">
        <v>3776</v>
      </c>
      <c r="C4601">
        <v>96.688999999999893</v>
      </c>
      <c r="D4601">
        <v>96.732799999999898</v>
      </c>
      <c r="E4601">
        <v>15902</v>
      </c>
      <c r="F4601">
        <v>2</v>
      </c>
      <c r="G4601">
        <v>2</v>
      </c>
      <c r="H4601">
        <v>3</v>
      </c>
      <c r="I4601">
        <v>97291</v>
      </c>
      <c r="J4601">
        <v>1</v>
      </c>
      <c r="K4601">
        <v>14</v>
      </c>
      <c r="L4601">
        <v>2</v>
      </c>
      <c r="M4601">
        <v>0</v>
      </c>
      <c r="N4601">
        <v>1</v>
      </c>
      <c r="O4601">
        <v>1</v>
      </c>
      <c r="P4601">
        <v>348</v>
      </c>
      <c r="Q4601">
        <v>27</v>
      </c>
      <c r="R4601">
        <v>3</v>
      </c>
      <c r="S4601" t="s">
        <v>1478</v>
      </c>
      <c r="T4601">
        <v>1</v>
      </c>
      <c r="U4601">
        <v>4.3799999999999999E-2</v>
      </c>
      <c r="V4601">
        <v>697</v>
      </c>
    </row>
    <row r="4602" spans="1:22">
      <c r="A4602">
        <v>241186</v>
      </c>
      <c r="B4602" t="s">
        <v>3776</v>
      </c>
      <c r="C4602">
        <v>96.732799999999898</v>
      </c>
      <c r="D4602">
        <v>96.777600000000007</v>
      </c>
      <c r="E4602">
        <v>16103</v>
      </c>
      <c r="F4602">
        <v>2</v>
      </c>
      <c r="G4602">
        <v>2</v>
      </c>
      <c r="H4602">
        <v>3</v>
      </c>
      <c r="I4602">
        <v>97291</v>
      </c>
      <c r="J4602">
        <v>1</v>
      </c>
      <c r="K4602">
        <v>14</v>
      </c>
      <c r="L4602">
        <v>2</v>
      </c>
      <c r="M4602">
        <v>0</v>
      </c>
      <c r="N4602">
        <v>1</v>
      </c>
      <c r="O4602">
        <v>1</v>
      </c>
      <c r="P4602">
        <v>348</v>
      </c>
      <c r="Q4602">
        <v>27</v>
      </c>
      <c r="R4602">
        <v>3</v>
      </c>
      <c r="S4602" t="s">
        <v>1478</v>
      </c>
      <c r="T4602">
        <v>1</v>
      </c>
      <c r="U4602">
        <v>4.48E-2</v>
      </c>
      <c r="V4602">
        <v>721</v>
      </c>
    </row>
    <row r="4603" spans="1:22">
      <c r="A4603">
        <v>241187</v>
      </c>
      <c r="B4603" t="s">
        <v>3776</v>
      </c>
      <c r="C4603">
        <v>96.777600000000007</v>
      </c>
      <c r="D4603">
        <v>96.840900000000005</v>
      </c>
      <c r="E4603">
        <v>16347</v>
      </c>
      <c r="F4603">
        <v>2</v>
      </c>
      <c r="G4603">
        <v>2</v>
      </c>
      <c r="H4603">
        <v>3</v>
      </c>
      <c r="I4603">
        <v>97291</v>
      </c>
      <c r="J4603">
        <v>1</v>
      </c>
      <c r="K4603">
        <v>14</v>
      </c>
      <c r="L4603">
        <v>2</v>
      </c>
      <c r="M4603">
        <v>0</v>
      </c>
      <c r="N4603">
        <v>1</v>
      </c>
      <c r="O4603">
        <v>1</v>
      </c>
      <c r="P4603">
        <v>348</v>
      </c>
      <c r="Q4603">
        <v>27</v>
      </c>
      <c r="R4603">
        <v>3</v>
      </c>
      <c r="S4603" t="s">
        <v>1478</v>
      </c>
      <c r="T4603">
        <v>1</v>
      </c>
      <c r="U4603">
        <v>6.3299999999999995E-2</v>
      </c>
      <c r="V4603">
        <v>1035</v>
      </c>
    </row>
    <row r="4604" spans="1:22">
      <c r="A4604">
        <v>241188</v>
      </c>
      <c r="B4604" t="s">
        <v>3776</v>
      </c>
      <c r="C4604">
        <v>96.840900000000005</v>
      </c>
      <c r="D4604">
        <v>96.925600000000003</v>
      </c>
      <c r="E4604">
        <v>16681</v>
      </c>
      <c r="F4604">
        <v>2</v>
      </c>
      <c r="G4604">
        <v>2</v>
      </c>
      <c r="H4604">
        <v>3</v>
      </c>
      <c r="I4604">
        <v>97291</v>
      </c>
      <c r="J4604">
        <v>1</v>
      </c>
      <c r="K4604">
        <v>14</v>
      </c>
      <c r="L4604">
        <v>2</v>
      </c>
      <c r="M4604">
        <v>0</v>
      </c>
      <c r="N4604">
        <v>1</v>
      </c>
      <c r="O4604">
        <v>1</v>
      </c>
      <c r="P4604">
        <v>348</v>
      </c>
      <c r="Q4604">
        <v>27</v>
      </c>
      <c r="R4604">
        <v>3</v>
      </c>
      <c r="S4604" t="s">
        <v>1478</v>
      </c>
      <c r="T4604">
        <v>1</v>
      </c>
      <c r="U4604">
        <v>8.4699999999999998E-2</v>
      </c>
      <c r="V4604">
        <v>1413</v>
      </c>
    </row>
    <row r="4605" spans="1:22">
      <c r="A4605">
        <v>241189</v>
      </c>
      <c r="B4605" t="s">
        <v>3776</v>
      </c>
      <c r="C4605">
        <v>96.925600000000003</v>
      </c>
      <c r="D4605">
        <v>96.9529</v>
      </c>
      <c r="E4605">
        <v>16934</v>
      </c>
      <c r="F4605">
        <v>2</v>
      </c>
      <c r="G4605">
        <v>2</v>
      </c>
      <c r="H4605">
        <v>3</v>
      </c>
      <c r="I4605">
        <v>97291</v>
      </c>
      <c r="J4605">
        <v>1</v>
      </c>
      <c r="K4605">
        <v>14</v>
      </c>
      <c r="L4605">
        <v>2</v>
      </c>
      <c r="M4605">
        <v>0</v>
      </c>
      <c r="N4605">
        <v>1</v>
      </c>
      <c r="O4605">
        <v>1</v>
      </c>
      <c r="P4605">
        <v>348</v>
      </c>
      <c r="Q4605">
        <v>27</v>
      </c>
      <c r="R4605">
        <v>3</v>
      </c>
      <c r="S4605" t="s">
        <v>1478</v>
      </c>
      <c r="T4605">
        <v>1</v>
      </c>
      <c r="U4605">
        <v>2.7300000000000001E-2</v>
      </c>
      <c r="V4605">
        <v>462</v>
      </c>
    </row>
    <row r="4606" spans="1:22">
      <c r="A4606">
        <v>241190</v>
      </c>
      <c r="B4606" t="s">
        <v>3776</v>
      </c>
      <c r="C4606">
        <v>96.9529</v>
      </c>
      <c r="D4606">
        <v>96.990600000000001</v>
      </c>
      <c r="E4606">
        <v>17081</v>
      </c>
      <c r="F4606">
        <v>2</v>
      </c>
      <c r="G4606">
        <v>2</v>
      </c>
      <c r="H4606">
        <v>3</v>
      </c>
      <c r="I4606">
        <v>97291</v>
      </c>
      <c r="J4606">
        <v>1</v>
      </c>
      <c r="K4606">
        <v>14</v>
      </c>
      <c r="L4606">
        <v>2</v>
      </c>
      <c r="M4606">
        <v>0</v>
      </c>
      <c r="N4606">
        <v>1</v>
      </c>
      <c r="O4606">
        <v>1</v>
      </c>
      <c r="P4606">
        <v>348</v>
      </c>
      <c r="Q4606">
        <v>27</v>
      </c>
      <c r="R4606">
        <v>3</v>
      </c>
      <c r="S4606" t="s">
        <v>1478</v>
      </c>
      <c r="T4606">
        <v>1</v>
      </c>
      <c r="U4606">
        <v>3.7699999999999997E-2</v>
      </c>
      <c r="V4606">
        <v>644</v>
      </c>
    </row>
    <row r="4607" spans="1:22">
      <c r="A4607">
        <v>241191</v>
      </c>
      <c r="B4607" t="s">
        <v>3776</v>
      </c>
      <c r="C4607">
        <v>96.990600000000001</v>
      </c>
      <c r="D4607">
        <v>97.000100000000003</v>
      </c>
      <c r="E4607">
        <v>17188</v>
      </c>
      <c r="F4607">
        <v>2</v>
      </c>
      <c r="G4607">
        <v>2</v>
      </c>
      <c r="H4607">
        <v>3</v>
      </c>
      <c r="I4607">
        <v>97291</v>
      </c>
      <c r="J4607">
        <v>1</v>
      </c>
      <c r="K4607">
        <v>14</v>
      </c>
      <c r="L4607">
        <v>2</v>
      </c>
      <c r="M4607">
        <v>0</v>
      </c>
      <c r="N4607">
        <v>1</v>
      </c>
      <c r="O4607">
        <v>1</v>
      </c>
      <c r="P4607">
        <v>348</v>
      </c>
      <c r="Q4607">
        <v>27</v>
      </c>
      <c r="R4607">
        <v>3</v>
      </c>
      <c r="S4607" t="s">
        <v>1478</v>
      </c>
      <c r="T4607">
        <v>1</v>
      </c>
      <c r="U4607">
        <v>9.4999999999999998E-3</v>
      </c>
      <c r="V4607">
        <v>163</v>
      </c>
    </row>
    <row r="4608" spans="1:22">
      <c r="A4608">
        <v>241192</v>
      </c>
      <c r="B4608" t="s">
        <v>3776</v>
      </c>
      <c r="C4608">
        <v>97.000100000000003</v>
      </c>
      <c r="D4608">
        <v>97.077699999999894</v>
      </c>
      <c r="E4608">
        <v>17385</v>
      </c>
      <c r="F4608">
        <v>2</v>
      </c>
      <c r="G4608">
        <v>2</v>
      </c>
      <c r="H4608">
        <v>3</v>
      </c>
      <c r="I4608">
        <v>97291</v>
      </c>
      <c r="J4608">
        <v>1</v>
      </c>
      <c r="K4608">
        <v>14</v>
      </c>
      <c r="L4608">
        <v>2</v>
      </c>
      <c r="M4608">
        <v>0</v>
      </c>
      <c r="N4608">
        <v>1</v>
      </c>
      <c r="O4608">
        <v>1</v>
      </c>
      <c r="P4608">
        <v>348</v>
      </c>
      <c r="Q4608">
        <v>27</v>
      </c>
      <c r="R4608">
        <v>3</v>
      </c>
      <c r="S4608" t="s">
        <v>1478</v>
      </c>
      <c r="T4608">
        <v>1</v>
      </c>
      <c r="U4608">
        <v>7.7600000000000002E-2</v>
      </c>
      <c r="V4608">
        <v>1349</v>
      </c>
    </row>
    <row r="4609" spans="1:22">
      <c r="A4609">
        <v>241193</v>
      </c>
      <c r="B4609" t="s">
        <v>3776</v>
      </c>
      <c r="C4609">
        <v>97.077699999999894</v>
      </c>
      <c r="D4609">
        <v>97.156899999999894</v>
      </c>
      <c r="E4609">
        <v>17739</v>
      </c>
      <c r="F4609">
        <v>2</v>
      </c>
      <c r="G4609">
        <v>2</v>
      </c>
      <c r="H4609">
        <v>3</v>
      </c>
      <c r="I4609">
        <v>97291</v>
      </c>
      <c r="J4609">
        <v>1</v>
      </c>
      <c r="K4609">
        <v>14</v>
      </c>
      <c r="L4609">
        <v>2</v>
      </c>
      <c r="M4609">
        <v>0</v>
      </c>
      <c r="N4609">
        <v>1</v>
      </c>
      <c r="O4609">
        <v>1</v>
      </c>
      <c r="P4609">
        <v>348</v>
      </c>
      <c r="Q4609">
        <v>27</v>
      </c>
      <c r="R4609">
        <v>3</v>
      </c>
      <c r="S4609" t="s">
        <v>1478</v>
      </c>
      <c r="T4609">
        <v>1</v>
      </c>
      <c r="U4609">
        <v>7.9200000000000007E-2</v>
      </c>
      <c r="V4609">
        <v>1405</v>
      </c>
    </row>
    <row r="4610" spans="1:22">
      <c r="A4610">
        <v>241194</v>
      </c>
      <c r="B4610" t="s">
        <v>3776</v>
      </c>
      <c r="C4610">
        <v>97.156899999999894</v>
      </c>
      <c r="D4610">
        <v>97.178021599999894</v>
      </c>
      <c r="E4610">
        <v>17966</v>
      </c>
      <c r="F4610">
        <v>2</v>
      </c>
      <c r="G4610">
        <v>2</v>
      </c>
      <c r="H4610">
        <v>3</v>
      </c>
      <c r="I4610">
        <v>97291</v>
      </c>
      <c r="J4610">
        <v>1</v>
      </c>
      <c r="K4610">
        <v>14</v>
      </c>
      <c r="L4610">
        <v>2</v>
      </c>
      <c r="M4610">
        <v>0</v>
      </c>
      <c r="N4610">
        <v>1</v>
      </c>
      <c r="O4610">
        <v>1</v>
      </c>
      <c r="P4610">
        <v>348</v>
      </c>
      <c r="Q4610">
        <v>27</v>
      </c>
      <c r="R4610">
        <v>3</v>
      </c>
      <c r="S4610" t="s">
        <v>1478</v>
      </c>
      <c r="T4610">
        <v>1</v>
      </c>
      <c r="U4610">
        <v>2.1121600000000001E-2</v>
      </c>
      <c r="V4610">
        <v>379</v>
      </c>
    </row>
    <row r="4611" spans="1:22">
      <c r="A4611">
        <v>241195</v>
      </c>
      <c r="B4611" t="s">
        <v>3776</v>
      </c>
      <c r="C4611">
        <v>97.178021599999894</v>
      </c>
      <c r="D4611">
        <v>97.178200000000004</v>
      </c>
      <c r="E4611">
        <v>17966</v>
      </c>
      <c r="F4611">
        <v>2</v>
      </c>
      <c r="G4611">
        <v>2</v>
      </c>
      <c r="H4611">
        <v>3</v>
      </c>
      <c r="I4611">
        <v>97291</v>
      </c>
      <c r="J4611">
        <v>1</v>
      </c>
      <c r="K4611">
        <v>14</v>
      </c>
      <c r="L4611">
        <v>2</v>
      </c>
      <c r="M4611">
        <v>0</v>
      </c>
      <c r="N4611">
        <v>1</v>
      </c>
      <c r="O4611">
        <v>1</v>
      </c>
      <c r="P4611">
        <v>348</v>
      </c>
      <c r="Q4611">
        <v>27</v>
      </c>
      <c r="R4611">
        <v>3</v>
      </c>
      <c r="S4611" t="s">
        <v>1478</v>
      </c>
      <c r="T4611">
        <v>1</v>
      </c>
      <c r="U4611">
        <v>1.784E-4</v>
      </c>
      <c r="V4611">
        <v>3</v>
      </c>
    </row>
    <row r="4612" spans="1:22">
      <c r="A4612">
        <v>241196</v>
      </c>
      <c r="B4612" t="s">
        <v>3776</v>
      </c>
      <c r="C4612">
        <v>97.178200000000004</v>
      </c>
      <c r="D4612">
        <v>97.191225000000003</v>
      </c>
      <c r="E4612">
        <v>18125</v>
      </c>
      <c r="F4612">
        <v>2</v>
      </c>
      <c r="G4612">
        <v>2</v>
      </c>
      <c r="H4612">
        <v>3</v>
      </c>
      <c r="I4612">
        <v>97291</v>
      </c>
      <c r="J4612">
        <v>1</v>
      </c>
      <c r="K4612">
        <v>14</v>
      </c>
      <c r="L4612">
        <v>2</v>
      </c>
      <c r="M4612">
        <v>0</v>
      </c>
      <c r="N4612">
        <v>1</v>
      </c>
      <c r="O4612">
        <v>1</v>
      </c>
      <c r="P4612">
        <v>348</v>
      </c>
      <c r="Q4612">
        <v>27</v>
      </c>
      <c r="R4612">
        <v>3</v>
      </c>
      <c r="S4612" t="s">
        <v>1478</v>
      </c>
      <c r="T4612">
        <v>1</v>
      </c>
      <c r="U4612">
        <v>1.3025E-2</v>
      </c>
      <c r="V4612">
        <v>236</v>
      </c>
    </row>
    <row r="4613" spans="1:22">
      <c r="A4613">
        <v>241197</v>
      </c>
      <c r="B4613" t="s">
        <v>3776</v>
      </c>
      <c r="C4613">
        <v>97.191225000000003</v>
      </c>
      <c r="D4613">
        <v>97.217249899999899</v>
      </c>
      <c r="E4613">
        <v>18125</v>
      </c>
      <c r="F4613">
        <v>1</v>
      </c>
      <c r="G4613">
        <v>2</v>
      </c>
      <c r="H4613">
        <v>3</v>
      </c>
      <c r="I4613">
        <v>97291</v>
      </c>
      <c r="J4613">
        <v>1</v>
      </c>
      <c r="K4613">
        <v>14</v>
      </c>
      <c r="L4613">
        <v>2</v>
      </c>
      <c r="M4613">
        <v>0</v>
      </c>
      <c r="N4613">
        <v>1</v>
      </c>
      <c r="O4613">
        <v>1</v>
      </c>
      <c r="P4613">
        <v>348</v>
      </c>
      <c r="Q4613">
        <v>27</v>
      </c>
      <c r="R4613">
        <v>3</v>
      </c>
      <c r="S4613" t="s">
        <v>1478</v>
      </c>
      <c r="T4613">
        <v>1</v>
      </c>
      <c r="U4613">
        <v>2.60249E-2</v>
      </c>
      <c r="V4613">
        <v>472</v>
      </c>
    </row>
    <row r="4614" spans="1:22">
      <c r="A4614">
        <v>241198</v>
      </c>
      <c r="B4614" t="s">
        <v>3776</v>
      </c>
      <c r="C4614">
        <v>97.217249899999899</v>
      </c>
      <c r="D4614">
        <v>97.226992699999897</v>
      </c>
      <c r="E4614">
        <v>18125</v>
      </c>
      <c r="F4614">
        <v>2</v>
      </c>
      <c r="G4614">
        <v>2</v>
      </c>
      <c r="H4614">
        <v>3</v>
      </c>
      <c r="I4614">
        <v>97291</v>
      </c>
      <c r="J4614">
        <v>1</v>
      </c>
      <c r="K4614">
        <v>14</v>
      </c>
      <c r="L4614">
        <v>2</v>
      </c>
      <c r="M4614">
        <v>0</v>
      </c>
      <c r="N4614">
        <v>1</v>
      </c>
      <c r="O4614">
        <v>1</v>
      </c>
      <c r="P4614">
        <v>348</v>
      </c>
      <c r="Q4614">
        <v>27</v>
      </c>
      <c r="R4614">
        <v>3</v>
      </c>
      <c r="S4614" t="s">
        <v>1478</v>
      </c>
      <c r="T4614">
        <v>1</v>
      </c>
      <c r="U4614">
        <v>9.7427999999999994E-3</v>
      </c>
      <c r="V4614">
        <v>177</v>
      </c>
    </row>
    <row r="4615" spans="1:22">
      <c r="A4615">
        <v>241199</v>
      </c>
      <c r="B4615" t="s">
        <v>3776</v>
      </c>
      <c r="C4615">
        <v>97.226992699999897</v>
      </c>
      <c r="D4615">
        <v>97.227199999999897</v>
      </c>
      <c r="E4615">
        <v>18125</v>
      </c>
      <c r="F4615">
        <v>2</v>
      </c>
      <c r="G4615">
        <v>2</v>
      </c>
      <c r="H4615">
        <v>3</v>
      </c>
      <c r="I4615">
        <v>97291</v>
      </c>
      <c r="J4615">
        <v>1</v>
      </c>
      <c r="K4615">
        <v>14</v>
      </c>
      <c r="L4615">
        <v>2</v>
      </c>
      <c r="M4615">
        <v>0</v>
      </c>
      <c r="N4615">
        <v>1</v>
      </c>
      <c r="O4615">
        <v>1</v>
      </c>
      <c r="P4615">
        <v>348</v>
      </c>
      <c r="Q4615">
        <v>27</v>
      </c>
      <c r="R4615">
        <v>3</v>
      </c>
      <c r="S4615" t="s">
        <v>1478</v>
      </c>
      <c r="T4615">
        <v>1</v>
      </c>
      <c r="U4615">
        <v>2.073E-4</v>
      </c>
      <c r="V4615">
        <v>4</v>
      </c>
    </row>
    <row r="4616" spans="1:22">
      <c r="A4616">
        <v>241200</v>
      </c>
      <c r="B4616" t="s">
        <v>3776</v>
      </c>
      <c r="C4616">
        <v>97.227199999999897</v>
      </c>
      <c r="D4616">
        <v>97.270499999999899</v>
      </c>
      <c r="E4616">
        <v>18333</v>
      </c>
      <c r="F4616">
        <v>2</v>
      </c>
      <c r="G4616">
        <v>2</v>
      </c>
      <c r="H4616">
        <v>3</v>
      </c>
      <c r="I4616">
        <v>97291</v>
      </c>
      <c r="J4616">
        <v>1</v>
      </c>
      <c r="K4616">
        <v>14</v>
      </c>
      <c r="L4616">
        <v>2</v>
      </c>
      <c r="M4616">
        <v>0</v>
      </c>
      <c r="N4616">
        <v>1</v>
      </c>
      <c r="O4616">
        <v>1</v>
      </c>
      <c r="P4616">
        <v>348</v>
      </c>
      <c r="Q4616">
        <v>27</v>
      </c>
      <c r="R4616">
        <v>3</v>
      </c>
      <c r="S4616" t="s">
        <v>1478</v>
      </c>
      <c r="T4616">
        <v>1</v>
      </c>
      <c r="U4616">
        <v>4.3299999999999998E-2</v>
      </c>
      <c r="V4616">
        <v>794</v>
      </c>
    </row>
    <row r="4617" spans="1:22">
      <c r="A4617">
        <v>241201</v>
      </c>
      <c r="B4617" t="s">
        <v>3776</v>
      </c>
      <c r="C4617">
        <v>97.270499999999899</v>
      </c>
      <c r="D4617">
        <v>97.334699999999899</v>
      </c>
      <c r="E4617">
        <v>18576</v>
      </c>
      <c r="F4617">
        <v>2</v>
      </c>
      <c r="G4617">
        <v>2</v>
      </c>
      <c r="H4617">
        <v>3</v>
      </c>
      <c r="I4617">
        <v>97291</v>
      </c>
      <c r="J4617">
        <v>1</v>
      </c>
      <c r="K4617">
        <v>14</v>
      </c>
      <c r="L4617">
        <v>2</v>
      </c>
      <c r="M4617">
        <v>0</v>
      </c>
      <c r="N4617">
        <v>1</v>
      </c>
      <c r="O4617">
        <v>1</v>
      </c>
      <c r="P4617">
        <v>348</v>
      </c>
      <c r="Q4617">
        <v>27</v>
      </c>
      <c r="R4617">
        <v>3</v>
      </c>
      <c r="S4617" t="s">
        <v>1478</v>
      </c>
      <c r="T4617">
        <v>1</v>
      </c>
      <c r="U4617">
        <v>6.4199999999999993E-2</v>
      </c>
      <c r="V4617">
        <v>1193</v>
      </c>
    </row>
    <row r="4618" spans="1:22">
      <c r="A4618">
        <v>241202</v>
      </c>
      <c r="B4618" t="s">
        <v>3776</v>
      </c>
      <c r="C4618">
        <v>97.334699999999899</v>
      </c>
      <c r="D4618">
        <v>97.394999999999897</v>
      </c>
      <c r="E4618">
        <v>18857</v>
      </c>
      <c r="F4618">
        <v>2</v>
      </c>
      <c r="G4618">
        <v>2</v>
      </c>
      <c r="H4618">
        <v>3</v>
      </c>
      <c r="I4618">
        <v>97291</v>
      </c>
      <c r="J4618">
        <v>1</v>
      </c>
      <c r="K4618">
        <v>14</v>
      </c>
      <c r="L4618">
        <v>2</v>
      </c>
      <c r="M4618">
        <v>0</v>
      </c>
      <c r="N4618">
        <v>1</v>
      </c>
      <c r="O4618">
        <v>1</v>
      </c>
      <c r="P4618">
        <v>348</v>
      </c>
      <c r="Q4618">
        <v>27</v>
      </c>
      <c r="R4618">
        <v>3</v>
      </c>
      <c r="S4618" t="s">
        <v>1478</v>
      </c>
      <c r="T4618">
        <v>1</v>
      </c>
      <c r="U4618">
        <v>6.0299999999999999E-2</v>
      </c>
      <c r="V4618">
        <v>1137</v>
      </c>
    </row>
    <row r="4619" spans="1:22">
      <c r="A4619">
        <v>241203</v>
      </c>
      <c r="B4619" t="s">
        <v>3776</v>
      </c>
      <c r="C4619">
        <v>97.394999999999897</v>
      </c>
      <c r="D4619">
        <v>97.420500000000004</v>
      </c>
      <c r="E4619">
        <v>19051</v>
      </c>
      <c r="F4619">
        <v>2</v>
      </c>
      <c r="G4619">
        <v>2</v>
      </c>
      <c r="H4619">
        <v>3</v>
      </c>
      <c r="I4619">
        <v>97291</v>
      </c>
      <c r="J4619">
        <v>1</v>
      </c>
      <c r="K4619">
        <v>14</v>
      </c>
      <c r="L4619">
        <v>2</v>
      </c>
      <c r="M4619">
        <v>0</v>
      </c>
      <c r="N4619">
        <v>1</v>
      </c>
      <c r="O4619">
        <v>1</v>
      </c>
      <c r="P4619">
        <v>348</v>
      </c>
      <c r="Q4619">
        <v>27</v>
      </c>
      <c r="R4619">
        <v>3</v>
      </c>
      <c r="S4619" t="s">
        <v>1478</v>
      </c>
      <c r="T4619">
        <v>1</v>
      </c>
      <c r="U4619">
        <v>2.5499999999999998E-2</v>
      </c>
      <c r="V4619">
        <v>486</v>
      </c>
    </row>
    <row r="4620" spans="1:22">
      <c r="A4620">
        <v>241204</v>
      </c>
      <c r="B4620" t="s">
        <v>3776</v>
      </c>
      <c r="C4620">
        <v>97.420500000000004</v>
      </c>
      <c r="D4620">
        <v>97.435900000000004</v>
      </c>
      <c r="E4620">
        <v>19144</v>
      </c>
      <c r="F4620">
        <v>2</v>
      </c>
      <c r="G4620">
        <v>2</v>
      </c>
      <c r="H4620">
        <v>3</v>
      </c>
      <c r="I4620">
        <v>97291</v>
      </c>
      <c r="J4620">
        <v>1</v>
      </c>
      <c r="K4620">
        <v>14</v>
      </c>
      <c r="L4620">
        <v>2</v>
      </c>
      <c r="M4620">
        <v>0</v>
      </c>
      <c r="N4620">
        <v>1</v>
      </c>
      <c r="O4620">
        <v>1</v>
      </c>
      <c r="P4620">
        <v>348</v>
      </c>
      <c r="Q4620">
        <v>27</v>
      </c>
      <c r="R4620">
        <v>3</v>
      </c>
      <c r="S4620" t="s">
        <v>1478</v>
      </c>
      <c r="T4620">
        <v>1</v>
      </c>
      <c r="U4620">
        <v>1.54E-2</v>
      </c>
      <c r="V4620">
        <v>295</v>
      </c>
    </row>
    <row r="4621" spans="1:22">
      <c r="A4621">
        <v>241205</v>
      </c>
      <c r="B4621" t="s">
        <v>3776</v>
      </c>
      <c r="C4621">
        <v>97.435900000000004</v>
      </c>
      <c r="D4621">
        <v>97.483599999999896</v>
      </c>
      <c r="E4621">
        <v>19286</v>
      </c>
      <c r="F4621">
        <v>2</v>
      </c>
      <c r="G4621">
        <v>2</v>
      </c>
      <c r="H4621">
        <v>3</v>
      </c>
      <c r="I4621">
        <v>97291</v>
      </c>
      <c r="J4621">
        <v>1</v>
      </c>
      <c r="K4621">
        <v>14</v>
      </c>
      <c r="L4621">
        <v>2</v>
      </c>
      <c r="M4621">
        <v>0</v>
      </c>
      <c r="N4621">
        <v>1</v>
      </c>
      <c r="O4621">
        <v>1</v>
      </c>
      <c r="P4621">
        <v>348</v>
      </c>
      <c r="Q4621">
        <v>27</v>
      </c>
      <c r="R4621">
        <v>3</v>
      </c>
      <c r="S4621" t="s">
        <v>1478</v>
      </c>
      <c r="T4621">
        <v>1</v>
      </c>
      <c r="U4621">
        <v>4.7699999999999999E-2</v>
      </c>
      <c r="V4621">
        <v>920</v>
      </c>
    </row>
    <row r="4622" spans="1:22">
      <c r="A4622">
        <v>241206</v>
      </c>
      <c r="B4622" t="s">
        <v>3776</v>
      </c>
      <c r="C4622">
        <v>97.483599999999896</v>
      </c>
      <c r="D4622">
        <v>97.536600000000007</v>
      </c>
      <c r="E4622">
        <v>19514</v>
      </c>
      <c r="F4622">
        <v>2</v>
      </c>
      <c r="G4622">
        <v>2</v>
      </c>
      <c r="H4622">
        <v>3</v>
      </c>
      <c r="I4622">
        <v>97291</v>
      </c>
      <c r="J4622">
        <v>1</v>
      </c>
      <c r="K4622">
        <v>14</v>
      </c>
      <c r="L4622">
        <v>2</v>
      </c>
      <c r="M4622">
        <v>0</v>
      </c>
      <c r="N4622">
        <v>1</v>
      </c>
      <c r="O4622">
        <v>1</v>
      </c>
      <c r="P4622">
        <v>348</v>
      </c>
      <c r="Q4622">
        <v>27</v>
      </c>
      <c r="R4622">
        <v>3</v>
      </c>
      <c r="S4622" t="s">
        <v>1478</v>
      </c>
      <c r="T4622">
        <v>1</v>
      </c>
      <c r="U4622">
        <v>5.2999999999999999E-2</v>
      </c>
      <c r="V4622">
        <v>1034</v>
      </c>
    </row>
    <row r="4623" spans="1:22">
      <c r="A4623">
        <v>241207</v>
      </c>
      <c r="B4623" t="s">
        <v>3776</v>
      </c>
      <c r="C4623">
        <v>97.536600000000007</v>
      </c>
      <c r="D4623">
        <v>97.566900000000004</v>
      </c>
      <c r="E4623">
        <v>19702</v>
      </c>
      <c r="F4623">
        <v>2</v>
      </c>
      <c r="G4623">
        <v>2</v>
      </c>
      <c r="H4623">
        <v>3</v>
      </c>
      <c r="I4623">
        <v>97291</v>
      </c>
      <c r="J4623">
        <v>1</v>
      </c>
      <c r="K4623">
        <v>14</v>
      </c>
      <c r="L4623">
        <v>2</v>
      </c>
      <c r="M4623">
        <v>0</v>
      </c>
      <c r="N4623">
        <v>1</v>
      </c>
      <c r="O4623">
        <v>1</v>
      </c>
      <c r="P4623">
        <v>348</v>
      </c>
      <c r="Q4623">
        <v>27</v>
      </c>
      <c r="R4623">
        <v>3</v>
      </c>
      <c r="S4623" t="s">
        <v>1478</v>
      </c>
      <c r="T4623">
        <v>1</v>
      </c>
      <c r="U4623">
        <v>3.0300000000000001E-2</v>
      </c>
      <c r="V4623">
        <v>597</v>
      </c>
    </row>
    <row r="4624" spans="1:22">
      <c r="A4624">
        <v>241208</v>
      </c>
      <c r="B4624" t="s">
        <v>3776</v>
      </c>
      <c r="C4624">
        <v>97.566900000000004</v>
      </c>
      <c r="D4624">
        <v>97.615300000000005</v>
      </c>
      <c r="E4624">
        <v>19880</v>
      </c>
      <c r="F4624">
        <v>2</v>
      </c>
      <c r="G4624">
        <v>2</v>
      </c>
      <c r="H4624">
        <v>3</v>
      </c>
      <c r="I4624">
        <v>97291</v>
      </c>
      <c r="J4624">
        <v>1</v>
      </c>
      <c r="K4624">
        <v>14</v>
      </c>
      <c r="L4624">
        <v>2</v>
      </c>
      <c r="M4624">
        <v>0</v>
      </c>
      <c r="N4624">
        <v>1</v>
      </c>
      <c r="O4624">
        <v>1</v>
      </c>
      <c r="P4624">
        <v>348</v>
      </c>
      <c r="Q4624">
        <v>27</v>
      </c>
      <c r="R4624">
        <v>3</v>
      </c>
      <c r="S4624" t="s">
        <v>1478</v>
      </c>
      <c r="T4624">
        <v>1</v>
      </c>
      <c r="U4624">
        <v>4.8399999999999999E-2</v>
      </c>
      <c r="V4624">
        <v>962</v>
      </c>
    </row>
    <row r="4625" spans="1:22">
      <c r="A4625">
        <v>241209</v>
      </c>
      <c r="B4625" t="s">
        <v>3776</v>
      </c>
      <c r="C4625">
        <v>97.615300000000005</v>
      </c>
      <c r="D4625">
        <v>97.666600000000003</v>
      </c>
      <c r="E4625">
        <v>20105</v>
      </c>
      <c r="F4625">
        <v>2</v>
      </c>
      <c r="G4625">
        <v>2</v>
      </c>
      <c r="H4625">
        <v>3</v>
      </c>
      <c r="I4625">
        <v>97291</v>
      </c>
      <c r="J4625">
        <v>1</v>
      </c>
      <c r="K4625">
        <v>14</v>
      </c>
      <c r="L4625">
        <v>2</v>
      </c>
      <c r="M4625">
        <v>0</v>
      </c>
      <c r="N4625">
        <v>1</v>
      </c>
      <c r="O4625">
        <v>1</v>
      </c>
      <c r="P4625">
        <v>348</v>
      </c>
      <c r="Q4625">
        <v>27</v>
      </c>
      <c r="R4625">
        <v>3</v>
      </c>
      <c r="S4625" t="s">
        <v>1478</v>
      </c>
      <c r="T4625">
        <v>1</v>
      </c>
      <c r="U4625">
        <v>5.1299999999999998E-2</v>
      </c>
      <c r="V4625">
        <v>1031</v>
      </c>
    </row>
    <row r="4626" spans="1:22">
      <c r="A4626">
        <v>241210</v>
      </c>
      <c r="B4626" t="s">
        <v>3776</v>
      </c>
      <c r="C4626">
        <v>97.666600000000003</v>
      </c>
      <c r="D4626">
        <v>97.702399999999898</v>
      </c>
      <c r="E4626">
        <v>20302</v>
      </c>
      <c r="F4626">
        <v>2</v>
      </c>
      <c r="G4626">
        <v>2</v>
      </c>
      <c r="H4626">
        <v>3</v>
      </c>
      <c r="I4626">
        <v>97291</v>
      </c>
      <c r="J4626">
        <v>1</v>
      </c>
      <c r="K4626">
        <v>14</v>
      </c>
      <c r="L4626">
        <v>2</v>
      </c>
      <c r="M4626">
        <v>0</v>
      </c>
      <c r="N4626">
        <v>1</v>
      </c>
      <c r="O4626">
        <v>1</v>
      </c>
      <c r="P4626">
        <v>348</v>
      </c>
      <c r="Q4626">
        <v>27</v>
      </c>
      <c r="R4626">
        <v>3</v>
      </c>
      <c r="S4626" t="s">
        <v>1478</v>
      </c>
      <c r="T4626">
        <v>1</v>
      </c>
      <c r="U4626">
        <v>3.5799999999999998E-2</v>
      </c>
      <c r="V4626">
        <v>727</v>
      </c>
    </row>
    <row r="4627" spans="1:22">
      <c r="A4627">
        <v>241211</v>
      </c>
      <c r="B4627" t="s">
        <v>3776</v>
      </c>
      <c r="C4627">
        <v>97.702399999999898</v>
      </c>
      <c r="D4627">
        <v>97.724100000000007</v>
      </c>
      <c r="E4627">
        <v>20432</v>
      </c>
      <c r="F4627">
        <v>2</v>
      </c>
      <c r="G4627">
        <v>2</v>
      </c>
      <c r="H4627">
        <v>3</v>
      </c>
      <c r="I4627">
        <v>97291</v>
      </c>
      <c r="J4627">
        <v>1</v>
      </c>
      <c r="K4627">
        <v>14</v>
      </c>
      <c r="L4627">
        <v>2</v>
      </c>
      <c r="M4627">
        <v>0</v>
      </c>
      <c r="N4627">
        <v>1</v>
      </c>
      <c r="O4627">
        <v>1</v>
      </c>
      <c r="P4627">
        <v>348</v>
      </c>
      <c r="Q4627">
        <v>27</v>
      </c>
      <c r="R4627">
        <v>3</v>
      </c>
      <c r="S4627" t="s">
        <v>1478</v>
      </c>
      <c r="T4627">
        <v>1</v>
      </c>
      <c r="U4627">
        <v>2.1700000000000001E-2</v>
      </c>
      <c r="V4627">
        <v>443</v>
      </c>
    </row>
    <row r="4628" spans="1:22">
      <c r="A4628">
        <v>241212</v>
      </c>
      <c r="B4628" t="s">
        <v>3776</v>
      </c>
      <c r="C4628">
        <v>97.724100000000007</v>
      </c>
      <c r="D4628">
        <v>97.737099999999899</v>
      </c>
      <c r="E4628">
        <v>20510</v>
      </c>
      <c r="F4628">
        <v>2</v>
      </c>
      <c r="G4628">
        <v>2</v>
      </c>
      <c r="H4628">
        <v>3</v>
      </c>
      <c r="I4628">
        <v>97291</v>
      </c>
      <c r="J4628">
        <v>1</v>
      </c>
      <c r="K4628">
        <v>14</v>
      </c>
      <c r="L4628">
        <v>2</v>
      </c>
      <c r="M4628">
        <v>0</v>
      </c>
      <c r="N4628">
        <v>1</v>
      </c>
      <c r="O4628">
        <v>1</v>
      </c>
      <c r="P4628">
        <v>348</v>
      </c>
      <c r="Q4628">
        <v>27</v>
      </c>
      <c r="R4628">
        <v>3</v>
      </c>
      <c r="S4628" t="s">
        <v>1478</v>
      </c>
      <c r="T4628">
        <v>1</v>
      </c>
      <c r="U4628">
        <v>1.2999999999999999E-2</v>
      </c>
      <c r="V4628">
        <v>267</v>
      </c>
    </row>
    <row r="4629" spans="1:22">
      <c r="A4629">
        <v>241213</v>
      </c>
      <c r="B4629" t="s">
        <v>3776</v>
      </c>
      <c r="C4629">
        <v>97.737099999999899</v>
      </c>
      <c r="D4629">
        <v>97.802700000000002</v>
      </c>
      <c r="E4629">
        <v>20688</v>
      </c>
      <c r="F4629">
        <v>2</v>
      </c>
      <c r="G4629">
        <v>2</v>
      </c>
      <c r="H4629">
        <v>3</v>
      </c>
      <c r="I4629">
        <v>97291</v>
      </c>
      <c r="J4629">
        <v>1</v>
      </c>
      <c r="K4629">
        <v>14</v>
      </c>
      <c r="L4629">
        <v>2</v>
      </c>
      <c r="M4629">
        <v>0</v>
      </c>
      <c r="N4629">
        <v>1</v>
      </c>
      <c r="O4629">
        <v>1</v>
      </c>
      <c r="P4629">
        <v>348</v>
      </c>
      <c r="Q4629">
        <v>27</v>
      </c>
      <c r="R4629">
        <v>3</v>
      </c>
      <c r="S4629" t="s">
        <v>1478</v>
      </c>
      <c r="T4629">
        <v>1</v>
      </c>
      <c r="U4629">
        <v>6.5600000000000006E-2</v>
      </c>
      <c r="V4629">
        <v>1357</v>
      </c>
    </row>
    <row r="4630" spans="1:22">
      <c r="A4630">
        <v>241214</v>
      </c>
      <c r="B4630" t="s">
        <v>3776</v>
      </c>
      <c r="C4630">
        <v>97.802700000000002</v>
      </c>
      <c r="D4630">
        <v>97.8917</v>
      </c>
      <c r="E4630">
        <v>21037</v>
      </c>
      <c r="F4630">
        <v>2</v>
      </c>
      <c r="G4630">
        <v>2</v>
      </c>
      <c r="H4630">
        <v>3</v>
      </c>
      <c r="I4630">
        <v>97291</v>
      </c>
      <c r="J4630">
        <v>1</v>
      </c>
      <c r="K4630">
        <v>14</v>
      </c>
      <c r="L4630">
        <v>2</v>
      </c>
      <c r="M4630">
        <v>0</v>
      </c>
      <c r="N4630">
        <v>1</v>
      </c>
      <c r="O4630">
        <v>1</v>
      </c>
      <c r="P4630">
        <v>348</v>
      </c>
      <c r="Q4630">
        <v>27</v>
      </c>
      <c r="R4630">
        <v>3</v>
      </c>
      <c r="S4630" t="s">
        <v>1478</v>
      </c>
      <c r="T4630">
        <v>1</v>
      </c>
      <c r="U4630">
        <v>8.8999999999999996E-2</v>
      </c>
      <c r="V4630">
        <v>1872</v>
      </c>
    </row>
    <row r="4631" spans="1:22">
      <c r="A4631">
        <v>241215</v>
      </c>
      <c r="B4631" t="s">
        <v>3776</v>
      </c>
      <c r="C4631">
        <v>97.8917</v>
      </c>
      <c r="D4631">
        <v>97.951999999999899</v>
      </c>
      <c r="E4631">
        <v>22085</v>
      </c>
      <c r="F4631">
        <v>2</v>
      </c>
      <c r="G4631">
        <v>2</v>
      </c>
      <c r="H4631">
        <v>3</v>
      </c>
      <c r="I4631">
        <v>97291</v>
      </c>
      <c r="J4631">
        <v>1</v>
      </c>
      <c r="K4631">
        <v>14</v>
      </c>
      <c r="L4631">
        <v>2</v>
      </c>
      <c r="M4631">
        <v>0</v>
      </c>
      <c r="N4631">
        <v>1</v>
      </c>
      <c r="O4631">
        <v>1</v>
      </c>
      <c r="P4631">
        <v>348</v>
      </c>
      <c r="Q4631">
        <v>27</v>
      </c>
      <c r="R4631">
        <v>3</v>
      </c>
      <c r="S4631" t="s">
        <v>1478</v>
      </c>
      <c r="T4631">
        <v>1</v>
      </c>
      <c r="U4631">
        <v>6.0299999999999999E-2</v>
      </c>
      <c r="V4631">
        <v>1332</v>
      </c>
    </row>
    <row r="4632" spans="1:22">
      <c r="A4632">
        <v>241216</v>
      </c>
      <c r="B4632" t="s">
        <v>3776</v>
      </c>
      <c r="C4632">
        <v>97.951999999999899</v>
      </c>
      <c r="D4632">
        <v>98.003699999999895</v>
      </c>
      <c r="E4632">
        <v>22872</v>
      </c>
      <c r="F4632">
        <v>2</v>
      </c>
      <c r="G4632">
        <v>2</v>
      </c>
      <c r="H4632">
        <v>3</v>
      </c>
      <c r="I4632">
        <v>97291</v>
      </c>
      <c r="J4632">
        <v>1</v>
      </c>
      <c r="K4632">
        <v>14</v>
      </c>
      <c r="L4632">
        <v>2</v>
      </c>
      <c r="M4632">
        <v>0</v>
      </c>
      <c r="N4632">
        <v>1</v>
      </c>
      <c r="O4632">
        <v>1</v>
      </c>
      <c r="P4632">
        <v>348</v>
      </c>
      <c r="Q4632">
        <v>27</v>
      </c>
      <c r="R4632">
        <v>3</v>
      </c>
      <c r="S4632" t="s">
        <v>1478</v>
      </c>
      <c r="T4632">
        <v>1</v>
      </c>
      <c r="U4632">
        <v>5.1700000000000003E-2</v>
      </c>
      <c r="V4632">
        <v>1182</v>
      </c>
    </row>
    <row r="4633" spans="1:22">
      <c r="A4633">
        <v>241217</v>
      </c>
      <c r="B4633" t="s">
        <v>3776</v>
      </c>
      <c r="C4633">
        <v>98.003699999999895</v>
      </c>
      <c r="D4633">
        <v>98.047300000000007</v>
      </c>
      <c r="E4633">
        <v>23541</v>
      </c>
      <c r="F4633">
        <v>2</v>
      </c>
      <c r="G4633">
        <v>2</v>
      </c>
      <c r="H4633">
        <v>3</v>
      </c>
      <c r="I4633">
        <v>97291</v>
      </c>
      <c r="J4633">
        <v>1</v>
      </c>
      <c r="K4633">
        <v>14</v>
      </c>
      <c r="L4633">
        <v>2</v>
      </c>
      <c r="M4633">
        <v>0</v>
      </c>
      <c r="N4633">
        <v>1</v>
      </c>
      <c r="O4633">
        <v>1</v>
      </c>
      <c r="P4633">
        <v>348</v>
      </c>
      <c r="Q4633">
        <v>27</v>
      </c>
      <c r="R4633">
        <v>3</v>
      </c>
      <c r="S4633" t="s">
        <v>1478</v>
      </c>
      <c r="T4633">
        <v>1</v>
      </c>
      <c r="U4633">
        <v>4.36E-2</v>
      </c>
      <c r="V4633">
        <v>1026</v>
      </c>
    </row>
    <row r="4634" spans="1:22">
      <c r="A4634">
        <v>241218</v>
      </c>
      <c r="B4634" t="s">
        <v>3776</v>
      </c>
      <c r="C4634">
        <v>98.047300000000007</v>
      </c>
      <c r="D4634">
        <v>98.0625</v>
      </c>
      <c r="E4634">
        <v>23954</v>
      </c>
      <c r="F4634">
        <v>2</v>
      </c>
      <c r="G4634">
        <v>2</v>
      </c>
      <c r="H4634">
        <v>3</v>
      </c>
      <c r="I4634">
        <v>97291</v>
      </c>
      <c r="J4634">
        <v>1</v>
      </c>
      <c r="K4634">
        <v>14</v>
      </c>
      <c r="L4634">
        <v>2</v>
      </c>
      <c r="M4634">
        <v>0</v>
      </c>
      <c r="N4634">
        <v>1</v>
      </c>
      <c r="O4634">
        <v>1</v>
      </c>
      <c r="P4634">
        <v>348</v>
      </c>
      <c r="Q4634">
        <v>27</v>
      </c>
      <c r="R4634">
        <v>3</v>
      </c>
      <c r="S4634" t="s">
        <v>1478</v>
      </c>
      <c r="T4634">
        <v>1</v>
      </c>
      <c r="U4634">
        <v>1.52E-2</v>
      </c>
      <c r="V4634">
        <v>364</v>
      </c>
    </row>
    <row r="4635" spans="1:22">
      <c r="A4635">
        <v>241219</v>
      </c>
      <c r="B4635" t="s">
        <v>3776</v>
      </c>
      <c r="C4635">
        <v>98.0625</v>
      </c>
      <c r="D4635">
        <v>98.0916</v>
      </c>
      <c r="E4635">
        <v>24265</v>
      </c>
      <c r="F4635">
        <v>2</v>
      </c>
      <c r="G4635">
        <v>2</v>
      </c>
      <c r="H4635">
        <v>3</v>
      </c>
      <c r="I4635">
        <v>97291</v>
      </c>
      <c r="J4635">
        <v>1</v>
      </c>
      <c r="K4635">
        <v>14</v>
      </c>
      <c r="L4635">
        <v>2</v>
      </c>
      <c r="M4635">
        <v>0</v>
      </c>
      <c r="N4635">
        <v>1</v>
      </c>
      <c r="O4635">
        <v>1</v>
      </c>
      <c r="P4635">
        <v>348</v>
      </c>
      <c r="Q4635">
        <v>27</v>
      </c>
      <c r="R4635">
        <v>3</v>
      </c>
      <c r="S4635" t="s">
        <v>1478</v>
      </c>
      <c r="T4635">
        <v>1</v>
      </c>
      <c r="U4635">
        <v>2.9100000000000001E-2</v>
      </c>
      <c r="V4635">
        <v>706</v>
      </c>
    </row>
    <row r="4636" spans="1:22">
      <c r="A4636">
        <v>241220</v>
      </c>
      <c r="B4636" t="s">
        <v>3776</v>
      </c>
      <c r="C4636">
        <v>98.0916</v>
      </c>
      <c r="D4636">
        <v>98.162000000000006</v>
      </c>
      <c r="E4636">
        <v>24964</v>
      </c>
      <c r="F4636">
        <v>2</v>
      </c>
      <c r="G4636">
        <v>2</v>
      </c>
      <c r="H4636">
        <v>3</v>
      </c>
      <c r="I4636">
        <v>97291</v>
      </c>
      <c r="J4636">
        <v>1</v>
      </c>
      <c r="K4636">
        <v>14</v>
      </c>
      <c r="L4636">
        <v>2</v>
      </c>
      <c r="M4636">
        <v>0</v>
      </c>
      <c r="N4636">
        <v>1</v>
      </c>
      <c r="O4636">
        <v>1</v>
      </c>
      <c r="P4636">
        <v>348</v>
      </c>
      <c r="Q4636">
        <v>27</v>
      </c>
      <c r="R4636">
        <v>3</v>
      </c>
      <c r="S4636" t="s">
        <v>1478</v>
      </c>
      <c r="T4636">
        <v>1</v>
      </c>
      <c r="U4636">
        <v>7.0400000000000004E-2</v>
      </c>
      <c r="V4636">
        <v>1757</v>
      </c>
    </row>
    <row r="4637" spans="1:22">
      <c r="A4637">
        <v>241221</v>
      </c>
      <c r="B4637" t="s">
        <v>3776</v>
      </c>
      <c r="C4637">
        <v>98.162000000000006</v>
      </c>
      <c r="D4637">
        <v>98.206100000000006</v>
      </c>
      <c r="E4637">
        <v>25768</v>
      </c>
      <c r="F4637">
        <v>2</v>
      </c>
      <c r="G4637">
        <v>2</v>
      </c>
      <c r="H4637">
        <v>3</v>
      </c>
      <c r="I4637">
        <v>97291</v>
      </c>
      <c r="J4637">
        <v>1</v>
      </c>
      <c r="K4637">
        <v>14</v>
      </c>
      <c r="L4637">
        <v>2</v>
      </c>
      <c r="M4637">
        <v>0</v>
      </c>
      <c r="N4637">
        <v>1</v>
      </c>
      <c r="O4637">
        <v>1</v>
      </c>
      <c r="P4637">
        <v>348</v>
      </c>
      <c r="Q4637">
        <v>27</v>
      </c>
      <c r="R4637">
        <v>3</v>
      </c>
      <c r="S4637" t="s">
        <v>1478</v>
      </c>
      <c r="T4637">
        <v>1</v>
      </c>
      <c r="U4637">
        <v>4.41E-2</v>
      </c>
      <c r="V4637">
        <v>1136</v>
      </c>
    </row>
    <row r="4638" spans="1:22">
      <c r="A4638">
        <v>241222</v>
      </c>
      <c r="B4638" t="s">
        <v>3776</v>
      </c>
      <c r="C4638">
        <v>98.206100000000006</v>
      </c>
      <c r="D4638">
        <v>98.252799999999894</v>
      </c>
      <c r="E4638">
        <v>26406</v>
      </c>
      <c r="F4638">
        <v>2</v>
      </c>
      <c r="G4638">
        <v>2</v>
      </c>
      <c r="H4638">
        <v>3</v>
      </c>
      <c r="I4638">
        <v>97291</v>
      </c>
      <c r="J4638">
        <v>1</v>
      </c>
      <c r="K4638">
        <v>14</v>
      </c>
      <c r="L4638">
        <v>2</v>
      </c>
      <c r="M4638">
        <v>0</v>
      </c>
      <c r="N4638">
        <v>1</v>
      </c>
      <c r="O4638">
        <v>1</v>
      </c>
      <c r="P4638">
        <v>348</v>
      </c>
      <c r="Q4638">
        <v>27</v>
      </c>
      <c r="R4638">
        <v>3</v>
      </c>
      <c r="S4638" t="s">
        <v>1478</v>
      </c>
      <c r="T4638">
        <v>1</v>
      </c>
      <c r="U4638">
        <v>4.6699999999999998E-2</v>
      </c>
      <c r="V4638">
        <v>1233</v>
      </c>
    </row>
    <row r="4639" spans="1:22">
      <c r="A4639">
        <v>241223</v>
      </c>
      <c r="B4639" t="s">
        <v>3776</v>
      </c>
      <c r="C4639">
        <v>98.252799999999894</v>
      </c>
      <c r="D4639">
        <v>98.278599999999898</v>
      </c>
      <c r="E4639">
        <v>27357</v>
      </c>
      <c r="F4639">
        <v>2</v>
      </c>
      <c r="G4639">
        <v>2</v>
      </c>
      <c r="H4639">
        <v>3</v>
      </c>
      <c r="I4639">
        <v>97291</v>
      </c>
      <c r="J4639">
        <v>1</v>
      </c>
      <c r="K4639">
        <v>14</v>
      </c>
      <c r="L4639">
        <v>2</v>
      </c>
      <c r="M4639">
        <v>0</v>
      </c>
      <c r="N4639">
        <v>1</v>
      </c>
      <c r="O4639">
        <v>1</v>
      </c>
      <c r="P4639">
        <v>348</v>
      </c>
      <c r="Q4639">
        <v>27</v>
      </c>
      <c r="R4639">
        <v>3</v>
      </c>
      <c r="S4639" t="s">
        <v>1478</v>
      </c>
      <c r="T4639">
        <v>1</v>
      </c>
      <c r="U4639">
        <v>2.58E-2</v>
      </c>
      <c r="V4639">
        <v>706</v>
      </c>
    </row>
    <row r="4640" spans="1:22">
      <c r="A4640">
        <v>241224</v>
      </c>
      <c r="B4640" t="s">
        <v>3776</v>
      </c>
      <c r="C4640">
        <v>98.278599999999898</v>
      </c>
      <c r="D4640">
        <v>98.315700000000007</v>
      </c>
      <c r="E4640">
        <v>27357</v>
      </c>
      <c r="F4640">
        <v>2</v>
      </c>
      <c r="G4640">
        <v>2</v>
      </c>
      <c r="H4640">
        <v>3</v>
      </c>
      <c r="I4640">
        <v>97291</v>
      </c>
      <c r="J4640">
        <v>1</v>
      </c>
      <c r="K4640">
        <v>14</v>
      </c>
      <c r="L4640">
        <v>2</v>
      </c>
      <c r="M4640">
        <v>0</v>
      </c>
      <c r="N4640">
        <v>1</v>
      </c>
      <c r="O4640">
        <v>1</v>
      </c>
      <c r="P4640">
        <v>348</v>
      </c>
      <c r="Q4640">
        <v>27</v>
      </c>
      <c r="R4640">
        <v>3</v>
      </c>
      <c r="S4640" t="s">
        <v>1478</v>
      </c>
      <c r="T4640">
        <v>1</v>
      </c>
      <c r="U4640">
        <v>3.7100000000000001E-2</v>
      </c>
      <c r="V4640">
        <v>1015</v>
      </c>
    </row>
    <row r="4641" spans="1:22">
      <c r="A4641">
        <v>241225</v>
      </c>
      <c r="B4641" t="s">
        <v>3776</v>
      </c>
      <c r="C4641">
        <v>98.315700000000007</v>
      </c>
      <c r="D4641">
        <v>98.3506</v>
      </c>
      <c r="E4641">
        <v>27862</v>
      </c>
      <c r="F4641">
        <v>2</v>
      </c>
      <c r="G4641">
        <v>2</v>
      </c>
      <c r="H4641">
        <v>3</v>
      </c>
      <c r="I4641">
        <v>97291</v>
      </c>
      <c r="J4641">
        <v>1</v>
      </c>
      <c r="K4641">
        <v>14</v>
      </c>
      <c r="L4641">
        <v>2</v>
      </c>
      <c r="M4641">
        <v>0</v>
      </c>
      <c r="N4641">
        <v>1</v>
      </c>
      <c r="O4641">
        <v>1</v>
      </c>
      <c r="P4641">
        <v>348</v>
      </c>
      <c r="Q4641">
        <v>27</v>
      </c>
      <c r="R4641">
        <v>3</v>
      </c>
      <c r="S4641" t="s">
        <v>1478</v>
      </c>
      <c r="T4641">
        <v>1</v>
      </c>
      <c r="U4641">
        <v>3.49E-2</v>
      </c>
      <c r="V4641">
        <v>972</v>
      </c>
    </row>
    <row r="4642" spans="1:22">
      <c r="A4642">
        <v>241226</v>
      </c>
      <c r="B4642" t="s">
        <v>3776</v>
      </c>
      <c r="C4642">
        <v>98.3506</v>
      </c>
      <c r="D4642">
        <v>98.469700000000003</v>
      </c>
      <c r="E4642">
        <v>28944</v>
      </c>
      <c r="F4642">
        <v>2</v>
      </c>
      <c r="G4642">
        <v>2</v>
      </c>
      <c r="H4642">
        <v>3</v>
      </c>
      <c r="I4642">
        <v>97291</v>
      </c>
      <c r="J4642">
        <v>1</v>
      </c>
      <c r="K4642">
        <v>14</v>
      </c>
      <c r="L4642">
        <v>2</v>
      </c>
      <c r="M4642">
        <v>0</v>
      </c>
      <c r="N4642">
        <v>1</v>
      </c>
      <c r="O4642">
        <v>1</v>
      </c>
      <c r="P4642">
        <v>348</v>
      </c>
      <c r="Q4642">
        <v>27</v>
      </c>
      <c r="R4642">
        <v>3</v>
      </c>
      <c r="S4642" t="s">
        <v>1478</v>
      </c>
      <c r="T4642">
        <v>1</v>
      </c>
      <c r="U4642">
        <v>0.1191</v>
      </c>
      <c r="V4642">
        <v>3447</v>
      </c>
    </row>
    <row r="4643" spans="1:22">
      <c r="A4643">
        <v>241227</v>
      </c>
      <c r="B4643" t="s">
        <v>3776</v>
      </c>
      <c r="C4643">
        <v>98.469700000000003</v>
      </c>
      <c r="D4643">
        <v>98.492999999999896</v>
      </c>
      <c r="E4643">
        <v>29944</v>
      </c>
      <c r="F4643">
        <v>2</v>
      </c>
      <c r="G4643">
        <v>2</v>
      </c>
      <c r="H4643">
        <v>3</v>
      </c>
      <c r="I4643">
        <v>97291</v>
      </c>
      <c r="J4643">
        <v>1</v>
      </c>
      <c r="K4643">
        <v>14</v>
      </c>
      <c r="L4643">
        <v>2</v>
      </c>
      <c r="M4643">
        <v>0</v>
      </c>
      <c r="N4643">
        <v>1</v>
      </c>
      <c r="O4643">
        <v>1</v>
      </c>
      <c r="P4643">
        <v>348</v>
      </c>
      <c r="Q4643">
        <v>27</v>
      </c>
      <c r="R4643">
        <v>3</v>
      </c>
      <c r="S4643" t="s">
        <v>1478</v>
      </c>
      <c r="T4643">
        <v>1</v>
      </c>
      <c r="U4643">
        <v>2.3300000000000001E-2</v>
      </c>
      <c r="V4643">
        <v>698</v>
      </c>
    </row>
    <row r="4644" spans="1:22">
      <c r="A4644">
        <v>241228</v>
      </c>
      <c r="B4644" t="s">
        <v>3776</v>
      </c>
      <c r="C4644">
        <v>98.492999999999896</v>
      </c>
      <c r="D4644">
        <v>98.591099999999898</v>
      </c>
      <c r="E4644">
        <v>30796</v>
      </c>
      <c r="F4644">
        <v>2</v>
      </c>
      <c r="G4644">
        <v>2</v>
      </c>
      <c r="H4644">
        <v>3</v>
      </c>
      <c r="I4644">
        <v>97291</v>
      </c>
      <c r="J4644">
        <v>1</v>
      </c>
      <c r="K4644">
        <v>14</v>
      </c>
      <c r="L4644">
        <v>2</v>
      </c>
      <c r="M4644">
        <v>0</v>
      </c>
      <c r="N4644">
        <v>1</v>
      </c>
      <c r="O4644">
        <v>1</v>
      </c>
      <c r="P4644">
        <v>348</v>
      </c>
      <c r="Q4644">
        <v>27</v>
      </c>
      <c r="R4644">
        <v>3</v>
      </c>
      <c r="S4644" t="s">
        <v>1478</v>
      </c>
      <c r="T4644">
        <v>1</v>
      </c>
      <c r="U4644">
        <v>9.8100000000000007E-2</v>
      </c>
      <c r="V4644">
        <v>3021</v>
      </c>
    </row>
    <row r="4645" spans="1:22">
      <c r="A4645">
        <v>241229</v>
      </c>
      <c r="B4645" t="s">
        <v>3776</v>
      </c>
      <c r="C4645">
        <v>98.591099999999898</v>
      </c>
      <c r="D4645">
        <v>98.640199999999894</v>
      </c>
      <c r="E4645">
        <v>31830</v>
      </c>
      <c r="F4645">
        <v>2</v>
      </c>
      <c r="G4645">
        <v>2</v>
      </c>
      <c r="H4645">
        <v>3</v>
      </c>
      <c r="I4645">
        <v>97291</v>
      </c>
      <c r="J4645">
        <v>1</v>
      </c>
      <c r="K4645">
        <v>14</v>
      </c>
      <c r="L4645">
        <v>2</v>
      </c>
      <c r="M4645">
        <v>0</v>
      </c>
      <c r="N4645">
        <v>1</v>
      </c>
      <c r="O4645">
        <v>1</v>
      </c>
      <c r="P4645">
        <v>348</v>
      </c>
      <c r="Q4645">
        <v>27</v>
      </c>
      <c r="R4645">
        <v>3</v>
      </c>
      <c r="S4645" t="s">
        <v>1478</v>
      </c>
      <c r="T4645">
        <v>1</v>
      </c>
      <c r="U4645">
        <v>4.9099999999999998E-2</v>
      </c>
      <c r="V4645">
        <v>1563</v>
      </c>
    </row>
    <row r="4646" spans="1:22">
      <c r="A4646">
        <v>241230</v>
      </c>
      <c r="B4646" t="s">
        <v>3776</v>
      </c>
      <c r="C4646">
        <v>98.640199999999894</v>
      </c>
      <c r="D4646">
        <v>98.690100000000001</v>
      </c>
      <c r="E4646">
        <v>32525</v>
      </c>
      <c r="F4646">
        <v>2</v>
      </c>
      <c r="G4646">
        <v>2</v>
      </c>
      <c r="H4646">
        <v>3</v>
      </c>
      <c r="I4646">
        <v>97291</v>
      </c>
      <c r="J4646">
        <v>1</v>
      </c>
      <c r="K4646">
        <v>14</v>
      </c>
      <c r="L4646">
        <v>2</v>
      </c>
      <c r="M4646">
        <v>0</v>
      </c>
      <c r="N4646">
        <v>1</v>
      </c>
      <c r="O4646">
        <v>1</v>
      </c>
      <c r="P4646">
        <v>348</v>
      </c>
      <c r="Q4646">
        <v>27</v>
      </c>
      <c r="R4646">
        <v>3</v>
      </c>
      <c r="S4646" t="s">
        <v>1478</v>
      </c>
      <c r="T4646">
        <v>1</v>
      </c>
      <c r="U4646">
        <v>4.99E-2</v>
      </c>
      <c r="V4646">
        <v>1623</v>
      </c>
    </row>
    <row r="4647" spans="1:22">
      <c r="A4647">
        <v>241231</v>
      </c>
      <c r="B4647" t="s">
        <v>3776</v>
      </c>
      <c r="C4647">
        <v>98.690100000000001</v>
      </c>
      <c r="D4647">
        <v>98.736400000000003</v>
      </c>
      <c r="E4647">
        <v>33201</v>
      </c>
      <c r="F4647">
        <v>2</v>
      </c>
      <c r="G4647">
        <v>2</v>
      </c>
      <c r="H4647">
        <v>3</v>
      </c>
      <c r="I4647">
        <v>97291</v>
      </c>
      <c r="J4647">
        <v>1</v>
      </c>
      <c r="K4647">
        <v>14</v>
      </c>
      <c r="L4647">
        <v>2</v>
      </c>
      <c r="M4647">
        <v>0</v>
      </c>
      <c r="N4647">
        <v>1</v>
      </c>
      <c r="O4647">
        <v>1</v>
      </c>
      <c r="P4647">
        <v>348</v>
      </c>
      <c r="Q4647">
        <v>27</v>
      </c>
      <c r="R4647">
        <v>3</v>
      </c>
      <c r="S4647" t="s">
        <v>1478</v>
      </c>
      <c r="T4647">
        <v>1</v>
      </c>
      <c r="U4647">
        <v>4.6300000000000001E-2</v>
      </c>
      <c r="V4647">
        <v>1537</v>
      </c>
    </row>
    <row r="4648" spans="1:22">
      <c r="A4648">
        <v>241232</v>
      </c>
      <c r="B4648" t="s">
        <v>3776</v>
      </c>
      <c r="C4648">
        <v>98.736400000000003</v>
      </c>
      <c r="D4648">
        <v>98.7834</v>
      </c>
      <c r="E4648">
        <v>33856</v>
      </c>
      <c r="F4648">
        <v>2</v>
      </c>
      <c r="G4648">
        <v>2</v>
      </c>
      <c r="H4648">
        <v>3</v>
      </c>
      <c r="I4648">
        <v>97291</v>
      </c>
      <c r="J4648">
        <v>1</v>
      </c>
      <c r="K4648">
        <v>14</v>
      </c>
      <c r="L4648">
        <v>2</v>
      </c>
      <c r="M4648">
        <v>0</v>
      </c>
      <c r="N4648">
        <v>1</v>
      </c>
      <c r="O4648">
        <v>1</v>
      </c>
      <c r="P4648">
        <v>348</v>
      </c>
      <c r="Q4648">
        <v>27</v>
      </c>
      <c r="R4648">
        <v>3</v>
      </c>
      <c r="S4648" t="s">
        <v>1478</v>
      </c>
      <c r="T4648">
        <v>1</v>
      </c>
      <c r="U4648">
        <v>4.7E-2</v>
      </c>
      <c r="V4648">
        <v>1591</v>
      </c>
    </row>
    <row r="4649" spans="1:22">
      <c r="A4649">
        <v>241233</v>
      </c>
      <c r="B4649" t="s">
        <v>3776</v>
      </c>
      <c r="C4649">
        <v>98.7834</v>
      </c>
      <c r="D4649">
        <v>98.829700000000003</v>
      </c>
      <c r="E4649">
        <v>34511</v>
      </c>
      <c r="F4649">
        <v>2</v>
      </c>
      <c r="G4649">
        <v>2</v>
      </c>
      <c r="H4649">
        <v>3</v>
      </c>
      <c r="I4649">
        <v>97291</v>
      </c>
      <c r="J4649">
        <v>1</v>
      </c>
      <c r="K4649">
        <v>14</v>
      </c>
      <c r="L4649">
        <v>2</v>
      </c>
      <c r="M4649">
        <v>0</v>
      </c>
      <c r="N4649">
        <v>1</v>
      </c>
      <c r="O4649">
        <v>1</v>
      </c>
      <c r="P4649">
        <v>348</v>
      </c>
      <c r="Q4649">
        <v>27</v>
      </c>
      <c r="R4649">
        <v>3</v>
      </c>
      <c r="S4649" t="s">
        <v>1478</v>
      </c>
      <c r="T4649">
        <v>1</v>
      </c>
      <c r="U4649">
        <v>4.6300000000000001E-2</v>
      </c>
      <c r="V4649">
        <v>1598</v>
      </c>
    </row>
    <row r="4650" spans="1:22">
      <c r="A4650">
        <v>241234</v>
      </c>
      <c r="B4650" t="s">
        <v>3776</v>
      </c>
      <c r="C4650">
        <v>98.829700000000003</v>
      </c>
      <c r="D4650">
        <v>98.876599999999897</v>
      </c>
      <c r="E4650">
        <v>35166</v>
      </c>
      <c r="F4650">
        <v>2</v>
      </c>
      <c r="G4650">
        <v>2</v>
      </c>
      <c r="H4650">
        <v>3</v>
      </c>
      <c r="I4650">
        <v>97291</v>
      </c>
      <c r="J4650">
        <v>1</v>
      </c>
      <c r="K4650">
        <v>14</v>
      </c>
      <c r="L4650">
        <v>2</v>
      </c>
      <c r="M4650">
        <v>0</v>
      </c>
      <c r="N4650">
        <v>1</v>
      </c>
      <c r="O4650">
        <v>1</v>
      </c>
      <c r="P4650">
        <v>348</v>
      </c>
      <c r="Q4650">
        <v>27</v>
      </c>
      <c r="R4650">
        <v>3</v>
      </c>
      <c r="S4650" t="s">
        <v>1478</v>
      </c>
      <c r="T4650">
        <v>1</v>
      </c>
      <c r="U4650">
        <v>4.6899999999999997E-2</v>
      </c>
      <c r="V4650">
        <v>1649</v>
      </c>
    </row>
    <row r="4651" spans="1:22">
      <c r="A4651">
        <v>241235</v>
      </c>
      <c r="B4651" t="s">
        <v>3776</v>
      </c>
      <c r="C4651">
        <v>98.876599999999897</v>
      </c>
      <c r="D4651">
        <v>98.933599999999899</v>
      </c>
      <c r="E4651">
        <v>35895</v>
      </c>
      <c r="F4651">
        <v>2</v>
      </c>
      <c r="G4651">
        <v>2</v>
      </c>
      <c r="H4651">
        <v>3</v>
      </c>
      <c r="I4651">
        <v>97291</v>
      </c>
      <c r="J4651">
        <v>1</v>
      </c>
      <c r="K4651">
        <v>14</v>
      </c>
      <c r="L4651">
        <v>2</v>
      </c>
      <c r="M4651">
        <v>0</v>
      </c>
      <c r="N4651">
        <v>1</v>
      </c>
      <c r="O4651">
        <v>1</v>
      </c>
      <c r="P4651">
        <v>348</v>
      </c>
      <c r="Q4651">
        <v>27</v>
      </c>
      <c r="R4651">
        <v>3</v>
      </c>
      <c r="S4651" t="s">
        <v>1478</v>
      </c>
      <c r="T4651">
        <v>1</v>
      </c>
      <c r="U4651">
        <v>5.7000000000000002E-2</v>
      </c>
      <c r="V4651">
        <v>2046</v>
      </c>
    </row>
    <row r="4652" spans="1:22">
      <c r="A4652">
        <v>241236</v>
      </c>
      <c r="B4652" t="s">
        <v>3776</v>
      </c>
      <c r="C4652">
        <v>98.933599999999899</v>
      </c>
      <c r="D4652">
        <v>98.991100000000003</v>
      </c>
      <c r="E4652">
        <v>36699</v>
      </c>
      <c r="F4652">
        <v>2</v>
      </c>
      <c r="G4652">
        <v>2</v>
      </c>
      <c r="H4652">
        <v>3</v>
      </c>
      <c r="I4652">
        <v>97291</v>
      </c>
      <c r="J4652">
        <v>1</v>
      </c>
      <c r="K4652">
        <v>14</v>
      </c>
      <c r="L4652">
        <v>2</v>
      </c>
      <c r="M4652">
        <v>0</v>
      </c>
      <c r="N4652">
        <v>1</v>
      </c>
      <c r="O4652">
        <v>1</v>
      </c>
      <c r="P4652">
        <v>348</v>
      </c>
      <c r="Q4652">
        <v>27</v>
      </c>
      <c r="R4652">
        <v>3</v>
      </c>
      <c r="S4652" t="s">
        <v>1478</v>
      </c>
      <c r="T4652">
        <v>1</v>
      </c>
      <c r="U4652">
        <v>5.7500000000000002E-2</v>
      </c>
      <c r="V4652">
        <v>2110</v>
      </c>
    </row>
    <row r="4653" spans="1:22">
      <c r="A4653">
        <v>241237</v>
      </c>
      <c r="B4653" t="s">
        <v>3776</v>
      </c>
      <c r="C4653">
        <v>98.991100000000003</v>
      </c>
      <c r="D4653">
        <v>99.050399999999897</v>
      </c>
      <c r="E4653">
        <v>39463</v>
      </c>
      <c r="F4653">
        <v>2</v>
      </c>
      <c r="G4653">
        <v>2</v>
      </c>
      <c r="H4653">
        <v>3</v>
      </c>
      <c r="I4653">
        <v>97291</v>
      </c>
      <c r="J4653">
        <v>1</v>
      </c>
      <c r="K4653">
        <v>14</v>
      </c>
      <c r="L4653">
        <v>2</v>
      </c>
      <c r="M4653">
        <v>0</v>
      </c>
      <c r="N4653">
        <v>1</v>
      </c>
      <c r="O4653">
        <v>1</v>
      </c>
      <c r="P4653">
        <v>348</v>
      </c>
      <c r="Q4653">
        <v>27</v>
      </c>
      <c r="R4653">
        <v>3</v>
      </c>
      <c r="S4653" t="s">
        <v>1478</v>
      </c>
      <c r="T4653">
        <v>1</v>
      </c>
      <c r="U4653">
        <v>5.9299999999999999E-2</v>
      </c>
      <c r="V4653">
        <v>2340</v>
      </c>
    </row>
    <row r="4654" spans="1:22">
      <c r="A4654">
        <v>241238</v>
      </c>
      <c r="B4654" t="s">
        <v>3776</v>
      </c>
      <c r="C4654">
        <v>99.050399999999897</v>
      </c>
      <c r="D4654">
        <v>99.050447300000002</v>
      </c>
      <c r="E4654">
        <v>39463</v>
      </c>
      <c r="F4654">
        <v>2</v>
      </c>
      <c r="G4654">
        <v>2</v>
      </c>
      <c r="H4654">
        <v>3</v>
      </c>
      <c r="I4654">
        <v>97291</v>
      </c>
      <c r="J4654">
        <v>1</v>
      </c>
      <c r="K4654">
        <v>14</v>
      </c>
      <c r="L4654">
        <v>2</v>
      </c>
      <c r="M4654">
        <v>0</v>
      </c>
      <c r="N4654">
        <v>1</v>
      </c>
      <c r="O4654">
        <v>1</v>
      </c>
      <c r="P4654">
        <v>348</v>
      </c>
      <c r="Q4654">
        <v>27</v>
      </c>
      <c r="R4654">
        <v>3</v>
      </c>
      <c r="S4654" t="s">
        <v>1478</v>
      </c>
      <c r="T4654">
        <v>1</v>
      </c>
      <c r="U4654">
        <v>4.7299999999999998E-5</v>
      </c>
      <c r="V4654">
        <v>2</v>
      </c>
    </row>
    <row r="4655" spans="1:22">
      <c r="A4655">
        <v>241239</v>
      </c>
      <c r="B4655" t="s">
        <v>3776</v>
      </c>
      <c r="C4655">
        <v>99.050447300000002</v>
      </c>
      <c r="D4655">
        <v>99.267899999999898</v>
      </c>
      <c r="E4655">
        <v>39463</v>
      </c>
      <c r="F4655">
        <v>1</v>
      </c>
      <c r="G4655">
        <v>2</v>
      </c>
      <c r="H4655">
        <v>3</v>
      </c>
      <c r="I4655">
        <v>97291</v>
      </c>
      <c r="J4655">
        <v>1</v>
      </c>
      <c r="K4655">
        <v>14</v>
      </c>
      <c r="L4655">
        <v>2</v>
      </c>
      <c r="M4655">
        <v>0</v>
      </c>
      <c r="N4655">
        <v>1</v>
      </c>
      <c r="O4655">
        <v>1</v>
      </c>
      <c r="P4655">
        <v>348</v>
      </c>
      <c r="Q4655">
        <v>27</v>
      </c>
      <c r="R4655">
        <v>3</v>
      </c>
      <c r="S4655" t="s">
        <v>1478</v>
      </c>
      <c r="T4655">
        <v>1</v>
      </c>
      <c r="U4655">
        <v>0.2174527</v>
      </c>
      <c r="V4655">
        <v>8581</v>
      </c>
    </row>
    <row r="4656" spans="1:22">
      <c r="A4656">
        <v>241240</v>
      </c>
      <c r="B4656" t="s">
        <v>3776</v>
      </c>
      <c r="C4656">
        <v>99.267899999999898</v>
      </c>
      <c r="D4656">
        <v>99.267948200000006</v>
      </c>
      <c r="E4656">
        <v>41951</v>
      </c>
      <c r="F4656">
        <v>1</v>
      </c>
      <c r="G4656">
        <v>2</v>
      </c>
      <c r="H4656">
        <v>3</v>
      </c>
      <c r="I4656">
        <v>97291</v>
      </c>
      <c r="J4656">
        <v>1</v>
      </c>
      <c r="K4656">
        <v>14</v>
      </c>
      <c r="L4656">
        <v>2</v>
      </c>
      <c r="M4656">
        <v>0</v>
      </c>
      <c r="N4656">
        <v>1</v>
      </c>
      <c r="O4656">
        <v>1</v>
      </c>
      <c r="P4656">
        <v>348</v>
      </c>
      <c r="Q4656">
        <v>27</v>
      </c>
      <c r="R4656">
        <v>3</v>
      </c>
      <c r="S4656" t="s">
        <v>1478</v>
      </c>
      <c r="T4656">
        <v>1</v>
      </c>
      <c r="U4656">
        <v>4.8199999999999999E-5</v>
      </c>
      <c r="V4656">
        <v>2</v>
      </c>
    </row>
    <row r="4657" spans="1:22">
      <c r="A4657">
        <v>241241</v>
      </c>
      <c r="B4657" t="s">
        <v>3776</v>
      </c>
      <c r="C4657">
        <v>99.267948200000006</v>
      </c>
      <c r="D4657">
        <v>99.267950799999895</v>
      </c>
      <c r="E4657">
        <v>41951</v>
      </c>
      <c r="F4657">
        <v>1</v>
      </c>
      <c r="G4657">
        <v>2</v>
      </c>
      <c r="H4657">
        <v>3</v>
      </c>
      <c r="I4657">
        <v>97291</v>
      </c>
      <c r="J4657">
        <v>1</v>
      </c>
      <c r="K4657">
        <v>14</v>
      </c>
      <c r="L4657">
        <v>2</v>
      </c>
      <c r="M4657">
        <v>2</v>
      </c>
      <c r="N4657">
        <v>1</v>
      </c>
      <c r="O4657">
        <v>1</v>
      </c>
      <c r="P4657">
        <v>348</v>
      </c>
      <c r="Q4657">
        <v>27</v>
      </c>
      <c r="R4657">
        <v>3</v>
      </c>
      <c r="S4657" t="s">
        <v>1478</v>
      </c>
      <c r="T4657">
        <v>1</v>
      </c>
      <c r="U4657">
        <v>2.6000000000000001E-6</v>
      </c>
      <c r="V4657">
        <v>0</v>
      </c>
    </row>
    <row r="4658" spans="1:22">
      <c r="A4658">
        <v>243306</v>
      </c>
      <c r="B4658" t="s">
        <v>3777</v>
      </c>
      <c r="C4658">
        <v>112.52734236000001</v>
      </c>
      <c r="D4658">
        <v>112.550299999999</v>
      </c>
      <c r="E4658">
        <v>23705</v>
      </c>
      <c r="F4658">
        <v>1</v>
      </c>
      <c r="G4658">
        <v>3</v>
      </c>
      <c r="H4658">
        <v>3</v>
      </c>
      <c r="I4658">
        <v>97291</v>
      </c>
      <c r="J4658">
        <v>1</v>
      </c>
      <c r="K4658">
        <v>14</v>
      </c>
      <c r="L4658">
        <v>2</v>
      </c>
      <c r="M4658">
        <v>0</v>
      </c>
      <c r="N4658">
        <v>1</v>
      </c>
      <c r="O4658">
        <v>1</v>
      </c>
      <c r="P4658">
        <v>348</v>
      </c>
      <c r="Q4658">
        <v>27</v>
      </c>
      <c r="R4658">
        <v>3</v>
      </c>
      <c r="S4658" t="s">
        <v>1478</v>
      </c>
      <c r="T4658">
        <v>1</v>
      </c>
      <c r="U4658">
        <v>2.2957640000000001E-2</v>
      </c>
      <c r="V4658">
        <v>544</v>
      </c>
    </row>
    <row r="4659" spans="1:22">
      <c r="A4659">
        <v>243307</v>
      </c>
      <c r="B4659" t="s">
        <v>3777</v>
      </c>
      <c r="C4659">
        <v>112.550299999999</v>
      </c>
      <c r="D4659">
        <v>112.587999999999</v>
      </c>
      <c r="E4659">
        <v>23746</v>
      </c>
      <c r="F4659">
        <v>1</v>
      </c>
      <c r="G4659">
        <v>3</v>
      </c>
      <c r="H4659">
        <v>3</v>
      </c>
      <c r="I4659">
        <v>97291</v>
      </c>
      <c r="J4659">
        <v>1</v>
      </c>
      <c r="K4659">
        <v>14</v>
      </c>
      <c r="L4659">
        <v>2</v>
      </c>
      <c r="M4659">
        <v>0</v>
      </c>
      <c r="N4659">
        <v>1</v>
      </c>
      <c r="O4659">
        <v>1</v>
      </c>
      <c r="P4659">
        <v>348</v>
      </c>
      <c r="Q4659">
        <v>27</v>
      </c>
      <c r="R4659">
        <v>3</v>
      </c>
      <c r="S4659" t="s">
        <v>1478</v>
      </c>
      <c r="T4659">
        <v>1</v>
      </c>
      <c r="U4659">
        <v>3.7699999999999997E-2</v>
      </c>
      <c r="V4659">
        <v>895</v>
      </c>
    </row>
    <row r="4660" spans="1:22">
      <c r="A4660">
        <v>243308</v>
      </c>
      <c r="B4660" t="s">
        <v>3777</v>
      </c>
      <c r="C4660">
        <v>112.587999999999</v>
      </c>
      <c r="D4660">
        <v>112.6113</v>
      </c>
      <c r="E4660">
        <v>23787</v>
      </c>
      <c r="F4660">
        <v>1</v>
      </c>
      <c r="G4660">
        <v>3</v>
      </c>
      <c r="H4660">
        <v>3</v>
      </c>
      <c r="I4660">
        <v>97291</v>
      </c>
      <c r="J4660">
        <v>1</v>
      </c>
      <c r="K4660">
        <v>14</v>
      </c>
      <c r="L4660">
        <v>2</v>
      </c>
      <c r="M4660">
        <v>0</v>
      </c>
      <c r="N4660">
        <v>1</v>
      </c>
      <c r="O4660">
        <v>1</v>
      </c>
      <c r="P4660">
        <v>348</v>
      </c>
      <c r="Q4660">
        <v>27</v>
      </c>
      <c r="R4660">
        <v>3</v>
      </c>
      <c r="S4660" t="s">
        <v>1478</v>
      </c>
      <c r="T4660">
        <v>1</v>
      </c>
      <c r="U4660">
        <v>2.3300000000000001E-2</v>
      </c>
      <c r="V4660">
        <v>554</v>
      </c>
    </row>
    <row r="4661" spans="1:22">
      <c r="A4661">
        <v>243309</v>
      </c>
      <c r="B4661" t="s">
        <v>3777</v>
      </c>
      <c r="C4661">
        <v>112.6113</v>
      </c>
      <c r="D4661">
        <v>112.70865202</v>
      </c>
      <c r="E4661">
        <v>23868</v>
      </c>
      <c r="F4661">
        <v>1</v>
      </c>
      <c r="G4661">
        <v>3</v>
      </c>
      <c r="H4661">
        <v>3</v>
      </c>
      <c r="I4661">
        <v>97291</v>
      </c>
      <c r="J4661">
        <v>1</v>
      </c>
      <c r="K4661">
        <v>14</v>
      </c>
      <c r="L4661">
        <v>2</v>
      </c>
      <c r="M4661">
        <v>0</v>
      </c>
      <c r="N4661">
        <v>1</v>
      </c>
      <c r="O4661">
        <v>1</v>
      </c>
      <c r="P4661">
        <v>348</v>
      </c>
      <c r="Q4661">
        <v>27</v>
      </c>
      <c r="R4661">
        <v>3</v>
      </c>
      <c r="S4661" t="s">
        <v>1478</v>
      </c>
      <c r="T4661">
        <v>1</v>
      </c>
      <c r="U4661">
        <v>9.7352019999999997E-2</v>
      </c>
      <c r="V4661">
        <v>2324</v>
      </c>
    </row>
    <row r="4662" spans="1:22">
      <c r="A4662">
        <v>243310</v>
      </c>
      <c r="B4662" t="s">
        <v>3777</v>
      </c>
      <c r="C4662">
        <v>112.70865202</v>
      </c>
      <c r="D4662">
        <v>112.708699999999</v>
      </c>
      <c r="E4662">
        <v>23868</v>
      </c>
      <c r="F4662">
        <v>1</v>
      </c>
      <c r="G4662">
        <v>3</v>
      </c>
      <c r="H4662">
        <v>3</v>
      </c>
      <c r="I4662">
        <v>97291</v>
      </c>
      <c r="J4662">
        <v>1</v>
      </c>
      <c r="K4662">
        <v>14</v>
      </c>
      <c r="L4662">
        <v>2</v>
      </c>
      <c r="M4662">
        <v>2</v>
      </c>
      <c r="N4662">
        <v>1</v>
      </c>
      <c r="O4662">
        <v>1</v>
      </c>
      <c r="P4662">
        <v>348</v>
      </c>
      <c r="Q4662">
        <v>27</v>
      </c>
      <c r="R4662">
        <v>3</v>
      </c>
      <c r="S4662" t="s">
        <v>1478</v>
      </c>
      <c r="T4662">
        <v>1</v>
      </c>
      <c r="U4662">
        <v>4.7979999999999998E-5</v>
      </c>
      <c r="V4662">
        <v>1</v>
      </c>
    </row>
    <row r="4663" spans="1:22">
      <c r="A4663">
        <v>243311</v>
      </c>
      <c r="B4663" t="s">
        <v>3777</v>
      </c>
      <c r="C4663">
        <v>112.708699999999</v>
      </c>
      <c r="D4663">
        <v>112.7713913</v>
      </c>
      <c r="E4663">
        <v>24074</v>
      </c>
      <c r="F4663">
        <v>1</v>
      </c>
      <c r="G4663">
        <v>3</v>
      </c>
      <c r="H4663">
        <v>3</v>
      </c>
      <c r="I4663">
        <v>97291</v>
      </c>
      <c r="J4663">
        <v>1</v>
      </c>
      <c r="K4663">
        <v>14</v>
      </c>
      <c r="L4663">
        <v>2</v>
      </c>
      <c r="M4663">
        <v>2</v>
      </c>
      <c r="N4663">
        <v>1</v>
      </c>
      <c r="O4663">
        <v>1</v>
      </c>
      <c r="P4663">
        <v>348</v>
      </c>
      <c r="Q4663">
        <v>27</v>
      </c>
      <c r="R4663">
        <v>3</v>
      </c>
      <c r="S4663" t="s">
        <v>1478</v>
      </c>
      <c r="T4663">
        <v>1</v>
      </c>
      <c r="U4663">
        <v>6.2691300000000005E-2</v>
      </c>
      <c r="V4663">
        <v>1509</v>
      </c>
    </row>
    <row r="4664" spans="1:22">
      <c r="A4664">
        <v>243312</v>
      </c>
      <c r="B4664" t="s">
        <v>3777</v>
      </c>
      <c r="C4664">
        <v>112.7713913</v>
      </c>
      <c r="D4664">
        <v>112.771394979999</v>
      </c>
      <c r="E4664">
        <v>24074</v>
      </c>
      <c r="F4664">
        <v>1</v>
      </c>
      <c r="G4664">
        <v>3</v>
      </c>
      <c r="H4664">
        <v>3</v>
      </c>
      <c r="I4664">
        <v>97291</v>
      </c>
      <c r="J4664">
        <v>1</v>
      </c>
      <c r="K4664">
        <v>14</v>
      </c>
      <c r="L4664">
        <v>2</v>
      </c>
      <c r="M4664">
        <v>2</v>
      </c>
      <c r="N4664">
        <v>1</v>
      </c>
      <c r="O4664">
        <v>1</v>
      </c>
      <c r="P4664">
        <v>348</v>
      </c>
      <c r="Q4664">
        <v>27</v>
      </c>
      <c r="R4664">
        <v>3</v>
      </c>
      <c r="S4664" t="s">
        <v>1478</v>
      </c>
      <c r="T4664">
        <v>1</v>
      </c>
      <c r="U4664">
        <v>3.6799999999999999E-6</v>
      </c>
      <c r="V4664">
        <v>0</v>
      </c>
    </row>
    <row r="4665" spans="1:22">
      <c r="A4665">
        <v>243319</v>
      </c>
      <c r="B4665" t="s">
        <v>3777</v>
      </c>
      <c r="C4665">
        <v>113.759071899999</v>
      </c>
      <c r="D4665">
        <v>113.7727</v>
      </c>
      <c r="E4665">
        <v>25369</v>
      </c>
      <c r="F4665">
        <v>1</v>
      </c>
      <c r="G4665">
        <v>3</v>
      </c>
      <c r="H4665">
        <v>3</v>
      </c>
      <c r="I4665">
        <v>97291</v>
      </c>
      <c r="J4665">
        <v>1</v>
      </c>
      <c r="K4665">
        <v>14</v>
      </c>
      <c r="L4665">
        <v>2</v>
      </c>
      <c r="M4665">
        <v>2</v>
      </c>
      <c r="N4665">
        <v>1</v>
      </c>
      <c r="O4665">
        <v>1</v>
      </c>
      <c r="P4665">
        <v>348</v>
      </c>
      <c r="Q4665">
        <v>27</v>
      </c>
      <c r="R4665">
        <v>3</v>
      </c>
      <c r="S4665" t="s">
        <v>1478</v>
      </c>
      <c r="T4665">
        <v>1</v>
      </c>
      <c r="U4665">
        <v>1.3628100000000001E-2</v>
      </c>
      <c r="V4665">
        <v>346</v>
      </c>
    </row>
    <row r="4666" spans="1:22">
      <c r="A4666">
        <v>243320</v>
      </c>
      <c r="B4666" t="s">
        <v>3777</v>
      </c>
      <c r="C4666">
        <v>113.7727</v>
      </c>
      <c r="D4666">
        <v>113.834699999999</v>
      </c>
      <c r="E4666">
        <v>25422</v>
      </c>
      <c r="F4666">
        <v>1</v>
      </c>
      <c r="G4666">
        <v>3</v>
      </c>
      <c r="H4666">
        <v>3</v>
      </c>
      <c r="I4666">
        <v>97291</v>
      </c>
      <c r="J4666">
        <v>1</v>
      </c>
      <c r="K4666">
        <v>14</v>
      </c>
      <c r="L4666">
        <v>2</v>
      </c>
      <c r="M4666">
        <v>2</v>
      </c>
      <c r="N4666">
        <v>1</v>
      </c>
      <c r="O4666">
        <v>1</v>
      </c>
      <c r="P4666">
        <v>348</v>
      </c>
      <c r="Q4666">
        <v>27</v>
      </c>
      <c r="R4666">
        <v>3</v>
      </c>
      <c r="S4666" t="s">
        <v>1478</v>
      </c>
      <c r="T4666">
        <v>1</v>
      </c>
      <c r="U4666">
        <v>6.2E-2</v>
      </c>
      <c r="V4666">
        <v>1576</v>
      </c>
    </row>
    <row r="4667" spans="1:22">
      <c r="A4667">
        <v>243321</v>
      </c>
      <c r="B4667" t="s">
        <v>3777</v>
      </c>
      <c r="C4667">
        <v>113.834699999999</v>
      </c>
      <c r="D4667">
        <v>113.9607</v>
      </c>
      <c r="E4667">
        <v>25552</v>
      </c>
      <c r="F4667">
        <v>1</v>
      </c>
      <c r="G4667">
        <v>3</v>
      </c>
      <c r="H4667">
        <v>3</v>
      </c>
      <c r="I4667">
        <v>97291</v>
      </c>
      <c r="J4667">
        <v>1</v>
      </c>
      <c r="K4667">
        <v>14</v>
      </c>
      <c r="L4667">
        <v>2</v>
      </c>
      <c r="M4667">
        <v>2</v>
      </c>
      <c r="N4667">
        <v>1</v>
      </c>
      <c r="O4667">
        <v>1</v>
      </c>
      <c r="P4667">
        <v>348</v>
      </c>
      <c r="Q4667">
        <v>27</v>
      </c>
      <c r="R4667">
        <v>3</v>
      </c>
      <c r="S4667" t="s">
        <v>1478</v>
      </c>
      <c r="T4667">
        <v>1</v>
      </c>
      <c r="U4667">
        <v>0.126</v>
      </c>
      <c r="V4667">
        <v>3220</v>
      </c>
    </row>
    <row r="4668" spans="1:22">
      <c r="A4668">
        <v>243322</v>
      </c>
      <c r="B4668" t="s">
        <v>3777</v>
      </c>
      <c r="C4668">
        <v>113.9607</v>
      </c>
      <c r="D4668">
        <v>114.01860000000001</v>
      </c>
      <c r="E4668">
        <v>25680</v>
      </c>
      <c r="F4668">
        <v>1</v>
      </c>
      <c r="G4668">
        <v>3</v>
      </c>
      <c r="H4668">
        <v>3</v>
      </c>
      <c r="I4668">
        <v>97291</v>
      </c>
      <c r="J4668">
        <v>1</v>
      </c>
      <c r="K4668">
        <v>14</v>
      </c>
      <c r="L4668">
        <v>2</v>
      </c>
      <c r="M4668">
        <v>2</v>
      </c>
      <c r="N4668">
        <v>1</v>
      </c>
      <c r="O4668">
        <v>1</v>
      </c>
      <c r="P4668">
        <v>348</v>
      </c>
      <c r="Q4668">
        <v>27</v>
      </c>
      <c r="R4668">
        <v>3</v>
      </c>
      <c r="S4668" t="s">
        <v>1478</v>
      </c>
      <c r="T4668">
        <v>1</v>
      </c>
      <c r="U4668">
        <v>5.79E-2</v>
      </c>
      <c r="V4668">
        <v>1487</v>
      </c>
    </row>
    <row r="4669" spans="1:22">
      <c r="A4669">
        <v>243323</v>
      </c>
      <c r="B4669" t="s">
        <v>3777</v>
      </c>
      <c r="C4669">
        <v>114.01860000000001</v>
      </c>
      <c r="D4669">
        <v>114.05240000000001</v>
      </c>
      <c r="E4669">
        <v>25743</v>
      </c>
      <c r="F4669">
        <v>1</v>
      </c>
      <c r="G4669">
        <v>3</v>
      </c>
      <c r="H4669">
        <v>3</v>
      </c>
      <c r="I4669">
        <v>97291</v>
      </c>
      <c r="J4669">
        <v>1</v>
      </c>
      <c r="K4669">
        <v>14</v>
      </c>
      <c r="L4669">
        <v>2</v>
      </c>
      <c r="M4669">
        <v>2</v>
      </c>
      <c r="N4669">
        <v>1</v>
      </c>
      <c r="O4669">
        <v>1</v>
      </c>
      <c r="P4669">
        <v>348</v>
      </c>
      <c r="Q4669">
        <v>27</v>
      </c>
      <c r="R4669">
        <v>3</v>
      </c>
      <c r="S4669" t="s">
        <v>1478</v>
      </c>
      <c r="T4669">
        <v>1</v>
      </c>
      <c r="U4669">
        <v>3.3799999999999997E-2</v>
      </c>
      <c r="V4669">
        <v>870</v>
      </c>
    </row>
    <row r="4670" spans="1:22">
      <c r="A4670">
        <v>243324</v>
      </c>
      <c r="B4670" t="s">
        <v>3777</v>
      </c>
      <c r="C4670">
        <v>114.05240000000001</v>
      </c>
      <c r="D4670">
        <v>114.095799999999</v>
      </c>
      <c r="E4670">
        <v>25797</v>
      </c>
      <c r="F4670">
        <v>1</v>
      </c>
      <c r="G4670">
        <v>3</v>
      </c>
      <c r="H4670">
        <v>3</v>
      </c>
      <c r="I4670">
        <v>97291</v>
      </c>
      <c r="J4670">
        <v>1</v>
      </c>
      <c r="K4670">
        <v>14</v>
      </c>
      <c r="L4670">
        <v>2</v>
      </c>
      <c r="M4670">
        <v>2</v>
      </c>
      <c r="N4670">
        <v>1</v>
      </c>
      <c r="O4670">
        <v>1</v>
      </c>
      <c r="P4670">
        <v>348</v>
      </c>
      <c r="Q4670">
        <v>27</v>
      </c>
      <c r="R4670">
        <v>3</v>
      </c>
      <c r="S4670" t="s">
        <v>1478</v>
      </c>
      <c r="T4670">
        <v>1</v>
      </c>
      <c r="U4670">
        <v>4.3400000000000001E-2</v>
      </c>
      <c r="V4670">
        <v>1120</v>
      </c>
    </row>
    <row r="4671" spans="1:22">
      <c r="A4671">
        <v>243325</v>
      </c>
      <c r="B4671" t="s">
        <v>3777</v>
      </c>
      <c r="C4671">
        <v>114.095799999999</v>
      </c>
      <c r="D4671">
        <v>114.200599999999</v>
      </c>
      <c r="E4671">
        <v>25900</v>
      </c>
      <c r="F4671">
        <v>1</v>
      </c>
      <c r="G4671">
        <v>3</v>
      </c>
      <c r="H4671">
        <v>3</v>
      </c>
      <c r="I4671">
        <v>97291</v>
      </c>
      <c r="J4671">
        <v>1</v>
      </c>
      <c r="K4671">
        <v>14</v>
      </c>
      <c r="L4671">
        <v>2</v>
      </c>
      <c r="M4671">
        <v>2</v>
      </c>
      <c r="N4671">
        <v>1</v>
      </c>
      <c r="O4671">
        <v>1</v>
      </c>
      <c r="P4671">
        <v>348</v>
      </c>
      <c r="Q4671">
        <v>27</v>
      </c>
      <c r="R4671">
        <v>3</v>
      </c>
      <c r="S4671" t="s">
        <v>1478</v>
      </c>
      <c r="T4671">
        <v>1</v>
      </c>
      <c r="U4671">
        <v>0.1048</v>
      </c>
      <c r="V4671">
        <v>2714</v>
      </c>
    </row>
    <row r="4672" spans="1:22">
      <c r="A4672">
        <v>243326</v>
      </c>
      <c r="B4672" t="s">
        <v>3777</v>
      </c>
      <c r="C4672">
        <v>114.200599999999</v>
      </c>
      <c r="D4672">
        <v>114.6439</v>
      </c>
      <c r="E4672">
        <v>26280</v>
      </c>
      <c r="F4672">
        <v>1</v>
      </c>
      <c r="G4672">
        <v>3</v>
      </c>
      <c r="H4672">
        <v>3</v>
      </c>
      <c r="I4672">
        <v>97291</v>
      </c>
      <c r="J4672">
        <v>1</v>
      </c>
      <c r="K4672">
        <v>14</v>
      </c>
      <c r="L4672">
        <v>2</v>
      </c>
      <c r="M4672">
        <v>2</v>
      </c>
      <c r="N4672">
        <v>1</v>
      </c>
      <c r="O4672">
        <v>1</v>
      </c>
      <c r="P4672">
        <v>348</v>
      </c>
      <c r="Q4672">
        <v>27</v>
      </c>
      <c r="R4672">
        <v>3</v>
      </c>
      <c r="S4672" t="s">
        <v>1478</v>
      </c>
      <c r="T4672">
        <v>1</v>
      </c>
      <c r="U4672">
        <v>0.44330000000000003</v>
      </c>
      <c r="V4672">
        <v>11650</v>
      </c>
    </row>
    <row r="4673" spans="1:22">
      <c r="A4673">
        <v>243327</v>
      </c>
      <c r="B4673" t="s">
        <v>3777</v>
      </c>
      <c r="C4673">
        <v>114.6439</v>
      </c>
      <c r="D4673">
        <v>114.869799999999</v>
      </c>
      <c r="E4673">
        <v>25763</v>
      </c>
      <c r="F4673">
        <v>1</v>
      </c>
      <c r="G4673">
        <v>3</v>
      </c>
      <c r="H4673">
        <v>3</v>
      </c>
      <c r="I4673">
        <v>97291</v>
      </c>
      <c r="J4673">
        <v>1</v>
      </c>
      <c r="K4673">
        <v>14</v>
      </c>
      <c r="L4673">
        <v>2</v>
      </c>
      <c r="M4673">
        <v>2</v>
      </c>
      <c r="N4673">
        <v>1</v>
      </c>
      <c r="O4673">
        <v>1</v>
      </c>
      <c r="P4673">
        <v>348</v>
      </c>
      <c r="Q4673">
        <v>27</v>
      </c>
      <c r="R4673">
        <v>3</v>
      </c>
      <c r="S4673" t="s">
        <v>1478</v>
      </c>
      <c r="T4673">
        <v>1</v>
      </c>
      <c r="U4673">
        <v>0.22589999999999999</v>
      </c>
      <c r="V4673">
        <v>5820</v>
      </c>
    </row>
    <row r="4674" spans="1:22">
      <c r="A4674">
        <v>243328</v>
      </c>
      <c r="B4674" t="s">
        <v>3777</v>
      </c>
      <c r="C4674">
        <v>114.869799999999</v>
      </c>
      <c r="D4674">
        <v>114.869849099999</v>
      </c>
      <c r="E4674">
        <v>25477</v>
      </c>
      <c r="F4674">
        <v>1</v>
      </c>
      <c r="G4674">
        <v>3</v>
      </c>
      <c r="H4674">
        <v>3</v>
      </c>
      <c r="I4674">
        <v>97291</v>
      </c>
      <c r="J4674">
        <v>1</v>
      </c>
      <c r="K4674">
        <v>14</v>
      </c>
      <c r="L4674">
        <v>2</v>
      </c>
      <c r="M4674">
        <v>2</v>
      </c>
      <c r="N4674">
        <v>1</v>
      </c>
      <c r="O4674">
        <v>1</v>
      </c>
      <c r="P4674">
        <v>348</v>
      </c>
      <c r="Q4674">
        <v>27</v>
      </c>
      <c r="R4674">
        <v>3</v>
      </c>
      <c r="S4674" t="s">
        <v>1478</v>
      </c>
      <c r="T4674">
        <v>1</v>
      </c>
      <c r="U4674">
        <v>4.9100000000000001E-5</v>
      </c>
      <c r="V4674">
        <v>1</v>
      </c>
    </row>
    <row r="4675" spans="1:22">
      <c r="A4675">
        <v>243329</v>
      </c>
      <c r="B4675" t="s">
        <v>3777</v>
      </c>
      <c r="C4675">
        <v>114.869849099999</v>
      </c>
      <c r="D4675">
        <v>115.013999999999</v>
      </c>
      <c r="E4675">
        <v>25477</v>
      </c>
      <c r="F4675">
        <v>1</v>
      </c>
      <c r="G4675">
        <v>3</v>
      </c>
      <c r="H4675">
        <v>3</v>
      </c>
      <c r="I4675">
        <v>97291</v>
      </c>
      <c r="J4675">
        <v>1</v>
      </c>
      <c r="K4675">
        <v>14</v>
      </c>
      <c r="L4675">
        <v>2</v>
      </c>
      <c r="M4675">
        <v>0</v>
      </c>
      <c r="N4675">
        <v>1</v>
      </c>
      <c r="O4675">
        <v>1</v>
      </c>
      <c r="P4675">
        <v>348</v>
      </c>
      <c r="Q4675">
        <v>27</v>
      </c>
      <c r="R4675">
        <v>3</v>
      </c>
      <c r="S4675" t="s">
        <v>1478</v>
      </c>
      <c r="T4675">
        <v>1</v>
      </c>
      <c r="U4675">
        <v>0.1441509</v>
      </c>
      <c r="V4675">
        <v>3673</v>
      </c>
    </row>
    <row r="4676" spans="1:22">
      <c r="A4676">
        <v>243330</v>
      </c>
      <c r="B4676" t="s">
        <v>3777</v>
      </c>
      <c r="C4676">
        <v>115.013999999999</v>
      </c>
      <c r="D4676">
        <v>115.0638</v>
      </c>
      <c r="E4676">
        <v>25327</v>
      </c>
      <c r="F4676">
        <v>1</v>
      </c>
      <c r="G4676">
        <v>3</v>
      </c>
      <c r="H4676">
        <v>3</v>
      </c>
      <c r="I4676">
        <v>97291</v>
      </c>
      <c r="J4676">
        <v>1</v>
      </c>
      <c r="K4676">
        <v>14</v>
      </c>
      <c r="L4676">
        <v>2</v>
      </c>
      <c r="M4676">
        <v>0</v>
      </c>
      <c r="N4676">
        <v>1</v>
      </c>
      <c r="O4676">
        <v>1</v>
      </c>
      <c r="P4676">
        <v>348</v>
      </c>
      <c r="Q4676">
        <v>27</v>
      </c>
      <c r="R4676">
        <v>3</v>
      </c>
      <c r="S4676" t="s">
        <v>1478</v>
      </c>
      <c r="T4676">
        <v>1</v>
      </c>
      <c r="U4676">
        <v>4.9799999999999997E-2</v>
      </c>
      <c r="V4676">
        <v>1261</v>
      </c>
    </row>
    <row r="4677" spans="1:22">
      <c r="A4677">
        <v>243331</v>
      </c>
      <c r="B4677" t="s">
        <v>3777</v>
      </c>
      <c r="C4677">
        <v>115.0638</v>
      </c>
      <c r="D4677">
        <v>115.7073</v>
      </c>
      <c r="E4677">
        <v>24792</v>
      </c>
      <c r="F4677">
        <v>1</v>
      </c>
      <c r="G4677">
        <v>3</v>
      </c>
      <c r="H4677">
        <v>3</v>
      </c>
      <c r="I4677">
        <v>97291</v>
      </c>
      <c r="J4677">
        <v>1</v>
      </c>
      <c r="K4677">
        <v>14</v>
      </c>
      <c r="L4677">
        <v>2</v>
      </c>
      <c r="M4677">
        <v>0</v>
      </c>
      <c r="N4677">
        <v>1</v>
      </c>
      <c r="O4677">
        <v>1</v>
      </c>
      <c r="P4677">
        <v>348</v>
      </c>
      <c r="Q4677">
        <v>27</v>
      </c>
      <c r="R4677">
        <v>3</v>
      </c>
      <c r="S4677" t="s">
        <v>1478</v>
      </c>
      <c r="T4677">
        <v>1</v>
      </c>
      <c r="U4677">
        <v>0.64349999999999996</v>
      </c>
      <c r="V4677">
        <v>15954</v>
      </c>
    </row>
    <row r="4678" spans="1:22">
      <c r="A4678">
        <v>243332</v>
      </c>
      <c r="B4678" t="s">
        <v>3777</v>
      </c>
      <c r="C4678">
        <v>115.7073</v>
      </c>
      <c r="D4678">
        <v>115.727099999999</v>
      </c>
      <c r="E4678">
        <v>24792</v>
      </c>
      <c r="F4678">
        <v>1</v>
      </c>
      <c r="G4678">
        <v>3</v>
      </c>
      <c r="H4678">
        <v>3</v>
      </c>
      <c r="I4678">
        <v>97291</v>
      </c>
      <c r="J4678">
        <v>1</v>
      </c>
      <c r="K4678">
        <v>14</v>
      </c>
      <c r="L4678">
        <v>2</v>
      </c>
      <c r="M4678">
        <v>0</v>
      </c>
      <c r="N4678">
        <v>1</v>
      </c>
      <c r="O4678">
        <v>1</v>
      </c>
      <c r="P4678">
        <v>348</v>
      </c>
      <c r="Q4678">
        <v>27</v>
      </c>
      <c r="R4678">
        <v>3</v>
      </c>
      <c r="S4678" t="s">
        <v>1478</v>
      </c>
      <c r="T4678">
        <v>1</v>
      </c>
      <c r="U4678">
        <v>1.9800000000000002E-2</v>
      </c>
      <c r="V4678">
        <v>491</v>
      </c>
    </row>
    <row r="4679" spans="1:22">
      <c r="A4679">
        <v>243333</v>
      </c>
      <c r="B4679" t="s">
        <v>3777</v>
      </c>
      <c r="C4679">
        <v>115.727099999999</v>
      </c>
      <c r="D4679">
        <v>115.76900000000001</v>
      </c>
      <c r="E4679">
        <v>9845</v>
      </c>
      <c r="F4679">
        <v>1</v>
      </c>
      <c r="G4679">
        <v>3</v>
      </c>
      <c r="H4679">
        <v>3</v>
      </c>
      <c r="I4679">
        <v>97291</v>
      </c>
      <c r="J4679">
        <v>1</v>
      </c>
      <c r="K4679">
        <v>14</v>
      </c>
      <c r="L4679">
        <v>2</v>
      </c>
      <c r="M4679">
        <v>0</v>
      </c>
      <c r="N4679">
        <v>1</v>
      </c>
      <c r="O4679">
        <v>1</v>
      </c>
      <c r="P4679">
        <v>348</v>
      </c>
      <c r="Q4679">
        <v>27</v>
      </c>
      <c r="R4679">
        <v>3</v>
      </c>
      <c r="S4679" t="s">
        <v>1478</v>
      </c>
      <c r="T4679">
        <v>1</v>
      </c>
      <c r="U4679">
        <v>4.19E-2</v>
      </c>
      <c r="V4679">
        <v>413</v>
      </c>
    </row>
    <row r="4680" spans="1:22">
      <c r="A4680">
        <v>243334</v>
      </c>
      <c r="B4680" t="s">
        <v>3777</v>
      </c>
      <c r="C4680">
        <v>115.76900000000001</v>
      </c>
      <c r="D4680">
        <v>115.880799999999</v>
      </c>
      <c r="E4680">
        <v>6676</v>
      </c>
      <c r="F4680">
        <v>1</v>
      </c>
      <c r="G4680">
        <v>3</v>
      </c>
      <c r="H4680">
        <v>3</v>
      </c>
      <c r="I4680">
        <v>97291</v>
      </c>
      <c r="J4680">
        <v>1</v>
      </c>
      <c r="K4680">
        <v>14</v>
      </c>
      <c r="L4680">
        <v>2</v>
      </c>
      <c r="M4680">
        <v>0</v>
      </c>
      <c r="N4680">
        <v>1</v>
      </c>
      <c r="O4680">
        <v>1</v>
      </c>
      <c r="P4680">
        <v>348</v>
      </c>
      <c r="Q4680">
        <v>27</v>
      </c>
      <c r="R4680">
        <v>3</v>
      </c>
      <c r="S4680" t="s">
        <v>1478</v>
      </c>
      <c r="T4680">
        <v>1</v>
      </c>
      <c r="U4680">
        <v>0.1118</v>
      </c>
      <c r="V4680">
        <v>746</v>
      </c>
    </row>
    <row r="4681" spans="1:22">
      <c r="A4681">
        <v>243335</v>
      </c>
      <c r="B4681" t="s">
        <v>3777</v>
      </c>
      <c r="C4681">
        <v>115.880799999999</v>
      </c>
      <c r="D4681">
        <v>115.905</v>
      </c>
      <c r="E4681">
        <v>12148</v>
      </c>
      <c r="F4681">
        <v>1</v>
      </c>
      <c r="G4681">
        <v>3</v>
      </c>
      <c r="H4681">
        <v>3</v>
      </c>
      <c r="I4681">
        <v>97291</v>
      </c>
      <c r="J4681">
        <v>1</v>
      </c>
      <c r="K4681">
        <v>14</v>
      </c>
      <c r="L4681">
        <v>2</v>
      </c>
      <c r="M4681">
        <v>0</v>
      </c>
      <c r="N4681">
        <v>1</v>
      </c>
      <c r="O4681">
        <v>1</v>
      </c>
      <c r="P4681">
        <v>348</v>
      </c>
      <c r="Q4681">
        <v>27</v>
      </c>
      <c r="R4681">
        <v>3</v>
      </c>
      <c r="S4681" t="s">
        <v>1478</v>
      </c>
      <c r="T4681">
        <v>1</v>
      </c>
      <c r="U4681">
        <v>2.4199999999999999E-2</v>
      </c>
      <c r="V4681">
        <v>294</v>
      </c>
    </row>
    <row r="4682" spans="1:22">
      <c r="A4682">
        <v>243336</v>
      </c>
      <c r="B4682" t="s">
        <v>3777</v>
      </c>
      <c r="C4682">
        <v>115.905</v>
      </c>
      <c r="D4682">
        <v>116.322</v>
      </c>
      <c r="E4682">
        <v>29901</v>
      </c>
      <c r="F4682">
        <v>1</v>
      </c>
      <c r="G4682">
        <v>3</v>
      </c>
      <c r="H4682">
        <v>3</v>
      </c>
      <c r="I4682">
        <v>97291</v>
      </c>
      <c r="J4682">
        <v>1</v>
      </c>
      <c r="K4682">
        <v>14</v>
      </c>
      <c r="L4682">
        <v>2</v>
      </c>
      <c r="M4682">
        <v>0</v>
      </c>
      <c r="N4682">
        <v>1</v>
      </c>
      <c r="O4682">
        <v>1</v>
      </c>
      <c r="P4682">
        <v>348</v>
      </c>
      <c r="Q4682">
        <v>27</v>
      </c>
      <c r="R4682">
        <v>3</v>
      </c>
      <c r="S4682" t="s">
        <v>1478</v>
      </c>
      <c r="T4682">
        <v>1</v>
      </c>
      <c r="U4682">
        <v>0.41699999999999998</v>
      </c>
      <c r="V4682">
        <v>12469</v>
      </c>
    </row>
    <row r="4683" spans="1:22">
      <c r="A4683">
        <v>243337</v>
      </c>
      <c r="B4683" t="s">
        <v>3777</v>
      </c>
      <c r="C4683">
        <v>116.322</v>
      </c>
      <c r="D4683">
        <v>116.4055</v>
      </c>
      <c r="E4683">
        <v>3070</v>
      </c>
      <c r="F4683">
        <v>1</v>
      </c>
      <c r="G4683">
        <v>3</v>
      </c>
      <c r="H4683">
        <v>3</v>
      </c>
      <c r="I4683">
        <v>97291</v>
      </c>
      <c r="J4683">
        <v>1</v>
      </c>
      <c r="K4683">
        <v>14</v>
      </c>
      <c r="L4683">
        <v>2</v>
      </c>
      <c r="M4683">
        <v>0</v>
      </c>
      <c r="N4683">
        <v>1</v>
      </c>
      <c r="O4683">
        <v>1</v>
      </c>
      <c r="P4683">
        <v>348</v>
      </c>
      <c r="Q4683">
        <v>27</v>
      </c>
      <c r="R4683">
        <v>3</v>
      </c>
      <c r="S4683" t="s">
        <v>1478</v>
      </c>
      <c r="T4683">
        <v>1</v>
      </c>
      <c r="U4683">
        <v>8.3500000000000005E-2</v>
      </c>
      <c r="V4683">
        <v>256</v>
      </c>
    </row>
    <row r="4684" spans="1:22">
      <c r="A4684">
        <v>243338</v>
      </c>
      <c r="B4684" t="s">
        <v>3777</v>
      </c>
      <c r="C4684">
        <v>116.4055</v>
      </c>
      <c r="D4684">
        <v>116.479799999999</v>
      </c>
      <c r="E4684">
        <v>4794</v>
      </c>
      <c r="F4684">
        <v>1</v>
      </c>
      <c r="G4684">
        <v>3</v>
      </c>
      <c r="H4684">
        <v>3</v>
      </c>
      <c r="I4684">
        <v>97291</v>
      </c>
      <c r="J4684">
        <v>1</v>
      </c>
      <c r="K4684">
        <v>14</v>
      </c>
      <c r="L4684">
        <v>2</v>
      </c>
      <c r="M4684">
        <v>0</v>
      </c>
      <c r="N4684">
        <v>1</v>
      </c>
      <c r="O4684">
        <v>1</v>
      </c>
      <c r="P4684">
        <v>348</v>
      </c>
      <c r="Q4684">
        <v>27</v>
      </c>
      <c r="R4684">
        <v>3</v>
      </c>
      <c r="S4684" t="s">
        <v>1478</v>
      </c>
      <c r="T4684">
        <v>1</v>
      </c>
      <c r="U4684">
        <v>7.4300000000000005E-2</v>
      </c>
      <c r="V4684">
        <v>356</v>
      </c>
    </row>
    <row r="4685" spans="1:22">
      <c r="A4685">
        <v>243339</v>
      </c>
      <c r="B4685" t="s">
        <v>3777</v>
      </c>
      <c r="C4685">
        <v>116.479799999999</v>
      </c>
      <c r="D4685">
        <v>116.48012205000001</v>
      </c>
      <c r="E4685">
        <v>5873</v>
      </c>
      <c r="F4685">
        <v>1</v>
      </c>
      <c r="G4685">
        <v>3</v>
      </c>
      <c r="H4685">
        <v>3</v>
      </c>
      <c r="I4685">
        <v>97291</v>
      </c>
      <c r="J4685">
        <v>1</v>
      </c>
      <c r="K4685">
        <v>14</v>
      </c>
      <c r="L4685">
        <v>2</v>
      </c>
      <c r="M4685">
        <v>0</v>
      </c>
      <c r="N4685">
        <v>1</v>
      </c>
      <c r="O4685">
        <v>1</v>
      </c>
      <c r="P4685">
        <v>348</v>
      </c>
      <c r="Q4685">
        <v>27</v>
      </c>
      <c r="R4685">
        <v>3</v>
      </c>
      <c r="S4685" t="s">
        <v>1478</v>
      </c>
      <c r="T4685">
        <v>1</v>
      </c>
      <c r="U4685">
        <v>3.2204999999999999E-4</v>
      </c>
      <c r="V4685">
        <v>2</v>
      </c>
    </row>
  </sheetData>
  <sortState xmlns:xlrd2="http://schemas.microsoft.com/office/spreadsheetml/2017/richdata2" ref="A15:W4685">
    <sortCondition ref="P15:P4685"/>
  </sortState>
  <hyperlinks>
    <hyperlink ref="A1" r:id="rId1" xr:uid="{00000000-0004-0000-0B00-000000000000}"/>
  </hyperlinks>
  <pageMargins left="0.7" right="0.7" top="0.75" bottom="0.75" header="0.3" footer="0.3"/>
  <pageSetup orientation="portrait" horizontalDpi="1200" verticalDpi="1200"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8">
    <tabColor theme="9" tint="0.39997558519241921"/>
  </sheetPr>
  <dimension ref="B1:Q170"/>
  <sheetViews>
    <sheetView showGridLines="0" zoomScale="70" zoomScaleNormal="70" zoomScaleSheetLayoutView="40" zoomScalePageLayoutView="120" workbookViewId="0">
      <pane ySplit="1" topLeftCell="A2" activePane="bottomLeft" state="frozen"/>
      <selection pane="bottomLeft" activeCell="L36" sqref="L36"/>
    </sheetView>
  </sheetViews>
  <sheetFormatPr defaultColWidth="8.7109375" defaultRowHeight="15"/>
  <cols>
    <col min="2" max="2" width="23" customWidth="1"/>
    <col min="3" max="3" width="18.85546875" customWidth="1"/>
    <col min="4" max="4" width="18.85546875" style="7" customWidth="1"/>
    <col min="5" max="5" width="26" customWidth="1"/>
    <col min="6" max="6" width="24.28515625" style="7" customWidth="1"/>
    <col min="7" max="7" width="16.28515625" customWidth="1"/>
    <col min="8" max="8" width="12.42578125" customWidth="1"/>
    <col min="9" max="9" width="15.140625" customWidth="1"/>
    <col min="10" max="10" width="28.85546875" customWidth="1"/>
    <col min="11" max="11" width="10.140625" customWidth="1"/>
    <col min="12" max="12" width="16" customWidth="1"/>
    <col min="13" max="13" width="43.7109375" customWidth="1"/>
    <col min="14" max="14" width="47.28515625" customWidth="1"/>
    <col min="15" max="15" width="41.7109375" customWidth="1"/>
  </cols>
  <sheetData>
    <row r="1" spans="2:17" s="141" customFormat="1" ht="24" thickBot="1">
      <c r="B1" s="806" t="s">
        <v>595</v>
      </c>
      <c r="D1" s="142"/>
      <c r="F1" s="142"/>
    </row>
    <row r="2" spans="2:17" ht="15" customHeight="1">
      <c r="D2" s="1259"/>
      <c r="F2"/>
      <c r="G2" s="1259"/>
    </row>
    <row r="3" spans="2:17" ht="15" customHeight="1">
      <c r="B3" s="770" t="s">
        <v>888</v>
      </c>
      <c r="C3" s="40"/>
      <c r="D3" s="32"/>
      <c r="F3"/>
      <c r="G3" s="1259"/>
    </row>
    <row r="4" spans="2:17" ht="15" customHeight="1">
      <c r="D4" s="1259"/>
      <c r="F4"/>
      <c r="G4" s="1259"/>
    </row>
    <row r="5" spans="2:17" s="108" customFormat="1" ht="15" customHeight="1">
      <c r="B5" s="107" t="s">
        <v>3778</v>
      </c>
      <c r="C5" s="107"/>
      <c r="D5" s="815"/>
      <c r="E5" s="816"/>
      <c r="F5" s="717"/>
      <c r="G5" s="717"/>
      <c r="H5" s="717"/>
      <c r="I5" s="813"/>
      <c r="J5" s="827"/>
      <c r="K5" s="828"/>
      <c r="L5" s="828"/>
      <c r="M5" s="828"/>
      <c r="N5" s="828"/>
      <c r="O5" s="107"/>
      <c r="P5" s="717"/>
      <c r="Q5" s="717"/>
    </row>
    <row r="6" spans="2:17" s="108" customFormat="1" ht="15" customHeight="1">
      <c r="B6" s="807" t="s">
        <v>816</v>
      </c>
      <c r="C6" s="807" t="s">
        <v>3779</v>
      </c>
      <c r="D6" s="807" t="s">
        <v>891</v>
      </c>
      <c r="E6" s="807" t="s">
        <v>3780</v>
      </c>
      <c r="F6" s="825" t="s">
        <v>3781</v>
      </c>
      <c r="G6" s="1103" t="s">
        <v>3782</v>
      </c>
      <c r="H6" s="1103" t="s">
        <v>3783</v>
      </c>
      <c r="I6" s="807" t="s">
        <v>897</v>
      </c>
      <c r="J6" s="825" t="s">
        <v>629</v>
      </c>
      <c r="K6" s="825" t="s">
        <v>819</v>
      </c>
      <c r="L6" s="825" t="s">
        <v>898</v>
      </c>
      <c r="M6" s="825" t="s">
        <v>899</v>
      </c>
      <c r="N6" s="825" t="s">
        <v>521</v>
      </c>
      <c r="O6" s="807" t="s">
        <v>900</v>
      </c>
      <c r="P6" s="808" t="s">
        <v>525</v>
      </c>
      <c r="Q6" s="808" t="s">
        <v>901</v>
      </c>
    </row>
    <row r="7" spans="2:17" s="108" customFormat="1" ht="15" customHeight="1">
      <c r="B7" s="1234" t="s">
        <v>596</v>
      </c>
      <c r="C7" s="1234" t="s">
        <v>643</v>
      </c>
      <c r="D7" s="1235">
        <v>2009</v>
      </c>
      <c r="E7" s="1236">
        <f>H41</f>
        <v>27793.764615384614</v>
      </c>
      <c r="F7" s="1105">
        <f>E7*Factors!G$69</f>
        <v>25069.975683076922</v>
      </c>
      <c r="G7" s="1105">
        <f>F7*Factors!H$69</f>
        <v>7.9722522672184608</v>
      </c>
      <c r="H7" s="1105">
        <f>G7*Factors!I$69</f>
        <v>3.3483459522317533E-4</v>
      </c>
      <c r="I7" s="811">
        <f>F7+(G7*GWP_CH4)+(H7*GWP_N2O)</f>
        <v>25293.287477726772</v>
      </c>
      <c r="J7" s="1237" t="s">
        <v>3784</v>
      </c>
      <c r="K7" s="1238" t="s">
        <v>826</v>
      </c>
      <c r="L7" s="1238" t="s">
        <v>3785</v>
      </c>
      <c r="M7" s="1238" t="s">
        <v>3786</v>
      </c>
      <c r="N7" s="1238">
        <v>3</v>
      </c>
      <c r="O7" s="1235"/>
      <c r="P7" s="1239" t="s">
        <v>3787</v>
      </c>
      <c r="Q7" s="1240" t="s">
        <v>3788</v>
      </c>
    </row>
    <row r="8" spans="2:17" s="108" customFormat="1" ht="15" customHeight="1">
      <c r="B8" s="821" t="s">
        <v>596</v>
      </c>
      <c r="C8" s="821" t="s">
        <v>646</v>
      </c>
      <c r="D8" s="822">
        <v>2009</v>
      </c>
      <c r="E8" s="823">
        <f>'Commercial Generation'!G25</f>
        <v>81554.272637979433</v>
      </c>
      <c r="F8" s="1106">
        <f>E8*Factors!G$69</f>
        <v>73561.953919457446</v>
      </c>
      <c r="G8" s="1106">
        <f>F8*Factors!H$69</f>
        <v>23.392701346387465</v>
      </c>
      <c r="H8" s="1106">
        <f>G8*Factors!I$69</f>
        <v>9.8249345654827344E-4</v>
      </c>
      <c r="I8" s="814">
        <f>F8+(G8*GWP_CH4)+(H8*GWP_N2O)</f>
        <v>74217.209917922286</v>
      </c>
      <c r="J8" s="797" t="s">
        <v>3789</v>
      </c>
      <c r="K8" s="829" t="s">
        <v>826</v>
      </c>
      <c r="L8" s="829" t="s">
        <v>3785</v>
      </c>
      <c r="M8" s="829" t="s">
        <v>3786</v>
      </c>
      <c r="N8" s="829">
        <v>3</v>
      </c>
      <c r="O8" s="822"/>
      <c r="P8" s="1068"/>
      <c r="Q8" s="1068"/>
    </row>
    <row r="9" spans="2:17" s="108" customFormat="1" ht="15" customHeight="1">
      <c r="B9" s="1234" t="s">
        <v>596</v>
      </c>
      <c r="C9" s="1234" t="s">
        <v>643</v>
      </c>
      <c r="D9" s="1235">
        <v>2019</v>
      </c>
      <c r="E9" s="1236">
        <f>C35</f>
        <v>27684.058679245285</v>
      </c>
      <c r="F9" s="1105">
        <f>E9*Factors!G$69</f>
        <v>24971.020928679249</v>
      </c>
      <c r="G9" s="1105">
        <f>F9*Factors!H$69</f>
        <v>7.9407846553200008</v>
      </c>
      <c r="H9" s="1105">
        <f>G9*Factors!I$69</f>
        <v>3.3351295552344E-4</v>
      </c>
      <c r="I9" s="811">
        <f>F9+(G9*GWP_CH4)+(H9*GWP_N2O)</f>
        <v>25193.451279961424</v>
      </c>
      <c r="J9" s="1237" t="s">
        <v>3790</v>
      </c>
      <c r="K9" s="1238" t="s">
        <v>826</v>
      </c>
      <c r="L9" s="1238" t="s">
        <v>3785</v>
      </c>
      <c r="M9" s="1238" t="s">
        <v>3786</v>
      </c>
      <c r="N9" s="1238">
        <v>3</v>
      </c>
      <c r="O9" s="1235"/>
      <c r="P9" s="1239" t="s">
        <v>3787</v>
      </c>
      <c r="Q9" s="1240" t="s">
        <v>3788</v>
      </c>
    </row>
    <row r="10" spans="2:17" s="108" customFormat="1" ht="15" customHeight="1">
      <c r="B10" s="821" t="s">
        <v>596</v>
      </c>
      <c r="C10" s="821" t="s">
        <v>646</v>
      </c>
      <c r="D10" s="822">
        <v>2019</v>
      </c>
      <c r="E10" s="823">
        <f>'Commercial Generation'!G23</f>
        <v>89947.400000000009</v>
      </c>
      <c r="F10" s="1106">
        <f>E10*Factors!G$69</f>
        <v>81132.554800000013</v>
      </c>
      <c r="G10" s="1106">
        <f>F10*Factors!H$69</f>
        <v>25.800152426400004</v>
      </c>
      <c r="H10" s="1106">
        <f>G10*Factors!I$69</f>
        <v>1.0836064019088001E-3</v>
      </c>
      <c r="I10" s="814">
        <f>F10+(G10*GWP_CH4)+(H10*GWP_N2O)</f>
        <v>81855.246223635724</v>
      </c>
      <c r="J10" s="797" t="s">
        <v>3789</v>
      </c>
      <c r="K10" s="829" t="s">
        <v>826</v>
      </c>
      <c r="L10" s="829" t="s">
        <v>3785</v>
      </c>
      <c r="M10" s="829" t="s">
        <v>3786</v>
      </c>
      <c r="N10" s="829">
        <v>3</v>
      </c>
      <c r="O10" s="822"/>
      <c r="P10" s="1068"/>
      <c r="Q10" s="1068"/>
    </row>
    <row r="11" spans="2:17" s="108" customFormat="1" ht="15" customHeight="1">
      <c r="D11" s="812"/>
      <c r="E11" s="819"/>
      <c r="F11" s="974"/>
      <c r="I11" s="811"/>
      <c r="J11" s="114"/>
      <c r="K11" s="114"/>
      <c r="L11" s="114"/>
      <c r="M11" s="114"/>
      <c r="N11" s="114"/>
      <c r="O11" s="812"/>
      <c r="P11" s="114"/>
      <c r="Q11" s="820"/>
    </row>
    <row r="12" spans="2:17" s="108" customFormat="1" ht="15" customHeight="1">
      <c r="B12" s="107" t="s">
        <v>3791</v>
      </c>
      <c r="C12" s="107"/>
      <c r="D12" s="815"/>
      <c r="E12" s="816"/>
      <c r="F12" s="827"/>
      <c r="G12" s="827"/>
      <c r="H12" s="827"/>
      <c r="I12" s="813"/>
      <c r="J12" s="827"/>
      <c r="K12" s="828"/>
      <c r="L12" s="828"/>
      <c r="M12" s="828"/>
      <c r="N12" s="828"/>
      <c r="O12" s="107"/>
      <c r="P12" s="717"/>
      <c r="Q12" s="717"/>
    </row>
    <row r="13" spans="2:17" s="108" customFormat="1" ht="15" customHeight="1">
      <c r="B13" s="807" t="s">
        <v>816</v>
      </c>
      <c r="C13" s="807" t="s">
        <v>3779</v>
      </c>
      <c r="D13" s="807" t="s">
        <v>891</v>
      </c>
      <c r="E13" s="807" t="s">
        <v>3792</v>
      </c>
      <c r="F13" s="825"/>
      <c r="G13" s="1103" t="s">
        <v>3782</v>
      </c>
      <c r="H13" s="1103" t="s">
        <v>3783</v>
      </c>
      <c r="I13" s="807" t="s">
        <v>897</v>
      </c>
      <c r="J13" s="825" t="s">
        <v>629</v>
      </c>
      <c r="K13" s="825" t="s">
        <v>819</v>
      </c>
      <c r="L13" s="825" t="s">
        <v>898</v>
      </c>
      <c r="M13" s="825" t="s">
        <v>899</v>
      </c>
      <c r="N13" s="825" t="s">
        <v>521</v>
      </c>
      <c r="O13" s="807" t="s">
        <v>900</v>
      </c>
      <c r="P13" s="808" t="s">
        <v>525</v>
      </c>
      <c r="Q13" s="808" t="s">
        <v>901</v>
      </c>
    </row>
    <row r="14" spans="2:17" s="108" customFormat="1" ht="15" customHeight="1">
      <c r="B14" s="817" t="s">
        <v>3793</v>
      </c>
      <c r="C14" s="817" t="s">
        <v>643</v>
      </c>
      <c r="D14" s="810">
        <v>2009</v>
      </c>
      <c r="E14" s="824">
        <f>C64</f>
        <v>15555.555555555555</v>
      </c>
      <c r="F14" s="818"/>
      <c r="G14" s="1104">
        <f>E14*Conversions!F$47*'Waste Factors'!H$28*Conversions!G$43</f>
        <v>141.12</v>
      </c>
      <c r="H14" s="1107">
        <f>E14*Conversions!G$47*'Waste Factors'!I$28*Conversions!G$43</f>
        <v>8.4671999999999994E-3</v>
      </c>
      <c r="I14" s="814">
        <f>F14+(G14*GWP_CH4)+(H14*GWP_N2O)</f>
        <v>3953.6038080000003</v>
      </c>
      <c r="J14" s="826" t="s">
        <v>3794</v>
      </c>
      <c r="K14" s="826" t="s">
        <v>749</v>
      </c>
      <c r="L14" s="826" t="s">
        <v>3795</v>
      </c>
      <c r="M14" s="826" t="s">
        <v>3796</v>
      </c>
      <c r="N14" s="826">
        <v>1</v>
      </c>
      <c r="O14" s="810"/>
      <c r="P14" s="817" t="s">
        <v>3797</v>
      </c>
      <c r="Q14" s="817"/>
    </row>
    <row r="15" spans="2:17" s="108" customFormat="1" ht="15" customHeight="1">
      <c r="B15" s="817" t="s">
        <v>3793</v>
      </c>
      <c r="C15" s="817" t="s">
        <v>643</v>
      </c>
      <c r="D15" s="810">
        <v>2019</v>
      </c>
      <c r="E15" s="824">
        <f>C64</f>
        <v>15555.555555555555</v>
      </c>
      <c r="F15" s="818"/>
      <c r="G15" s="1104">
        <f>E15*Conversions!F$47*'Waste Factors'!H$28*Conversions!G$43</f>
        <v>141.12</v>
      </c>
      <c r="H15" s="1107">
        <f>E15*Conversions!G$47*'Waste Factors'!I$28*Conversions!G$43</f>
        <v>8.4671999999999994E-3</v>
      </c>
      <c r="I15" s="814">
        <f>F15+(G15*GWP_CH4)+(H15*GWP_N2O)</f>
        <v>3953.6038080000003</v>
      </c>
      <c r="J15" s="826" t="s">
        <v>3798</v>
      </c>
      <c r="K15" s="826" t="s">
        <v>749</v>
      </c>
      <c r="L15" s="826" t="s">
        <v>3795</v>
      </c>
      <c r="M15" s="826" t="s">
        <v>3796</v>
      </c>
      <c r="N15" s="826">
        <v>1</v>
      </c>
      <c r="O15" s="810"/>
      <c r="P15" s="817" t="s">
        <v>3797</v>
      </c>
      <c r="Q15" s="817"/>
    </row>
    <row r="16" spans="2:17" s="9" customFormat="1" ht="15" customHeight="1">
      <c r="D16" s="11"/>
      <c r="E16" s="11"/>
      <c r="F16" s="11"/>
      <c r="I16" s="11"/>
      <c r="J16" s="11"/>
      <c r="K16" s="11"/>
      <c r="L16" s="373"/>
      <c r="M16" s="112"/>
      <c r="N16" s="64"/>
      <c r="O16" s="26"/>
    </row>
    <row r="17" spans="2:17" s="108" customFormat="1" ht="15" customHeight="1">
      <c r="B17" s="107" t="s">
        <v>3799</v>
      </c>
      <c r="C17" s="107"/>
      <c r="D17" s="815"/>
      <c r="E17" s="816"/>
      <c r="F17" s="827"/>
      <c r="G17" s="827"/>
      <c r="H17" s="827"/>
      <c r="I17" s="813"/>
      <c r="J17" s="827"/>
      <c r="K17" s="828"/>
      <c r="L17" s="828"/>
      <c r="M17" s="828"/>
      <c r="N17" s="828"/>
      <c r="O17" s="107"/>
      <c r="P17" s="717"/>
      <c r="Q17" s="717"/>
    </row>
    <row r="18" spans="2:17" s="108" customFormat="1" ht="15" customHeight="1">
      <c r="B18" s="807" t="s">
        <v>816</v>
      </c>
      <c r="C18" s="807" t="s">
        <v>3779</v>
      </c>
      <c r="D18" s="807" t="s">
        <v>891</v>
      </c>
      <c r="E18" s="807" t="s">
        <v>3800</v>
      </c>
      <c r="F18" s="825"/>
      <c r="G18" s="1103" t="s">
        <v>3782</v>
      </c>
      <c r="H18" s="825"/>
      <c r="I18" s="807" t="s">
        <v>897</v>
      </c>
      <c r="J18" s="825" t="s">
        <v>629</v>
      </c>
      <c r="K18" s="825" t="s">
        <v>819</v>
      </c>
      <c r="L18" s="825" t="s">
        <v>898</v>
      </c>
      <c r="M18" s="825" t="s">
        <v>899</v>
      </c>
      <c r="N18" s="825" t="s">
        <v>521</v>
      </c>
      <c r="O18" s="807" t="s">
        <v>900</v>
      </c>
      <c r="P18" s="808" t="s">
        <v>525</v>
      </c>
      <c r="Q18" s="808" t="s">
        <v>901</v>
      </c>
    </row>
    <row r="19" spans="2:17" s="108" customFormat="1" ht="15" customHeight="1">
      <c r="B19" s="817" t="s">
        <v>3801</v>
      </c>
      <c r="C19" s="817" t="s">
        <v>654</v>
      </c>
      <c r="D19" s="810">
        <v>2009</v>
      </c>
      <c r="E19" s="824">
        <f>'Greenwood Landfill'!P57</f>
        <v>1670.6192554334932</v>
      </c>
      <c r="F19" s="818"/>
      <c r="G19" s="1104">
        <f>E19</f>
        <v>1670.6192554334932</v>
      </c>
      <c r="H19" s="818"/>
      <c r="I19" s="809">
        <f>E19*GWP_CH4</f>
        <v>46777.339152137807</v>
      </c>
      <c r="J19" s="826" t="s">
        <v>3802</v>
      </c>
      <c r="K19" s="826" t="s">
        <v>749</v>
      </c>
      <c r="L19" s="826" t="s">
        <v>3795</v>
      </c>
      <c r="M19" s="826" t="s">
        <v>3796</v>
      </c>
      <c r="N19" s="826">
        <v>1</v>
      </c>
      <c r="O19" s="810"/>
      <c r="P19" s="817" t="s">
        <v>3797</v>
      </c>
      <c r="Q19" s="817"/>
    </row>
    <row r="20" spans="2:17" s="108" customFormat="1" ht="15" customHeight="1">
      <c r="B20" s="817" t="s">
        <v>3801</v>
      </c>
      <c r="C20" s="817" t="s">
        <v>654</v>
      </c>
      <c r="D20" s="810">
        <v>2019</v>
      </c>
      <c r="E20" s="824">
        <f>'Greenwood Landfill'!P67</f>
        <v>944.77768732892048</v>
      </c>
      <c r="F20" s="818"/>
      <c r="G20" s="1104">
        <f>E20</f>
        <v>944.77768732892048</v>
      </c>
      <c r="H20" s="818"/>
      <c r="I20" s="809">
        <f>E20*GWP_CH4</f>
        <v>26453.775245209774</v>
      </c>
      <c r="J20" s="826" t="s">
        <v>3802</v>
      </c>
      <c r="K20" s="826" t="s">
        <v>749</v>
      </c>
      <c r="L20" s="826" t="s">
        <v>3795</v>
      </c>
      <c r="M20" s="826" t="s">
        <v>3796</v>
      </c>
      <c r="N20" s="826">
        <v>1</v>
      </c>
      <c r="O20" s="810"/>
      <c r="P20" s="817" t="s">
        <v>3797</v>
      </c>
      <c r="Q20" s="817"/>
    </row>
    <row r="21" spans="2:17" s="9" customFormat="1" ht="15" customHeight="1">
      <c r="E21" s="26"/>
      <c r="F21" s="26"/>
      <c r="J21" s="27"/>
    </row>
    <row r="22" spans="2:17" s="767" customFormat="1"/>
    <row r="23" spans="2:17" s="767" customFormat="1"/>
    <row r="24" spans="2:17">
      <c r="B24" s="61"/>
      <c r="C24" s="61"/>
      <c r="D24" s="61"/>
      <c r="E24" s="61"/>
      <c r="F24" s="61"/>
      <c r="G24" s="61"/>
      <c r="H24" s="61"/>
      <c r="I24" s="61"/>
      <c r="J24" s="61"/>
      <c r="K24" s="68"/>
      <c r="L24" s="61"/>
      <c r="M24" s="68"/>
      <c r="N24" s="68"/>
    </row>
    <row r="25" spans="2:17" ht="21">
      <c r="B25" s="964" t="s">
        <v>3803</v>
      </c>
      <c r="D25" s="1259"/>
      <c r="F25" s="1259"/>
      <c r="I25" s="61"/>
      <c r="J25" s="61"/>
      <c r="K25" s="68"/>
      <c r="L25" s="61"/>
      <c r="M25" s="68"/>
      <c r="N25" s="68"/>
    </row>
    <row r="26" spans="2:17" ht="38.25">
      <c r="B26" s="968" t="s">
        <v>3804</v>
      </c>
      <c r="C26" s="969" t="s">
        <v>527</v>
      </c>
      <c r="D26" s="970" t="s">
        <v>3805</v>
      </c>
      <c r="E26" s="971" t="s">
        <v>3806</v>
      </c>
      <c r="F26" s="971" t="s">
        <v>3807</v>
      </c>
      <c r="G26" s="1082" t="s">
        <v>3808</v>
      </c>
      <c r="H26" s="1134"/>
      <c r="I26" s="61"/>
      <c r="J26" s="61"/>
      <c r="K26" s="68"/>
      <c r="L26" s="61"/>
      <c r="M26" s="68"/>
      <c r="N26" s="68"/>
    </row>
    <row r="27" spans="2:17">
      <c r="B27" s="948" t="s">
        <v>758</v>
      </c>
      <c r="C27" s="948" t="s">
        <v>3809</v>
      </c>
      <c r="D27" s="972">
        <v>67000</v>
      </c>
      <c r="E27" s="972">
        <v>53000</v>
      </c>
      <c r="F27" s="972">
        <v>67000</v>
      </c>
      <c r="G27" s="1083">
        <v>21899.33</v>
      </c>
      <c r="H27" s="1135"/>
      <c r="I27" s="61"/>
      <c r="J27" s="61"/>
      <c r="K27" s="68"/>
      <c r="L27" s="61"/>
      <c r="M27" s="68"/>
      <c r="N27" s="68"/>
    </row>
    <row r="28" spans="2:17">
      <c r="B28" s="61"/>
      <c r="C28" s="61"/>
      <c r="D28" s="61"/>
      <c r="E28" s="61"/>
      <c r="F28" s="61"/>
      <c r="G28" s="61"/>
      <c r="H28" s="61"/>
      <c r="I28" s="61"/>
      <c r="J28" s="61"/>
      <c r="K28" s="68"/>
      <c r="L28" s="721">
        <f>I7+I8</f>
        <v>99510.497395649058</v>
      </c>
      <c r="M28" s="68"/>
      <c r="N28" s="68"/>
    </row>
    <row r="29" spans="2:17">
      <c r="B29" s="86" t="s">
        <v>3810</v>
      </c>
      <c r="C29" s="405">
        <f>D27</f>
        <v>67000</v>
      </c>
      <c r="D29" s="1259"/>
      <c r="F29" s="1259"/>
      <c r="G29" s="61"/>
      <c r="H29" s="61"/>
      <c r="I29" s="61"/>
      <c r="J29" s="61"/>
      <c r="K29" s="68"/>
      <c r="L29" s="721">
        <f>I9+I10</f>
        <v>107048.69750359716</v>
      </c>
      <c r="M29" s="68"/>
      <c r="N29" s="68"/>
    </row>
    <row r="30" spans="2:17" ht="14.65" customHeight="1">
      <c r="B30" s="86" t="s">
        <v>3811</v>
      </c>
      <c r="C30" s="405">
        <f>E27</f>
        <v>53000</v>
      </c>
      <c r="D30" s="1259"/>
      <c r="F30" s="1259"/>
      <c r="G30" s="61"/>
      <c r="H30" s="61"/>
      <c r="I30" s="61"/>
      <c r="J30" s="61"/>
      <c r="K30" s="68"/>
      <c r="L30" s="1170">
        <f>(L29-L28)/L28</f>
        <v>7.5752813072339178E-2</v>
      </c>
      <c r="M30" s="1171">
        <f>(E20-E19)/E19</f>
        <v>-0.4344745613004628</v>
      </c>
      <c r="N30" s="68"/>
    </row>
    <row r="31" spans="2:17" ht="14.65" customHeight="1">
      <c r="B31" s="86" t="s">
        <v>3812</v>
      </c>
      <c r="C31" s="406">
        <f>(C29-C30)/C29</f>
        <v>0.20895522388059701</v>
      </c>
      <c r="D31" s="1259"/>
      <c r="F31" s="1259"/>
      <c r="G31" s="61"/>
      <c r="H31" s="61"/>
      <c r="I31" s="61"/>
      <c r="J31" s="61"/>
      <c r="K31" s="68"/>
      <c r="L31" s="61"/>
      <c r="M31" s="68"/>
      <c r="N31" s="68"/>
    </row>
    <row r="32" spans="2:17">
      <c r="D32" s="1259"/>
      <c r="F32" s="1259"/>
      <c r="G32" s="61"/>
      <c r="H32" s="61"/>
      <c r="I32" s="61"/>
      <c r="J32" s="61"/>
      <c r="K32" s="68"/>
      <c r="L32" s="61"/>
      <c r="M32" s="68"/>
      <c r="N32" s="68"/>
    </row>
    <row r="33" spans="2:14">
      <c r="B33" s="86" t="s">
        <v>3813</v>
      </c>
      <c r="C33" s="1081">
        <f>G27/C30</f>
        <v>0.41319490566037737</v>
      </c>
      <c r="D33" s="1259"/>
      <c r="F33" s="1259"/>
      <c r="G33" s="61"/>
      <c r="H33" s="61"/>
      <c r="I33" s="61"/>
      <c r="J33" s="61"/>
      <c r="K33" s="68"/>
      <c r="L33" s="61"/>
      <c r="M33" s="68"/>
      <c r="N33" s="68"/>
    </row>
    <row r="34" spans="2:14">
      <c r="B34" s="86" t="s">
        <v>3814</v>
      </c>
      <c r="C34" s="1081">
        <f>C33*(C29-C30)</f>
        <v>5784.7286792452833</v>
      </c>
      <c r="D34" s="1259"/>
      <c r="F34" s="1259"/>
      <c r="J34" s="61"/>
      <c r="K34" s="68"/>
      <c r="L34" s="61"/>
      <c r="M34" s="68"/>
      <c r="N34" s="68"/>
    </row>
    <row r="35" spans="2:14">
      <c r="B35" s="86" t="s">
        <v>3815</v>
      </c>
      <c r="C35" s="1087">
        <f>G27+C34</f>
        <v>27684.058679245285</v>
      </c>
      <c r="D35" s="1259"/>
      <c r="F35" s="1259"/>
      <c r="K35" s="68"/>
      <c r="L35" s="61"/>
      <c r="M35" s="68"/>
      <c r="N35" s="68"/>
    </row>
    <row r="36" spans="2:14">
      <c r="D36" s="1259"/>
      <c r="F36" s="1259"/>
      <c r="K36" s="68"/>
      <c r="L36" s="61"/>
      <c r="M36" s="68"/>
      <c r="N36" s="68"/>
    </row>
    <row r="37" spans="2:14">
      <c r="D37" s="1259"/>
      <c r="F37" s="1259"/>
      <c r="K37" s="68"/>
      <c r="L37" s="61"/>
      <c r="M37" s="68"/>
      <c r="N37" s="68"/>
    </row>
    <row r="38" spans="2:14" ht="21">
      <c r="B38" s="964" t="s">
        <v>3816</v>
      </c>
      <c r="C38" s="61"/>
      <c r="D38" s="61"/>
      <c r="E38" s="61"/>
      <c r="F38" s="61"/>
      <c r="K38" s="68"/>
      <c r="L38" s="61"/>
      <c r="M38" s="68"/>
      <c r="N38" s="68"/>
    </row>
    <row r="39" spans="2:14">
      <c r="B39" s="1344" t="s">
        <v>3817</v>
      </c>
      <c r="C39" s="1344"/>
      <c r="D39" s="1345" t="s">
        <v>3818</v>
      </c>
      <c r="E39" s="1345"/>
      <c r="F39" s="61"/>
      <c r="K39" s="68"/>
      <c r="L39" s="61"/>
      <c r="M39" s="68"/>
      <c r="N39" s="68"/>
    </row>
    <row r="40" spans="2:14" ht="45">
      <c r="B40" s="965" t="s">
        <v>3804</v>
      </c>
      <c r="C40" s="965" t="s">
        <v>527</v>
      </c>
      <c r="D40" s="966" t="s">
        <v>3819</v>
      </c>
      <c r="E40" s="966" t="s">
        <v>3820</v>
      </c>
      <c r="F40" s="719" t="s">
        <v>3813</v>
      </c>
      <c r="G40" s="719" t="s">
        <v>3814</v>
      </c>
      <c r="H40" s="1085" t="s">
        <v>3815</v>
      </c>
      <c r="K40" s="68"/>
      <c r="L40" s="61"/>
      <c r="M40" s="68"/>
      <c r="N40" s="68"/>
    </row>
    <row r="41" spans="2:14">
      <c r="B41" s="967" t="s">
        <v>758</v>
      </c>
      <c r="C41" s="949" t="s">
        <v>3809</v>
      </c>
      <c r="D41" s="973">
        <v>67000</v>
      </c>
      <c r="E41" s="973">
        <v>52000</v>
      </c>
      <c r="F41" s="1080">
        <f>E56/E41</f>
        <v>0.41483230769230767</v>
      </c>
      <c r="G41" s="59">
        <f>F41*(D41-E41)</f>
        <v>6222.4846153846147</v>
      </c>
      <c r="H41" s="1086">
        <f>E56+G41</f>
        <v>27793.764615384614</v>
      </c>
      <c r="K41" s="68"/>
      <c r="L41" s="61"/>
      <c r="M41" s="68"/>
      <c r="N41" s="68"/>
    </row>
    <row r="42" spans="2:14">
      <c r="B42" s="61"/>
      <c r="C42" s="61"/>
      <c r="D42" s="61"/>
      <c r="E42" s="61"/>
      <c r="F42" s="61"/>
      <c r="K42" s="68"/>
      <c r="L42" s="61"/>
      <c r="M42" s="68"/>
      <c r="N42" s="68"/>
    </row>
    <row r="43" spans="2:14">
      <c r="B43" s="953">
        <v>2009</v>
      </c>
      <c r="C43" s="953" t="s">
        <v>3821</v>
      </c>
      <c r="D43" s="953" t="s">
        <v>647</v>
      </c>
      <c r="E43" s="953" t="s">
        <v>3822</v>
      </c>
      <c r="F43" s="953" t="s">
        <v>3823</v>
      </c>
      <c r="K43" s="68"/>
      <c r="L43" s="61"/>
      <c r="M43" s="68"/>
      <c r="N43" s="68"/>
    </row>
    <row r="44" spans="2:14">
      <c r="B44" s="950" t="s">
        <v>932</v>
      </c>
      <c r="C44" s="951">
        <v>740.61</v>
      </c>
      <c r="D44" s="951">
        <v>740.61</v>
      </c>
      <c r="E44" s="951">
        <v>1771.69</v>
      </c>
      <c r="F44" s="952">
        <v>0.29479361541217208</v>
      </c>
      <c r="K44" s="68"/>
      <c r="L44" s="61"/>
      <c r="M44" s="68"/>
      <c r="N44" s="68"/>
    </row>
    <row r="45" spans="2:14">
      <c r="B45" s="950" t="s">
        <v>933</v>
      </c>
      <c r="C45" s="951">
        <v>613.03</v>
      </c>
      <c r="D45" s="951">
        <v>613.03</v>
      </c>
      <c r="E45" s="951">
        <v>1599.34</v>
      </c>
      <c r="F45" s="952">
        <v>0.27709198732580897</v>
      </c>
      <c r="K45" s="68"/>
      <c r="L45" s="61"/>
      <c r="M45" s="68"/>
      <c r="N45" s="68"/>
    </row>
    <row r="46" spans="2:14">
      <c r="B46" s="950" t="s">
        <v>934</v>
      </c>
      <c r="C46" s="951">
        <v>718.94</v>
      </c>
      <c r="D46" s="951">
        <v>718.94</v>
      </c>
      <c r="E46" s="951">
        <v>1768.08</v>
      </c>
      <c r="F46" s="952">
        <v>0.2890768871983338</v>
      </c>
      <c r="K46" s="68"/>
      <c r="L46" s="61"/>
      <c r="M46" s="68"/>
      <c r="N46" s="68"/>
    </row>
    <row r="47" spans="2:14">
      <c r="B47" s="950" t="s">
        <v>935</v>
      </c>
      <c r="C47" s="951">
        <v>712.75</v>
      </c>
      <c r="D47" s="951">
        <v>712.75</v>
      </c>
      <c r="E47" s="951">
        <v>1873.46</v>
      </c>
      <c r="F47" s="952">
        <v>0.27559633595106353</v>
      </c>
      <c r="K47" s="68"/>
      <c r="L47" s="61"/>
      <c r="M47" s="68"/>
      <c r="N47" s="68"/>
    </row>
    <row r="48" spans="2:14">
      <c r="B48" s="950" t="s">
        <v>936</v>
      </c>
      <c r="C48" s="951">
        <v>671.09</v>
      </c>
      <c r="D48" s="951">
        <v>671.09</v>
      </c>
      <c r="E48" s="951">
        <v>1854.17</v>
      </c>
      <c r="F48" s="952">
        <v>0.26575085337747401</v>
      </c>
      <c r="K48" s="68"/>
      <c r="L48" s="61"/>
      <c r="M48" s="68"/>
      <c r="N48" s="68"/>
    </row>
    <row r="49" spans="2:14">
      <c r="B49" s="950" t="s">
        <v>937</v>
      </c>
      <c r="C49" s="951">
        <v>748.7</v>
      </c>
      <c r="D49" s="951">
        <v>748.7</v>
      </c>
      <c r="E49" s="951">
        <v>1824.84</v>
      </c>
      <c r="F49" s="952">
        <v>0.29092223163424702</v>
      </c>
      <c r="J49" s="61"/>
      <c r="K49" s="68"/>
      <c r="L49" s="61"/>
      <c r="M49" s="68"/>
      <c r="N49" s="68"/>
    </row>
    <row r="50" spans="2:14">
      <c r="B50" s="950" t="s">
        <v>938</v>
      </c>
      <c r="C50" s="951">
        <v>747.51</v>
      </c>
      <c r="D50" s="951">
        <v>747.51</v>
      </c>
      <c r="E50" s="951">
        <v>2005.02</v>
      </c>
      <c r="F50" s="952">
        <v>0.27157197196760802</v>
      </c>
      <c r="G50" s="61"/>
      <c r="H50" s="61"/>
      <c r="I50" s="61"/>
      <c r="J50" s="61"/>
      <c r="K50" s="68"/>
      <c r="L50" s="61"/>
      <c r="M50" s="68"/>
      <c r="N50" s="68"/>
    </row>
    <row r="51" spans="2:14">
      <c r="B51" s="950" t="s">
        <v>939</v>
      </c>
      <c r="C51" s="951">
        <v>662.34299999999996</v>
      </c>
      <c r="D51" s="951">
        <v>662.34299999999996</v>
      </c>
      <c r="E51" s="951">
        <v>1757.89</v>
      </c>
      <c r="F51" s="952">
        <v>0.273669105412578</v>
      </c>
      <c r="G51" s="61"/>
      <c r="H51" s="61"/>
      <c r="I51" s="61"/>
      <c r="J51" s="61"/>
      <c r="K51" s="68"/>
      <c r="L51" s="61"/>
      <c r="M51" s="68"/>
      <c r="N51" s="68"/>
    </row>
    <row r="52" spans="2:14">
      <c r="B52" s="950" t="s">
        <v>3824</v>
      </c>
      <c r="C52" s="951">
        <v>723.87</v>
      </c>
      <c r="D52" s="951">
        <v>723.87</v>
      </c>
      <c r="E52" s="951">
        <v>1834.83</v>
      </c>
      <c r="F52" s="952">
        <v>0.28290538163911361</v>
      </c>
      <c r="G52" s="61"/>
      <c r="H52" s="61"/>
      <c r="I52" s="61"/>
      <c r="J52" s="61"/>
      <c r="K52" s="68"/>
      <c r="L52" s="61"/>
      <c r="M52" s="68"/>
      <c r="N52" s="68"/>
    </row>
    <row r="53" spans="2:14">
      <c r="B53" s="950" t="s">
        <v>941</v>
      </c>
      <c r="C53" s="951">
        <v>723.99</v>
      </c>
      <c r="D53" s="951">
        <v>723.99</v>
      </c>
      <c r="E53" s="951">
        <v>1713.11</v>
      </c>
      <c r="F53" s="952">
        <v>0.29707028845759303</v>
      </c>
      <c r="G53" s="61"/>
      <c r="H53" s="61"/>
      <c r="I53" s="61"/>
      <c r="J53" s="61"/>
      <c r="K53" s="68"/>
      <c r="L53" s="61"/>
      <c r="M53" s="68"/>
      <c r="N53" s="68"/>
    </row>
    <row r="54" spans="2:14">
      <c r="B54" s="950" t="s">
        <v>942</v>
      </c>
      <c r="C54" s="951">
        <v>792.74</v>
      </c>
      <c r="D54" s="951">
        <v>792.74</v>
      </c>
      <c r="E54" s="951">
        <v>1689.19</v>
      </c>
      <c r="F54" s="952">
        <v>0.31940465685978248</v>
      </c>
      <c r="G54" s="61"/>
      <c r="H54" s="61"/>
      <c r="I54" s="61"/>
      <c r="J54" s="61"/>
      <c r="K54" s="68"/>
      <c r="L54" s="61"/>
      <c r="M54" s="68"/>
      <c r="N54" s="68"/>
    </row>
    <row r="55" spans="2:14">
      <c r="B55" s="950" t="s">
        <v>943</v>
      </c>
      <c r="C55" s="951">
        <v>848.6</v>
      </c>
      <c r="D55" s="951">
        <v>848.6</v>
      </c>
      <c r="E55" s="951">
        <v>1879.66</v>
      </c>
      <c r="F55" s="952">
        <v>0.31104073658668896</v>
      </c>
      <c r="G55" s="61"/>
      <c r="H55" s="61"/>
      <c r="I55" s="61"/>
      <c r="J55" s="61"/>
      <c r="K55" s="68"/>
      <c r="L55" s="61"/>
      <c r="M55" s="68"/>
      <c r="N55" s="68"/>
    </row>
    <row r="56" spans="2:14">
      <c r="D56"/>
      <c r="E56" s="1084">
        <f>SUM(E44:E55)</f>
        <v>21571.279999999999</v>
      </c>
      <c r="F56"/>
      <c r="G56" s="61"/>
      <c r="H56" s="61"/>
      <c r="I56" s="61"/>
      <c r="J56" s="61"/>
      <c r="K56" s="68"/>
      <c r="L56" s="61"/>
      <c r="M56" s="68"/>
      <c r="N56" s="68"/>
    </row>
    <row r="57" spans="2:14">
      <c r="B57" s="61"/>
      <c r="C57" s="61"/>
      <c r="D57" s="61"/>
      <c r="E57" s="61"/>
      <c r="F57" s="61"/>
      <c r="G57" s="61"/>
      <c r="H57" s="61"/>
      <c r="I57" s="61"/>
      <c r="J57" s="61"/>
      <c r="K57" s="68"/>
      <c r="L57" s="61"/>
      <c r="M57" s="68"/>
      <c r="N57" s="68"/>
    </row>
    <row r="58" spans="2:14">
      <c r="B58" s="61"/>
      <c r="C58" s="61"/>
      <c r="D58" s="61"/>
      <c r="E58" s="61"/>
      <c r="F58" s="61"/>
      <c r="G58" s="61"/>
      <c r="H58" s="61"/>
      <c r="I58" s="61"/>
      <c r="J58" s="61"/>
      <c r="K58" s="68"/>
      <c r="L58" s="61"/>
      <c r="M58" s="68"/>
      <c r="N58" s="68"/>
    </row>
    <row r="59" spans="2:14">
      <c r="B59" s="61"/>
      <c r="C59" s="61"/>
      <c r="D59" s="61"/>
      <c r="E59" s="61"/>
      <c r="F59" s="61"/>
      <c r="G59" s="61"/>
      <c r="H59" s="61"/>
      <c r="I59" s="61"/>
      <c r="J59" s="61"/>
      <c r="K59" s="68"/>
      <c r="L59" s="61"/>
      <c r="M59" s="68"/>
      <c r="N59" s="68"/>
    </row>
    <row r="60" spans="2:14">
      <c r="B60" s="61"/>
      <c r="C60" s="61"/>
      <c r="D60" s="61"/>
      <c r="E60" s="61"/>
      <c r="F60" s="61"/>
      <c r="G60" s="61"/>
      <c r="H60" s="61"/>
      <c r="I60" s="61"/>
      <c r="J60" s="61"/>
      <c r="K60" s="68"/>
      <c r="L60" s="61"/>
      <c r="M60" s="68"/>
      <c r="N60" s="68"/>
    </row>
    <row r="61" spans="2:14">
      <c r="B61" s="61"/>
      <c r="C61" s="61"/>
      <c r="D61" s="61"/>
      <c r="E61" s="61"/>
      <c r="F61" s="61"/>
      <c r="G61" s="61"/>
      <c r="H61" s="61"/>
      <c r="I61" s="61"/>
      <c r="J61" s="61"/>
      <c r="K61" s="68"/>
      <c r="L61" s="61"/>
      <c r="M61" s="68"/>
      <c r="N61" s="68"/>
    </row>
    <row r="62" spans="2:14">
      <c r="B62" s="61"/>
      <c r="C62" s="61"/>
      <c r="D62" s="61"/>
      <c r="E62" s="61"/>
      <c r="F62" s="61"/>
      <c r="G62" s="61"/>
      <c r="H62" s="61"/>
      <c r="I62" s="61"/>
      <c r="J62" s="61"/>
      <c r="K62" s="68"/>
      <c r="L62" s="61"/>
      <c r="M62" s="68"/>
      <c r="N62" s="68"/>
    </row>
    <row r="63" spans="2:14">
      <c r="B63" s="61" t="s">
        <v>3825</v>
      </c>
      <c r="C63" s="61" t="s">
        <v>3826</v>
      </c>
      <c r="D63" s="61"/>
      <c r="E63" s="61"/>
      <c r="F63" s="61"/>
      <c r="G63" s="61"/>
      <c r="H63" s="61"/>
      <c r="I63" s="61"/>
      <c r="J63" s="61"/>
      <c r="K63" s="68"/>
      <c r="L63" s="61"/>
      <c r="M63" s="68"/>
      <c r="N63" s="68"/>
    </row>
    <row r="64" spans="2:14">
      <c r="B64" s="1132">
        <v>70000</v>
      </c>
      <c r="C64" s="1133">
        <f>B64/4.5</f>
        <v>15555.555555555555</v>
      </c>
      <c r="D64" s="61"/>
      <c r="F64" s="61"/>
      <c r="G64" s="61"/>
      <c r="H64" s="61"/>
      <c r="I64" s="61"/>
      <c r="J64" s="61"/>
      <c r="K64" s="68"/>
      <c r="L64" s="61"/>
      <c r="M64" s="68"/>
      <c r="N64" s="68"/>
    </row>
    <row r="65" spans="2:14">
      <c r="D65" s="61"/>
      <c r="E65" s="403"/>
      <c r="F65" s="61"/>
      <c r="G65" s="61"/>
      <c r="H65" s="61"/>
      <c r="I65" s="61"/>
      <c r="J65" s="61"/>
      <c r="K65" s="68"/>
      <c r="L65" s="61"/>
      <c r="M65" s="68"/>
      <c r="N65" s="68"/>
    </row>
    <row r="66" spans="2:14">
      <c r="D66" s="61"/>
      <c r="E66" s="61"/>
      <c r="F66" s="61"/>
      <c r="G66" s="61"/>
      <c r="H66" s="61"/>
      <c r="I66" s="61"/>
      <c r="J66" s="61"/>
      <c r="K66" s="68"/>
      <c r="L66" s="61"/>
      <c r="M66" s="68"/>
      <c r="N66" s="68"/>
    </row>
    <row r="67" spans="2:14">
      <c r="D67" s="61"/>
      <c r="E67" s="61"/>
      <c r="F67" s="61"/>
      <c r="G67" s="61"/>
      <c r="H67" s="61"/>
      <c r="I67" s="61"/>
      <c r="J67" s="61"/>
      <c r="K67" s="68"/>
      <c r="L67" s="61"/>
      <c r="M67" s="68"/>
      <c r="N67" s="64"/>
    </row>
    <row r="68" spans="2:14">
      <c r="B68" s="61"/>
      <c r="C68" s="61"/>
      <c r="D68" s="61"/>
      <c r="E68" s="61"/>
      <c r="F68" s="61"/>
      <c r="G68" s="61"/>
      <c r="H68" s="61"/>
      <c r="I68" s="61"/>
      <c r="J68" s="61"/>
      <c r="K68" s="68"/>
      <c r="L68" s="61"/>
      <c r="M68" s="68"/>
      <c r="N68" s="64"/>
    </row>
    <row r="69" spans="2:14">
      <c r="B69" s="61"/>
      <c r="C69" s="61"/>
      <c r="D69" s="61"/>
      <c r="E69" s="61"/>
      <c r="F69" s="61"/>
      <c r="G69" s="61"/>
      <c r="H69" s="61"/>
      <c r="I69" s="61"/>
      <c r="J69" s="61"/>
      <c r="K69" s="68"/>
      <c r="L69" s="61"/>
      <c r="M69" s="68"/>
      <c r="N69" s="68"/>
    </row>
    <row r="70" spans="2:14">
      <c r="B70" s="61"/>
      <c r="C70" s="61"/>
      <c r="D70" s="61"/>
      <c r="E70" s="61"/>
      <c r="F70" s="61"/>
      <c r="G70" s="61"/>
      <c r="H70" s="61"/>
      <c r="I70" s="61"/>
      <c r="J70" s="61"/>
      <c r="K70" s="68"/>
      <c r="L70" s="61"/>
      <c r="M70" s="68"/>
      <c r="N70" s="68"/>
    </row>
    <row r="71" spans="2:14">
      <c r="B71" s="61"/>
      <c r="C71" s="61"/>
      <c r="D71" s="61"/>
      <c r="E71" s="61"/>
      <c r="F71" s="61"/>
      <c r="G71" s="61"/>
      <c r="H71" s="61"/>
      <c r="I71" s="61"/>
      <c r="J71" s="61"/>
      <c r="K71" s="68"/>
      <c r="L71" s="61"/>
      <c r="M71" s="68"/>
      <c r="N71" s="68"/>
    </row>
    <row r="72" spans="2:14">
      <c r="B72" s="61"/>
      <c r="C72" s="61"/>
      <c r="D72" s="61"/>
      <c r="E72" s="61"/>
      <c r="F72" s="61"/>
      <c r="G72" s="61"/>
      <c r="H72" s="61"/>
      <c r="I72" s="61"/>
      <c r="J72" s="61"/>
      <c r="K72" s="68"/>
      <c r="L72" s="61"/>
      <c r="M72" s="68"/>
      <c r="N72" s="68"/>
    </row>
    <row r="73" spans="2:14">
      <c r="B73" s="61"/>
      <c r="C73" s="61"/>
      <c r="D73" s="61"/>
      <c r="E73" s="61"/>
      <c r="F73" s="61"/>
      <c r="G73" s="61"/>
      <c r="H73" s="61"/>
      <c r="I73" s="61"/>
      <c r="J73" s="61"/>
      <c r="K73" s="68"/>
      <c r="L73" s="61"/>
      <c r="M73" s="68"/>
      <c r="N73" s="68"/>
    </row>
    <row r="74" spans="2:14">
      <c r="B74" s="61"/>
      <c r="C74" s="61"/>
      <c r="D74" s="61"/>
      <c r="E74" s="61"/>
      <c r="F74" s="61"/>
      <c r="G74" s="61"/>
      <c r="H74" s="61"/>
      <c r="I74" s="61"/>
      <c r="J74" s="61"/>
      <c r="K74" s="68"/>
      <c r="L74" s="61"/>
      <c r="M74" s="68"/>
      <c r="N74" s="68"/>
    </row>
    <row r="75" spans="2:14">
      <c r="B75" s="61"/>
      <c r="C75" s="61"/>
      <c r="D75" s="61"/>
      <c r="E75" s="61"/>
      <c r="F75" s="61"/>
      <c r="G75" s="61"/>
      <c r="H75" s="61"/>
      <c r="I75" s="61"/>
      <c r="J75" s="61"/>
      <c r="K75" s="68"/>
      <c r="L75" s="61"/>
      <c r="M75" s="68"/>
      <c r="N75" s="68"/>
    </row>
    <row r="76" spans="2:14">
      <c r="B76" s="61"/>
      <c r="C76" s="61"/>
      <c r="D76" s="61"/>
      <c r="E76" s="61"/>
      <c r="F76" s="61"/>
      <c r="G76" s="61"/>
      <c r="H76" s="61"/>
      <c r="I76" s="61"/>
      <c r="J76" s="61"/>
      <c r="K76" s="68"/>
      <c r="L76" s="61"/>
      <c r="M76" s="68"/>
      <c r="N76" s="68"/>
    </row>
    <row r="77" spans="2:14">
      <c r="B77" s="385" t="s">
        <v>858</v>
      </c>
      <c r="C77" s="384"/>
      <c r="D77" s="1259"/>
      <c r="F77" s="1259"/>
      <c r="G77" s="61"/>
      <c r="H77" s="61"/>
      <c r="I77" s="61"/>
      <c r="J77" s="61"/>
      <c r="K77" s="68"/>
      <c r="L77" s="61"/>
      <c r="M77" s="68"/>
      <c r="N77" s="68"/>
    </row>
    <row r="78" spans="2:14">
      <c r="D78" s="1259"/>
      <c r="F78" s="1259"/>
      <c r="G78" s="61"/>
      <c r="H78" s="61"/>
      <c r="I78" s="61"/>
      <c r="J78" s="61"/>
      <c r="K78" s="68"/>
      <c r="L78" s="61"/>
      <c r="M78" s="68"/>
      <c r="N78" s="68"/>
    </row>
    <row r="79" spans="2:14">
      <c r="B79" s="371"/>
      <c r="C79" s="60"/>
      <c r="D79"/>
      <c r="F79" s="1259"/>
      <c r="G79" s="61"/>
      <c r="H79" s="61"/>
      <c r="I79" s="61"/>
      <c r="J79" s="61"/>
      <c r="K79" s="68"/>
      <c r="L79" s="61"/>
      <c r="M79" s="68"/>
      <c r="N79" s="68"/>
    </row>
    <row r="80" spans="2:14" ht="18.75">
      <c r="B80" s="371"/>
      <c r="C80" s="364"/>
      <c r="D80"/>
      <c r="F80" s="1259"/>
      <c r="G80" s="61"/>
      <c r="H80" s="61"/>
      <c r="I80" s="61"/>
      <c r="J80" s="61"/>
      <c r="K80" s="68"/>
      <c r="L80" s="750"/>
      <c r="M80" s="68"/>
      <c r="N80" s="68"/>
    </row>
    <row r="81" spans="2:14">
      <c r="B81" s="371"/>
      <c r="C81" s="59"/>
      <c r="D81"/>
      <c r="F81" s="1259"/>
      <c r="G81" s="61"/>
      <c r="H81" s="61"/>
      <c r="I81" s="61"/>
      <c r="J81" s="61"/>
      <c r="K81" s="68"/>
      <c r="L81" s="61"/>
      <c r="M81" s="68"/>
      <c r="N81" s="68"/>
    </row>
    <row r="82" spans="2:14">
      <c r="B82" s="4" t="s">
        <v>3827</v>
      </c>
      <c r="D82"/>
      <c r="F82" s="1259"/>
      <c r="G82" s="61"/>
      <c r="H82" s="61"/>
      <c r="I82" s="61"/>
      <c r="J82" s="61"/>
      <c r="K82" s="68"/>
      <c r="L82" s="61"/>
      <c r="M82" s="68"/>
      <c r="N82" s="68"/>
    </row>
    <row r="83" spans="2:14">
      <c r="B83" s="59"/>
      <c r="C83" s="60"/>
      <c r="D83"/>
      <c r="F83" s="1259"/>
      <c r="G83" s="61"/>
      <c r="H83" s="61"/>
      <c r="I83" s="61"/>
      <c r="J83" s="721"/>
      <c r="K83" s="68"/>
      <c r="L83" s="61"/>
      <c r="M83" s="68"/>
      <c r="N83" s="68"/>
    </row>
    <row r="84" spans="2:14">
      <c r="B84" s="59"/>
      <c r="C84" s="60"/>
      <c r="D84"/>
      <c r="F84" s="1259"/>
      <c r="G84" s="61"/>
      <c r="H84" s="61"/>
      <c r="I84" s="61"/>
      <c r="J84" s="721"/>
      <c r="K84" s="68"/>
      <c r="L84" s="61"/>
      <c r="M84" s="68"/>
      <c r="N84" s="68"/>
    </row>
    <row r="85" spans="2:14">
      <c r="B85" s="371"/>
      <c r="C85" s="60"/>
      <c r="D85"/>
      <c r="F85" s="1259"/>
      <c r="G85" s="61"/>
      <c r="H85" s="61"/>
      <c r="I85" s="61"/>
      <c r="J85" s="721"/>
      <c r="K85" s="68"/>
      <c r="L85" s="61"/>
      <c r="M85" s="68"/>
      <c r="N85" s="68"/>
    </row>
    <row r="86" spans="2:14">
      <c r="B86" s="371"/>
      <c r="C86" s="60"/>
      <c r="D86"/>
      <c r="F86" s="1259"/>
      <c r="G86" s="61"/>
      <c r="H86" s="61"/>
      <c r="I86" s="61"/>
      <c r="J86" s="61"/>
      <c r="K86" s="68"/>
      <c r="L86" s="61"/>
      <c r="M86" s="68"/>
      <c r="N86" s="68"/>
    </row>
    <row r="87" spans="2:14">
      <c r="B87" s="1342" t="s">
        <v>3828</v>
      </c>
      <c r="C87" s="1343"/>
      <c r="D87"/>
      <c r="F87" s="1259"/>
      <c r="G87" s="61"/>
      <c r="H87" s="61"/>
      <c r="I87" s="61"/>
      <c r="J87" s="61"/>
      <c r="K87" s="68"/>
      <c r="L87" s="61"/>
      <c r="M87" s="68"/>
      <c r="N87" s="68"/>
    </row>
    <row r="88" spans="2:14">
      <c r="B88" s="377" t="s">
        <v>3829</v>
      </c>
      <c r="C88" s="60">
        <f>C85</f>
        <v>0</v>
      </c>
      <c r="D88"/>
      <c r="F88" s="1259"/>
      <c r="G88" s="61"/>
      <c r="H88" s="61"/>
      <c r="I88" s="61"/>
      <c r="J88" s="61"/>
      <c r="K88" s="68"/>
      <c r="L88" s="61"/>
      <c r="M88" s="68"/>
      <c r="N88" s="68"/>
    </row>
    <row r="89" spans="2:14">
      <c r="B89" s="377" t="s">
        <v>3830</v>
      </c>
      <c r="C89" s="60">
        <v>5000</v>
      </c>
      <c r="D89"/>
      <c r="F89" s="1259"/>
      <c r="G89" s="61"/>
      <c r="H89" s="61"/>
      <c r="I89" s="61"/>
      <c r="J89" s="61"/>
      <c r="K89" s="68"/>
      <c r="L89" s="61"/>
      <c r="M89" s="68"/>
      <c r="N89" s="68"/>
    </row>
    <row r="90" spans="2:14">
      <c r="B90" s="377" t="s">
        <v>3831</v>
      </c>
      <c r="C90" s="387">
        <f>Conversions!I48</f>
        <v>5.0000000000000001E-4</v>
      </c>
      <c r="D90"/>
      <c r="F90" s="1259"/>
      <c r="G90" s="61"/>
      <c r="H90" s="61"/>
      <c r="I90" s="61"/>
      <c r="J90" s="61"/>
      <c r="K90" s="68"/>
      <c r="L90" s="61"/>
      <c r="M90" s="68"/>
      <c r="N90" s="68"/>
    </row>
    <row r="91" spans="2:14">
      <c r="B91" s="377" t="s">
        <v>3832</v>
      </c>
      <c r="C91" s="374">
        <f>0.000001</f>
        <v>9.9999999999999995E-7</v>
      </c>
      <c r="D91"/>
      <c r="F91" s="1259"/>
      <c r="G91" s="61"/>
      <c r="H91" s="61"/>
      <c r="I91" s="61"/>
      <c r="J91" s="61"/>
      <c r="K91" s="68"/>
      <c r="L91" s="61"/>
      <c r="M91" s="68"/>
      <c r="N91" s="68"/>
    </row>
    <row r="92" spans="2:14" ht="30">
      <c r="B92" s="377" t="s">
        <v>3833</v>
      </c>
      <c r="C92" s="376">
        <v>90.7</v>
      </c>
      <c r="D92"/>
      <c r="F92" s="1259"/>
      <c r="G92" s="61"/>
      <c r="H92" s="61"/>
      <c r="I92" s="61"/>
      <c r="J92" s="61"/>
      <c r="K92" s="68"/>
      <c r="L92" s="61"/>
      <c r="M92" s="68"/>
      <c r="N92" s="68"/>
    </row>
    <row r="93" spans="2:14">
      <c r="B93" s="377" t="s">
        <v>3834</v>
      </c>
      <c r="C93" s="375">
        <v>0.64</v>
      </c>
      <c r="D93"/>
      <c r="F93" s="1259"/>
      <c r="G93" s="61"/>
      <c r="H93" s="61"/>
      <c r="I93" s="61"/>
      <c r="J93" s="61"/>
      <c r="K93" s="68"/>
      <c r="L93" s="61"/>
      <c r="M93" s="68"/>
      <c r="N93" s="68"/>
    </row>
    <row r="94" spans="2:14">
      <c r="B94" s="377"/>
      <c r="C94" s="374"/>
      <c r="D94"/>
      <c r="F94" s="1259"/>
      <c r="G94" s="61"/>
      <c r="H94" s="61"/>
      <c r="I94" s="61"/>
      <c r="J94" s="61"/>
      <c r="K94" s="68"/>
      <c r="L94" s="61"/>
      <c r="M94" s="68"/>
      <c r="N94" s="68"/>
    </row>
    <row r="95" spans="2:14">
      <c r="B95" s="378" t="s">
        <v>3835</v>
      </c>
      <c r="C95" s="1088">
        <f>C89*C90*C91*C92*(1-C93)</f>
        <v>8.1629999999999989E-5</v>
      </c>
      <c r="D95"/>
      <c r="F95" s="1259"/>
      <c r="G95" s="61"/>
      <c r="H95" s="61"/>
      <c r="I95" s="61"/>
      <c r="J95" s="61"/>
      <c r="K95" s="68"/>
      <c r="L95" s="61"/>
      <c r="M95" s="68"/>
      <c r="N95" s="68"/>
    </row>
    <row r="96" spans="2:14">
      <c r="B96" s="371"/>
      <c r="C96" s="60"/>
      <c r="D96"/>
      <c r="F96" s="1259"/>
      <c r="G96" s="61"/>
      <c r="H96" s="61"/>
      <c r="I96" s="61"/>
      <c r="J96" s="61"/>
      <c r="K96" s="68"/>
      <c r="L96" s="61"/>
      <c r="M96" s="68"/>
      <c r="N96" s="68"/>
    </row>
    <row r="97" spans="2:14">
      <c r="B97" s="386"/>
      <c r="C97" s="18"/>
      <c r="D97"/>
      <c r="F97" s="1259"/>
      <c r="G97" s="61"/>
      <c r="H97" s="61"/>
      <c r="I97" s="61"/>
      <c r="J97" s="61"/>
      <c r="K97" s="68"/>
      <c r="L97" s="61"/>
      <c r="M97" s="68"/>
      <c r="N97" s="68"/>
    </row>
    <row r="98" spans="2:14">
      <c r="B98" s="1342" t="s">
        <v>3836</v>
      </c>
      <c r="C98" s="1343"/>
      <c r="D98"/>
      <c r="F98" s="1259"/>
      <c r="G98" s="61"/>
      <c r="H98" s="61"/>
      <c r="I98" s="61"/>
      <c r="J98" s="61"/>
      <c r="K98" s="68"/>
      <c r="L98" s="61"/>
      <c r="M98" s="68"/>
      <c r="N98" s="68"/>
    </row>
    <row r="99" spans="2:14">
      <c r="B99" s="377" t="s">
        <v>3829</v>
      </c>
      <c r="C99" s="60"/>
      <c r="D99"/>
      <c r="F99" s="1259"/>
      <c r="G99" s="61"/>
      <c r="H99" s="61"/>
      <c r="I99" s="61"/>
      <c r="J99" s="61"/>
      <c r="K99" s="68"/>
      <c r="L99" s="61"/>
      <c r="M99" s="68"/>
      <c r="N99" s="68"/>
    </row>
    <row r="100" spans="2:14">
      <c r="B100" s="377" t="s">
        <v>3830</v>
      </c>
      <c r="C100" s="60">
        <v>5000</v>
      </c>
      <c r="D100"/>
      <c r="F100" s="1259"/>
      <c r="G100" s="61"/>
      <c r="H100" s="61"/>
      <c r="I100" s="61"/>
      <c r="J100" s="61"/>
      <c r="K100" s="68"/>
      <c r="L100" s="61"/>
      <c r="M100" s="68"/>
      <c r="N100" s="68"/>
    </row>
    <row r="101" spans="2:14">
      <c r="B101" s="377" t="s">
        <v>3831</v>
      </c>
      <c r="C101" s="387">
        <f>Conversions!I48</f>
        <v>5.0000000000000001E-4</v>
      </c>
      <c r="D101"/>
      <c r="F101" s="1259"/>
      <c r="G101" s="61"/>
      <c r="H101" s="61"/>
      <c r="I101" s="61"/>
      <c r="J101" s="61"/>
      <c r="K101" s="68"/>
      <c r="L101" s="61"/>
      <c r="M101" s="68"/>
      <c r="N101" s="68"/>
    </row>
    <row r="102" spans="2:14">
      <c r="B102" s="377" t="s">
        <v>3832</v>
      </c>
      <c r="C102" s="374">
        <f>0.000001</f>
        <v>9.9999999999999995E-7</v>
      </c>
      <c r="D102"/>
      <c r="F102" s="1259"/>
      <c r="G102" s="61"/>
      <c r="H102" s="61"/>
      <c r="I102" s="61"/>
      <c r="J102" s="61"/>
      <c r="K102" s="68"/>
      <c r="L102" s="61"/>
      <c r="M102" s="68"/>
      <c r="N102" s="68"/>
    </row>
    <row r="103" spans="2:14" ht="30">
      <c r="B103" s="377" t="s">
        <v>3837</v>
      </c>
      <c r="C103" s="387">
        <v>3.2000000000000001E-2</v>
      </c>
      <c r="D103"/>
      <c r="F103" s="1259"/>
      <c r="G103" s="61"/>
      <c r="H103" s="61"/>
      <c r="I103" s="61"/>
      <c r="J103" s="61"/>
      <c r="K103" s="68"/>
      <c r="L103" s="61"/>
      <c r="M103" s="68"/>
      <c r="N103" s="68"/>
    </row>
    <row r="104" spans="2:14" ht="30">
      <c r="B104" s="377" t="s">
        <v>3838</v>
      </c>
      <c r="C104" s="387">
        <v>4.1999999999999997E-3</v>
      </c>
      <c r="D104"/>
      <c r="F104" s="1259"/>
      <c r="G104" s="61"/>
      <c r="H104" s="61"/>
      <c r="I104" s="61"/>
      <c r="J104" s="61"/>
      <c r="K104" s="68"/>
      <c r="L104" s="61"/>
      <c r="M104" s="68"/>
      <c r="N104" s="68"/>
    </row>
    <row r="105" spans="2:14">
      <c r="B105" s="377" t="s">
        <v>3839</v>
      </c>
      <c r="C105" s="374">
        <f>2*10^-6</f>
        <v>1.9999999999999999E-6</v>
      </c>
      <c r="D105"/>
      <c r="F105" s="1259"/>
      <c r="G105" s="61"/>
      <c r="H105" s="61"/>
      <c r="I105" s="61"/>
      <c r="J105" s="61"/>
      <c r="K105" s="68"/>
      <c r="L105" s="61"/>
      <c r="M105" s="68"/>
      <c r="N105" s="68"/>
    </row>
    <row r="106" spans="2:14">
      <c r="B106" s="377" t="s">
        <v>972</v>
      </c>
      <c r="C106" s="755">
        <f>GWP_CH4</f>
        <v>28</v>
      </c>
      <c r="D106"/>
      <c r="F106" s="1259"/>
      <c r="G106" s="61"/>
      <c r="H106" s="61"/>
      <c r="I106" s="61"/>
      <c r="J106" s="61"/>
      <c r="K106" s="68"/>
      <c r="L106" s="61"/>
      <c r="M106" s="68"/>
      <c r="N106" s="68"/>
    </row>
    <row r="107" spans="2:14">
      <c r="B107" s="377" t="s">
        <v>3840</v>
      </c>
      <c r="C107" s="755">
        <f>GWP_N2O</f>
        <v>265</v>
      </c>
      <c r="D107"/>
      <c r="F107" s="1259"/>
      <c r="G107" s="61"/>
      <c r="H107" s="61"/>
      <c r="I107" s="61"/>
      <c r="J107" s="61"/>
      <c r="K107" s="68"/>
      <c r="L107" s="61"/>
      <c r="M107" s="68"/>
      <c r="N107" s="68"/>
    </row>
    <row r="108" spans="2:14">
      <c r="B108" s="378" t="s">
        <v>3841</v>
      </c>
      <c r="C108" s="1088">
        <f>(C100*C101*C102*C103*C106)</f>
        <v>2.2399999999999997E-6</v>
      </c>
      <c r="D108" s="18"/>
      <c r="F108" s="1259"/>
      <c r="G108" s="61"/>
      <c r="H108" s="61"/>
      <c r="I108" s="61"/>
      <c r="J108" s="61"/>
      <c r="K108" s="68"/>
      <c r="L108" s="61"/>
      <c r="M108" s="68"/>
      <c r="N108" s="68"/>
    </row>
    <row r="109" spans="2:14">
      <c r="B109" s="1089" t="s">
        <v>3842</v>
      </c>
      <c r="C109" s="1090">
        <f>(C100*C101*C102*C104*C107)</f>
        <v>2.7824999999999996E-6</v>
      </c>
      <c r="D109"/>
      <c r="F109" s="1259"/>
      <c r="G109" s="61"/>
      <c r="H109" s="61"/>
      <c r="I109" s="61"/>
      <c r="J109" s="61"/>
      <c r="K109" s="68"/>
      <c r="L109" s="61"/>
      <c r="M109" s="68"/>
      <c r="N109" s="68"/>
    </row>
    <row r="110" spans="2:14">
      <c r="B110" s="386"/>
      <c r="C110" s="18"/>
      <c r="D110"/>
      <c r="F110" s="1259"/>
      <c r="G110" s="61"/>
      <c r="H110" s="61"/>
      <c r="I110" s="61"/>
      <c r="J110" s="61"/>
      <c r="K110" s="68"/>
      <c r="L110" s="61"/>
      <c r="M110" s="68"/>
      <c r="N110" s="68"/>
    </row>
    <row r="111" spans="2:14">
      <c r="B111" s="380" t="s">
        <v>3843</v>
      </c>
      <c r="C111" s="1088">
        <f>C95+C108+C109</f>
        <v>8.6652499999999991E-5</v>
      </c>
      <c r="D111"/>
      <c r="F111" s="1259" t="s">
        <v>611</v>
      </c>
      <c r="G111" s="61"/>
      <c r="H111" s="61"/>
      <c r="I111" s="61"/>
      <c r="J111" s="61"/>
      <c r="K111" s="68"/>
      <c r="L111" s="61"/>
      <c r="M111" s="68"/>
      <c r="N111" s="68"/>
    </row>
    <row r="112" spans="2:14">
      <c r="B112" s="386"/>
      <c r="C112" s="18"/>
      <c r="D112"/>
      <c r="F112" s="1259"/>
      <c r="G112" s="61"/>
      <c r="H112" s="61"/>
      <c r="I112" s="61"/>
      <c r="J112" s="61"/>
      <c r="K112" s="68"/>
      <c r="L112" s="61"/>
      <c r="M112" s="68"/>
      <c r="N112" s="68"/>
    </row>
    <row r="115" spans="2:14">
      <c r="B115" s="4"/>
      <c r="D115" s="386"/>
      <c r="F115" s="1259"/>
    </row>
    <row r="116" spans="2:14">
      <c r="B116" s="1259"/>
      <c r="C116" s="18"/>
      <c r="D116" s="47"/>
      <c r="F116" s="1259"/>
      <c r="G116" s="61"/>
      <c r="H116" s="61"/>
      <c r="I116" s="61"/>
      <c r="J116" s="61"/>
      <c r="K116" s="68"/>
      <c r="L116" s="61"/>
      <c r="M116" s="68"/>
      <c r="N116" s="68"/>
    </row>
    <row r="117" spans="2:14">
      <c r="B117" s="1259"/>
      <c r="C117" s="18"/>
      <c r="D117" s="1259"/>
      <c r="F117" s="1259"/>
      <c r="H117" s="4"/>
    </row>
    <row r="118" spans="2:14" ht="46.15" customHeight="1">
      <c r="B118" s="1259"/>
      <c r="D118" s="1259"/>
      <c r="F118" s="1259"/>
    </row>
    <row r="119" spans="2:14" ht="66" customHeight="1">
      <c r="B119" s="1259"/>
      <c r="C119" s="36"/>
      <c r="D119" s="1259"/>
      <c r="F119" s="1259"/>
      <c r="G119" s="17"/>
    </row>
    <row r="120" spans="2:14">
      <c r="B120" s="1259"/>
      <c r="C120" s="18"/>
      <c r="D120" s="1259"/>
      <c r="F120" s="1259"/>
      <c r="H120" s="17"/>
    </row>
    <row r="121" spans="2:14">
      <c r="B121" s="386"/>
      <c r="C121" s="720"/>
      <c r="D121" s="1259"/>
      <c r="F121" s="1259"/>
    </row>
    <row r="124" spans="2:14">
      <c r="B124" s="17"/>
      <c r="D124" s="1259"/>
      <c r="F124" s="1259"/>
    </row>
    <row r="125" spans="2:14">
      <c r="D125" s="1259"/>
      <c r="F125" s="1259"/>
      <c r="G125" s="19"/>
    </row>
    <row r="127" spans="2:14">
      <c r="D127" s="1259"/>
      <c r="F127" s="1259"/>
      <c r="N127" s="1259"/>
    </row>
    <row r="128" spans="2:14">
      <c r="D128" s="1259"/>
      <c r="F128" s="1259"/>
      <c r="N128" s="1259"/>
    </row>
    <row r="129" spans="3:12">
      <c r="C129" s="18"/>
      <c r="D129" s="1259"/>
      <c r="F129" s="1259"/>
    </row>
    <row r="131" spans="3:12">
      <c r="D131" s="1259"/>
      <c r="F131" s="1259"/>
      <c r="L131" s="1259"/>
    </row>
    <row r="132" spans="3:12">
      <c r="D132" s="1259"/>
      <c r="F132" s="1259"/>
      <c r="H132" s="4"/>
    </row>
    <row r="134" spans="3:12">
      <c r="D134" s="1259"/>
      <c r="F134" s="1259"/>
      <c r="H134" s="17"/>
    </row>
    <row r="164" spans="2:13">
      <c r="B164" s="381" t="s">
        <v>3844</v>
      </c>
      <c r="C164" s="382"/>
      <c r="D164" s="383"/>
      <c r="E164" s="382"/>
      <c r="F164" s="383"/>
      <c r="G164" s="382"/>
      <c r="H164" s="382"/>
      <c r="I164" s="382"/>
      <c r="J164" s="382"/>
      <c r="K164" s="382"/>
      <c r="L164" s="382"/>
      <c r="M164" s="382"/>
    </row>
    <row r="166" spans="2:13">
      <c r="D166" s="1259"/>
      <c r="F166" t="s">
        <v>3845</v>
      </c>
    </row>
    <row r="167" spans="2:13">
      <c r="D167" s="1259"/>
      <c r="F167" s="17" t="s">
        <v>3846</v>
      </c>
    </row>
    <row r="168" spans="2:13">
      <c r="B168" s="4"/>
      <c r="C168" s="4"/>
      <c r="D168" s="1259"/>
      <c r="F168" s="1259"/>
    </row>
    <row r="169" spans="2:13">
      <c r="C169" s="50"/>
      <c r="D169" s="1259"/>
      <c r="F169" s="1259"/>
    </row>
    <row r="170" spans="2:13">
      <c r="C170" s="1129"/>
      <c r="D170" s="1259"/>
      <c r="F170" s="1259"/>
    </row>
  </sheetData>
  <mergeCells count="4">
    <mergeCell ref="B87:C87"/>
    <mergeCell ref="B98:C98"/>
    <mergeCell ref="B39:C39"/>
    <mergeCell ref="D39:E39"/>
  </mergeCells>
  <hyperlinks>
    <hyperlink ref="Q7" r:id="rId1" display="https://www2.calrecycle.ca.gov/Publications/Details/1184" xr:uid="{00000000-0004-0000-0C00-000000000000}"/>
    <hyperlink ref="F167" r:id="rId2" xr:uid="{00000000-0004-0000-0C00-000001000000}"/>
    <hyperlink ref="Q14" r:id="rId3" display="https://www2.calrecycle.ca.gov/Publications/Details/1184" xr:uid="{00000000-0004-0000-0C00-000002000000}"/>
    <hyperlink ref="Q9" r:id="rId4" display="https://www2.calrecycle.ca.gov/Publications/Details/1184" xr:uid="{00000000-0004-0000-0C00-000003000000}"/>
    <hyperlink ref="Q15" r:id="rId5" display="https://www2.calrecycle.ca.gov/Publications/Details/1184" xr:uid="{00000000-0004-0000-0C00-000004000000}"/>
    <hyperlink ref="Q19" r:id="rId6" display="https://www2.calrecycle.ca.gov/Publications/Details/1184" xr:uid="{00000000-0004-0000-0C00-000005000000}"/>
    <hyperlink ref="Q20" r:id="rId7" display="https://www2.calrecycle.ca.gov/Publications/Details/1184" xr:uid="{00000000-0004-0000-0C00-000006000000}"/>
  </hyperlinks>
  <pageMargins left="0.7" right="0.7" top="0.75" bottom="0.75" header="0.3" footer="0.3"/>
  <pageSetup orientation="portrait" horizontalDpi="1200" verticalDpi="1200" r:id="rId8"/>
  <drawing r:id="rId9"/>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9" tint="0.79998168889431442"/>
  </sheetPr>
  <dimension ref="B2:O59"/>
  <sheetViews>
    <sheetView showGridLines="0" topLeftCell="B1" zoomScale="85" zoomScaleNormal="85" workbookViewId="0">
      <selection activeCell="O57" sqref="O57"/>
    </sheetView>
  </sheetViews>
  <sheetFormatPr defaultColWidth="8.7109375" defaultRowHeight="15"/>
  <cols>
    <col min="1" max="1" width="8.7109375" style="459"/>
    <col min="2" max="2" width="37.7109375" style="459" customWidth="1"/>
    <col min="3" max="3" width="13.28515625" style="459" customWidth="1"/>
    <col min="4" max="4" width="15.140625" style="459" bestFit="1" customWidth="1"/>
    <col min="5" max="5" width="16.7109375" style="459" customWidth="1"/>
    <col min="6" max="6" width="13.28515625" style="459" customWidth="1"/>
    <col min="7" max="7" width="19.85546875" style="459" customWidth="1"/>
    <col min="8" max="8" width="8.7109375" style="459"/>
    <col min="9" max="9" width="37.28515625" style="459" customWidth="1"/>
    <col min="10" max="10" width="17.5703125" style="459" customWidth="1"/>
    <col min="11" max="11" width="18.85546875" style="459" customWidth="1"/>
    <col min="12" max="14" width="8.7109375" style="459"/>
    <col min="15" max="15" width="12" style="459" bestFit="1" customWidth="1"/>
    <col min="16" max="16384" width="8.7109375" style="459"/>
  </cols>
  <sheetData>
    <row r="2" spans="2:10" ht="15.75" thickBot="1"/>
    <row r="3" spans="2:10" ht="15.75" thickBot="1">
      <c r="B3" s="955" t="s">
        <v>3847</v>
      </c>
      <c r="C3" s="956" t="s">
        <v>3848</v>
      </c>
      <c r="D3" s="956" t="s">
        <v>3849</v>
      </c>
      <c r="E3" s="956" t="s">
        <v>3850</v>
      </c>
      <c r="F3" s="956" t="s">
        <v>3851</v>
      </c>
      <c r="G3" s="955" t="s">
        <v>3852</v>
      </c>
      <c r="I3" s="955" t="s">
        <v>3853</v>
      </c>
      <c r="J3" s="955" t="s">
        <v>3854</v>
      </c>
    </row>
    <row r="4" spans="2:10" ht="15.75" thickBot="1">
      <c r="B4" s="957" t="s">
        <v>3855</v>
      </c>
      <c r="C4" s="958">
        <v>7393</v>
      </c>
      <c r="D4" s="959">
        <v>6237776499</v>
      </c>
      <c r="E4" s="960">
        <v>97663</v>
      </c>
      <c r="F4" s="959">
        <v>1228</v>
      </c>
      <c r="G4" s="963"/>
      <c r="I4" s="961" t="s">
        <v>3856</v>
      </c>
      <c r="J4" s="958">
        <v>2.56</v>
      </c>
    </row>
    <row r="5" spans="2:10" ht="15.75" thickBot="1">
      <c r="B5" s="961" t="s">
        <v>3857</v>
      </c>
      <c r="C5" s="958">
        <v>277</v>
      </c>
      <c r="D5" s="959">
        <v>242411493</v>
      </c>
      <c r="E5" s="960">
        <v>3039</v>
      </c>
      <c r="F5" s="959">
        <v>1534</v>
      </c>
      <c r="G5" s="976">
        <f>E5*J10</f>
        <v>1367.55</v>
      </c>
      <c r="I5" s="961" t="s">
        <v>3858</v>
      </c>
      <c r="J5" s="958">
        <v>0.6</v>
      </c>
    </row>
    <row r="6" spans="2:10" ht="15.75" thickBot="1">
      <c r="B6" s="961" t="s">
        <v>3859</v>
      </c>
      <c r="C6" s="958">
        <v>141</v>
      </c>
      <c r="D6" s="959">
        <v>324890356</v>
      </c>
      <c r="E6" s="958">
        <v>4812</v>
      </c>
      <c r="F6" s="959">
        <v>1298</v>
      </c>
      <c r="G6" s="976">
        <f>E6*J10</f>
        <v>2165.4</v>
      </c>
      <c r="I6" s="961" t="s">
        <v>3860</v>
      </c>
      <c r="J6" s="958">
        <v>0.43</v>
      </c>
    </row>
    <row r="7" spans="2:10" ht="15.75" thickBot="1">
      <c r="B7" s="961" t="s">
        <v>3861</v>
      </c>
      <c r="C7" s="958">
        <v>7</v>
      </c>
      <c r="D7" s="959">
        <v>42452406</v>
      </c>
      <c r="E7" s="958">
        <v>324</v>
      </c>
      <c r="F7" s="959">
        <v>2520</v>
      </c>
      <c r="G7" s="976">
        <f>E7*J19</f>
        <v>162</v>
      </c>
      <c r="I7" s="961" t="s">
        <v>3862</v>
      </c>
      <c r="J7" s="958">
        <v>1.72</v>
      </c>
    </row>
    <row r="8" spans="2:10" ht="15.75" thickBot="1">
      <c r="B8" s="961" t="s">
        <v>3863</v>
      </c>
      <c r="C8" s="958">
        <v>170</v>
      </c>
      <c r="D8" s="959">
        <v>141881030</v>
      </c>
      <c r="E8" s="960">
        <v>1597</v>
      </c>
      <c r="F8" s="959">
        <v>1709</v>
      </c>
      <c r="G8" s="976">
        <f>E8*J5</f>
        <v>958.19999999999993</v>
      </c>
      <c r="I8" s="961" t="s">
        <v>3864</v>
      </c>
      <c r="J8" s="958">
        <v>0.31</v>
      </c>
    </row>
    <row r="9" spans="2:10" ht="15.75" thickBot="1">
      <c r="B9" s="961" t="s">
        <v>3865</v>
      </c>
      <c r="C9" s="958">
        <v>519</v>
      </c>
      <c r="D9" s="959">
        <v>239417140</v>
      </c>
      <c r="E9" s="958">
        <v>6488</v>
      </c>
      <c r="F9" s="959">
        <v>710</v>
      </c>
      <c r="G9" s="976">
        <f>E9*J15</f>
        <v>13884.320000000002</v>
      </c>
      <c r="I9" s="961" t="s">
        <v>3866</v>
      </c>
      <c r="J9" s="958">
        <v>1.29</v>
      </c>
    </row>
    <row r="10" spans="2:10" ht="15.75" thickBot="1">
      <c r="B10" s="961" t="s">
        <v>3867</v>
      </c>
      <c r="C10" s="958">
        <v>132</v>
      </c>
      <c r="D10" s="959">
        <v>118272852</v>
      </c>
      <c r="E10" s="958">
        <v>2659</v>
      </c>
      <c r="F10" s="959">
        <v>855</v>
      </c>
      <c r="G10" s="976">
        <f>E10*J5</f>
        <v>1595.3999999999999</v>
      </c>
      <c r="I10" s="961" t="s">
        <v>3868</v>
      </c>
      <c r="J10" s="958">
        <v>0.45</v>
      </c>
    </row>
    <row r="11" spans="2:10" ht="15.75" thickBot="1">
      <c r="B11" s="961" t="s">
        <v>3869</v>
      </c>
      <c r="C11" s="958">
        <v>72</v>
      </c>
      <c r="D11" s="959">
        <v>93744368</v>
      </c>
      <c r="E11" s="960">
        <v>1256</v>
      </c>
      <c r="F11" s="959">
        <v>1435</v>
      </c>
      <c r="G11" s="976">
        <f>E11*J16</f>
        <v>929.43999999999994</v>
      </c>
      <c r="I11" s="961" t="s">
        <v>3870</v>
      </c>
      <c r="J11" s="958">
        <v>0.67</v>
      </c>
    </row>
    <row r="12" spans="2:10" ht="15.75" thickBot="1">
      <c r="B12" s="961" t="s">
        <v>3871</v>
      </c>
      <c r="C12" s="958">
        <v>234</v>
      </c>
      <c r="D12" s="959">
        <v>550361875</v>
      </c>
      <c r="E12" s="958">
        <v>5197</v>
      </c>
      <c r="F12" s="959">
        <v>2037</v>
      </c>
      <c r="G12" s="976">
        <f>E12*J17</f>
        <v>9666.42</v>
      </c>
      <c r="I12" s="961" t="s">
        <v>3872</v>
      </c>
      <c r="J12" s="958">
        <v>0.32</v>
      </c>
    </row>
    <row r="13" spans="2:10" ht="15.75" thickBot="1">
      <c r="B13" s="961" t="s">
        <v>3873</v>
      </c>
      <c r="C13" s="958">
        <v>140</v>
      </c>
      <c r="D13" s="959">
        <v>67597076</v>
      </c>
      <c r="E13" s="960">
        <v>658</v>
      </c>
      <c r="F13" s="959">
        <v>1976</v>
      </c>
      <c r="G13" s="976">
        <f>E13*J16</f>
        <v>486.92</v>
      </c>
      <c r="I13" s="961" t="s">
        <v>3874</v>
      </c>
      <c r="J13" s="958">
        <v>2.4</v>
      </c>
    </row>
    <row r="14" spans="2:10" ht="15.75" thickBot="1">
      <c r="B14" s="961" t="s">
        <v>3875</v>
      </c>
      <c r="C14" s="958">
        <v>481</v>
      </c>
      <c r="D14" s="959">
        <v>408771404</v>
      </c>
      <c r="E14" s="960">
        <v>4036</v>
      </c>
      <c r="F14" s="959">
        <v>1948</v>
      </c>
      <c r="G14" s="976">
        <f>E14*J17</f>
        <v>7506.96</v>
      </c>
      <c r="I14" s="961" t="s">
        <v>3876</v>
      </c>
      <c r="J14" s="958">
        <v>1.21</v>
      </c>
    </row>
    <row r="15" spans="2:10" ht="15.75" thickBot="1">
      <c r="B15" s="961" t="s">
        <v>3877</v>
      </c>
      <c r="C15" s="958">
        <v>33</v>
      </c>
      <c r="D15" s="959">
        <v>85189074</v>
      </c>
      <c r="E15" s="960">
        <v>896</v>
      </c>
      <c r="F15" s="959">
        <v>1828</v>
      </c>
      <c r="G15" s="976">
        <f>E15*J16</f>
        <v>663.04</v>
      </c>
      <c r="I15" s="961" t="s">
        <v>3878</v>
      </c>
      <c r="J15" s="958">
        <v>2.14</v>
      </c>
    </row>
    <row r="16" spans="2:10" ht="15.75" thickBot="1">
      <c r="B16" s="961" t="s">
        <v>3879</v>
      </c>
      <c r="C16" s="958">
        <v>218</v>
      </c>
      <c r="D16" s="959">
        <v>191286073</v>
      </c>
      <c r="E16" s="958">
        <v>4943</v>
      </c>
      <c r="F16" s="959">
        <v>744</v>
      </c>
      <c r="G16" s="976">
        <f>E16*J16</f>
        <v>3657.82</v>
      </c>
      <c r="I16" s="961" t="s">
        <v>3880</v>
      </c>
      <c r="J16" s="958">
        <v>0.74</v>
      </c>
    </row>
    <row r="17" spans="2:11" ht="15.75" thickBot="1">
      <c r="B17" s="961" t="s">
        <v>3881</v>
      </c>
      <c r="C17" s="958">
        <v>91</v>
      </c>
      <c r="D17" s="959">
        <v>1053584012</v>
      </c>
      <c r="E17" s="958">
        <v>16053</v>
      </c>
      <c r="F17" s="959">
        <v>1262</v>
      </c>
      <c r="G17" s="976">
        <f>E17*J6</f>
        <v>6902.79</v>
      </c>
      <c r="I17" s="961" t="s">
        <v>3882</v>
      </c>
      <c r="J17" s="958">
        <v>1.86</v>
      </c>
    </row>
    <row r="18" spans="2:11" ht="15.75" thickBot="1">
      <c r="B18" s="961" t="s">
        <v>3883</v>
      </c>
      <c r="C18" s="958">
        <v>3871</v>
      </c>
      <c r="D18" s="959">
        <v>2108735291</v>
      </c>
      <c r="E18" s="958">
        <v>33234</v>
      </c>
      <c r="F18" s="959">
        <v>1220</v>
      </c>
      <c r="G18" s="976">
        <f>E18*J11</f>
        <v>22266.780000000002</v>
      </c>
      <c r="I18" s="961" t="s">
        <v>3884</v>
      </c>
      <c r="J18" s="958">
        <v>0.04</v>
      </c>
    </row>
    <row r="19" spans="2:11" ht="15.75" thickBot="1">
      <c r="B19" s="961" t="s">
        <v>3856</v>
      </c>
      <c r="C19" s="958">
        <v>52</v>
      </c>
      <c r="D19" s="959">
        <v>27926300</v>
      </c>
      <c r="E19" s="958">
        <v>819</v>
      </c>
      <c r="F19" s="959">
        <v>656</v>
      </c>
      <c r="G19" s="976">
        <f>E19*J4</f>
        <v>2096.64</v>
      </c>
      <c r="I19" s="961" t="s">
        <v>3885</v>
      </c>
      <c r="J19" s="958">
        <v>0.5</v>
      </c>
    </row>
    <row r="20" spans="2:11" ht="15.75" thickBot="1">
      <c r="B20" s="961" t="s">
        <v>3886</v>
      </c>
      <c r="C20" s="958">
        <v>448</v>
      </c>
      <c r="D20" s="959">
        <v>124518684</v>
      </c>
      <c r="E20" s="958">
        <v>5248</v>
      </c>
      <c r="F20" s="959">
        <v>456</v>
      </c>
      <c r="G20" s="976">
        <f>E20*J13</f>
        <v>12595.199999999999</v>
      </c>
      <c r="I20" s="954" t="s">
        <v>605</v>
      </c>
    </row>
    <row r="21" spans="2:11" ht="15.75" thickBot="1">
      <c r="B21" s="961" t="s">
        <v>3887</v>
      </c>
      <c r="C21" s="958">
        <v>399</v>
      </c>
      <c r="D21" s="959">
        <v>93084432</v>
      </c>
      <c r="E21" s="958">
        <v>2422</v>
      </c>
      <c r="F21" s="959">
        <v>739</v>
      </c>
      <c r="G21" s="976">
        <f>E21*J16</f>
        <v>1792.28</v>
      </c>
      <c r="I21" s="1180" t="s">
        <v>3888</v>
      </c>
    </row>
    <row r="22" spans="2:11" ht="15.75" thickBot="1">
      <c r="B22" s="961" t="s">
        <v>3872</v>
      </c>
      <c r="C22" s="958">
        <v>105</v>
      </c>
      <c r="D22" s="959">
        <v>320262249</v>
      </c>
      <c r="E22" s="958">
        <v>3907</v>
      </c>
      <c r="F22" s="959">
        <v>1576</v>
      </c>
      <c r="G22" s="976">
        <f>E22*J12</f>
        <v>1250.24</v>
      </c>
    </row>
    <row r="23" spans="2:11" ht="60">
      <c r="B23" s="1173" t="s">
        <v>3889</v>
      </c>
      <c r="G23" s="977">
        <f>SUM(G5:G22)</f>
        <v>89947.400000000009</v>
      </c>
      <c r="H23" s="459">
        <v>2019</v>
      </c>
    </row>
    <row r="24" spans="2:11">
      <c r="B24" s="459" t="s">
        <v>3890</v>
      </c>
    </row>
    <row r="25" spans="2:11">
      <c r="B25" s="459" t="s">
        <v>3891</v>
      </c>
      <c r="C25" s="459" t="s">
        <v>3892</v>
      </c>
      <c r="G25" s="1078">
        <f>G23-(G23*O59)</f>
        <v>81554.272637979433</v>
      </c>
      <c r="H25" s="459">
        <v>2009</v>
      </c>
      <c r="K25" s="962"/>
    </row>
    <row r="56" spans="14:15">
      <c r="N56" s="459">
        <v>2019</v>
      </c>
      <c r="O56" s="459">
        <f>89796</f>
        <v>89796</v>
      </c>
    </row>
    <row r="57" spans="14:15">
      <c r="N57" s="459">
        <v>2010</v>
      </c>
      <c r="O57" s="459">
        <v>81417</v>
      </c>
    </row>
    <row r="59" spans="14:15">
      <c r="N59" s="459" t="s">
        <v>3893</v>
      </c>
      <c r="O59" s="1079">
        <f>(O56-O57)/O56</f>
        <v>9.3311506080449011E-2</v>
      </c>
    </row>
  </sheetData>
  <hyperlinks>
    <hyperlink ref="I20" r:id="rId1" xr:uid="{00000000-0004-0000-0D00-000000000000}"/>
    <hyperlink ref="I21" r:id="rId2" xr:uid="{00000000-0004-0000-0D00-000001000000}"/>
  </hyperlinks>
  <pageMargins left="0.7" right="0.7" top="0.75" bottom="0.75" header="0.3" footer="0.3"/>
  <pageSetup orientation="portrait" horizontalDpi="1200" verticalDpi="1200" r:id="rId3"/>
  <drawing r:id="rId4"/>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9" tint="0.79998168889431442"/>
  </sheetPr>
  <dimension ref="H3:Q71"/>
  <sheetViews>
    <sheetView zoomScale="85" zoomScaleNormal="85" workbookViewId="0">
      <selection activeCell="Q32" sqref="Q32"/>
    </sheetView>
  </sheetViews>
  <sheetFormatPr defaultRowHeight="15"/>
  <cols>
    <col min="13" max="13" width="13.7109375" customWidth="1"/>
    <col min="16" max="16" width="9.5703125" bestFit="1" customWidth="1"/>
    <col min="17" max="17" width="44.42578125" customWidth="1"/>
  </cols>
  <sheetData>
    <row r="3" spans="8:8">
      <c r="H3" t="s">
        <v>3894</v>
      </c>
    </row>
    <row r="20" spans="12:17">
      <c r="M20" t="s">
        <v>3895</v>
      </c>
      <c r="N20" t="s">
        <v>3896</v>
      </c>
      <c r="P20" t="s">
        <v>3897</v>
      </c>
      <c r="Q20" s="1346" t="s">
        <v>3898</v>
      </c>
    </row>
    <row r="21" spans="12:17">
      <c r="L21">
        <v>1973</v>
      </c>
      <c r="M21">
        <v>1733.3584138341905</v>
      </c>
      <c r="N21">
        <v>276.81584206898179</v>
      </c>
      <c r="P21" s="16">
        <f>M21/21</f>
        <v>82.540876849247169</v>
      </c>
      <c r="Q21" s="1346"/>
    </row>
    <row r="22" spans="12:17">
      <c r="L22">
        <v>1974</v>
      </c>
      <c r="M22">
        <v>13576.012770482141</v>
      </c>
      <c r="N22">
        <v>2168.0775176135912</v>
      </c>
      <c r="P22" s="16">
        <f t="shared" ref="P22:P71" si="0">M22/21</f>
        <v>646.47679859438767</v>
      </c>
      <c r="Q22" t="s">
        <v>3899</v>
      </c>
    </row>
    <row r="23" spans="12:17">
      <c r="L23">
        <v>1975</v>
      </c>
      <c r="M23">
        <v>26441.01692807379</v>
      </c>
      <c r="N23">
        <v>4222.6075736492749</v>
      </c>
      <c r="P23" s="16">
        <f t="shared" si="0"/>
        <v>1259.0960441939901</v>
      </c>
    </row>
    <row r="24" spans="12:17">
      <c r="L24">
        <v>1976</v>
      </c>
      <c r="M24">
        <v>38650.783254533628</v>
      </c>
      <c r="N24">
        <v>6172.4967138001766</v>
      </c>
      <c r="P24" s="16">
        <f t="shared" si="0"/>
        <v>1840.5134883111252</v>
      </c>
    </row>
    <row r="25" spans="12:17">
      <c r="L25">
        <v>1977</v>
      </c>
      <c r="M25">
        <v>50193.467996789477</v>
      </c>
      <c r="N25">
        <v>8015.8535009268271</v>
      </c>
      <c r="P25" s="16">
        <f t="shared" si="0"/>
        <v>2390.1651427042607</v>
      </c>
    </row>
    <row r="26" spans="12:17">
      <c r="L26">
        <v>1978</v>
      </c>
      <c r="M26">
        <v>61096.619548891802</v>
      </c>
      <c r="N26">
        <v>9757.077389773187</v>
      </c>
      <c r="P26" s="16">
        <f t="shared" si="0"/>
        <v>2909.3628356615145</v>
      </c>
    </row>
    <row r="27" spans="12:17">
      <c r="L27">
        <v>1979</v>
      </c>
      <c r="M27">
        <v>71395.671842412063</v>
      </c>
      <c r="N27">
        <v>11401.827148616774</v>
      </c>
      <c r="P27" s="16">
        <f t="shared" si="0"/>
        <v>3399.7938972577172</v>
      </c>
    </row>
    <row r="28" spans="12:17">
      <c r="L28">
        <v>1980</v>
      </c>
      <c r="M28">
        <v>81124.095558966976</v>
      </c>
      <c r="N28">
        <v>12955.448016412445</v>
      </c>
      <c r="P28" s="16">
        <f t="shared" si="0"/>
        <v>3863.052169474618</v>
      </c>
    </row>
    <row r="29" spans="12:17">
      <c r="L29">
        <v>1981</v>
      </c>
      <c r="M29">
        <v>90313.506905909395</v>
      </c>
      <c r="N29">
        <v>14422.98907417631</v>
      </c>
      <c r="P29" s="16">
        <f t="shared" si="0"/>
        <v>4300.6431859956856</v>
      </c>
    </row>
    <row r="30" spans="12:17">
      <c r="L30">
        <v>1982</v>
      </c>
      <c r="M30">
        <v>98993.770365200646</v>
      </c>
      <c r="N30">
        <v>15809.219653891931</v>
      </c>
      <c r="P30" s="16">
        <f t="shared" si="0"/>
        <v>4713.9890650095549</v>
      </c>
    </row>
    <row r="31" spans="12:17">
      <c r="L31">
        <v>1983</v>
      </c>
      <c r="M31">
        <v>107193.09574938609</v>
      </c>
      <c r="N31">
        <v>17118.644838265824</v>
      </c>
      <c r="P31" s="16">
        <f t="shared" si="0"/>
        <v>5104.4331309231475</v>
      </c>
    </row>
    <row r="32" spans="12:17">
      <c r="L32">
        <v>1984</v>
      </c>
      <c r="M32">
        <v>114938.12988009407</v>
      </c>
      <c r="N32">
        <v>18355.520101704569</v>
      </c>
      <c r="P32" s="16">
        <f t="shared" si="0"/>
        <v>5473.2442800044792</v>
      </c>
    </row>
    <row r="33" spans="12:16">
      <c r="L33">
        <v>1985</v>
      </c>
      <c r="M33">
        <v>122375.77325649738</v>
      </c>
      <c r="N33">
        <v>19543.3053270889</v>
      </c>
      <c r="P33" s="16">
        <f t="shared" si="0"/>
        <v>5827.4177741189233</v>
      </c>
    </row>
    <row r="34" spans="12:16">
      <c r="L34">
        <v>1986</v>
      </c>
      <c r="M34">
        <v>128253.16107131517</v>
      </c>
      <c r="N34">
        <v>20481.919086447495</v>
      </c>
      <c r="P34" s="16">
        <f t="shared" si="0"/>
        <v>6107.2933843483415</v>
      </c>
    </row>
    <row r="35" spans="12:16">
      <c r="L35">
        <v>1987</v>
      </c>
      <c r="M35">
        <v>122942.50499888316</v>
      </c>
      <c r="N35">
        <v>19633.811897019074</v>
      </c>
      <c r="P35" s="16">
        <f t="shared" si="0"/>
        <v>5854.404999946817</v>
      </c>
    </row>
    <row r="36" spans="12:16">
      <c r="L36">
        <v>1988</v>
      </c>
      <c r="M36">
        <v>116130.76109500918</v>
      </c>
      <c r="N36">
        <v>18545.982276982104</v>
      </c>
      <c r="P36" s="16">
        <f t="shared" si="0"/>
        <v>5530.0362426194843</v>
      </c>
    </row>
    <row r="37" spans="12:16">
      <c r="L37">
        <v>1989</v>
      </c>
      <c r="M37">
        <v>109696.42820136625</v>
      </c>
      <c r="N37">
        <v>17518.424869413946</v>
      </c>
      <c r="P37" s="16">
        <f t="shared" si="0"/>
        <v>5223.6394381602977</v>
      </c>
    </row>
    <row r="38" spans="12:16">
      <c r="L38">
        <v>1990</v>
      </c>
      <c r="M38">
        <v>103618.59550970119</v>
      </c>
      <c r="N38">
        <v>16547.800236291427</v>
      </c>
      <c r="P38" s="16">
        <f t="shared" si="0"/>
        <v>4934.2188337952948</v>
      </c>
    </row>
    <row r="39" spans="12:16">
      <c r="L39">
        <v>1991</v>
      </c>
      <c r="M39">
        <v>97877.510794552407</v>
      </c>
      <c r="N39">
        <v>15630.953964262835</v>
      </c>
      <c r="P39" s="16">
        <f t="shared" si="0"/>
        <v>4660.8338473596386</v>
      </c>
    </row>
    <row r="40" spans="12:16">
      <c r="L40">
        <v>1992</v>
      </c>
      <c r="M40">
        <v>92454.516220892081</v>
      </c>
      <c r="N40">
        <v>14764.906413183822</v>
      </c>
      <c r="P40" s="16">
        <f t="shared" si="0"/>
        <v>4402.5960105186705</v>
      </c>
    </row>
    <row r="41" spans="12:16">
      <c r="L41">
        <v>1993</v>
      </c>
      <c r="M41">
        <v>87331.987708405679</v>
      </c>
      <c r="N41">
        <v>13946.843032645185</v>
      </c>
      <c r="P41" s="16">
        <f t="shared" si="0"/>
        <v>4158.6660813526514</v>
      </c>
    </row>
    <row r="42" spans="12:16">
      <c r="L42">
        <v>1994</v>
      </c>
      <c r="M42">
        <v>82493.277655350146</v>
      </c>
      <c r="N42">
        <v>13174.105215022459</v>
      </c>
      <c r="P42" s="16">
        <f t="shared" si="0"/>
        <v>3928.2513169214353</v>
      </c>
    </row>
    <row r="43" spans="12:16">
      <c r="L43">
        <v>1995</v>
      </c>
      <c r="M43">
        <v>77922.660835849674</v>
      </c>
      <c r="N43">
        <v>12444.181655320801</v>
      </c>
      <c r="P43" s="16">
        <f t="shared" si="0"/>
        <v>3710.6028969452227</v>
      </c>
    </row>
    <row r="44" spans="12:16">
      <c r="L44">
        <v>1996</v>
      </c>
      <c r="M44">
        <v>73605.283294802663</v>
      </c>
      <c r="N44">
        <v>11754.700189735715</v>
      </c>
      <c r="P44" s="16">
        <f t="shared" si="0"/>
        <v>3505.0134902286982</v>
      </c>
    </row>
    <row r="45" spans="12:16">
      <c r="L45">
        <v>1997</v>
      </c>
      <c r="M45">
        <v>69527.114074313431</v>
      </c>
      <c r="N45">
        <v>11103.420086405902</v>
      </c>
      <c r="P45" s="16">
        <f t="shared" si="0"/>
        <v>3310.8149559196872</v>
      </c>
    </row>
    <row r="46" spans="12:16">
      <c r="L46">
        <v>1998</v>
      </c>
      <c r="M46">
        <v>65674.899614766196</v>
      </c>
      <c r="N46">
        <v>10488.224763304148</v>
      </c>
      <c r="P46" s="16">
        <f t="shared" si="0"/>
        <v>3127.3761721317237</v>
      </c>
    </row>
    <row r="47" spans="12:16">
      <c r="L47">
        <v>1999</v>
      </c>
      <c r="M47">
        <v>62036.120682349931</v>
      </c>
      <c r="N47">
        <v>9907.1149096002064</v>
      </c>
      <c r="P47" s="16">
        <f t="shared" si="0"/>
        <v>2954.1009848738063</v>
      </c>
    </row>
    <row r="48" spans="12:16">
      <c r="L48">
        <v>2000</v>
      </c>
      <c r="M48">
        <v>58598.951683053667</v>
      </c>
      <c r="N48">
        <v>9358.2019881410142</v>
      </c>
      <c r="P48" s="16">
        <f t="shared" si="0"/>
        <v>2790.4262706216032</v>
      </c>
    </row>
    <row r="49" spans="12:16">
      <c r="L49">
        <v>2001</v>
      </c>
      <c r="M49">
        <v>55352.222230907937</v>
      </c>
      <c r="N49">
        <v>8839.7020979320077</v>
      </c>
      <c r="P49" s="16">
        <f t="shared" si="0"/>
        <v>2635.8201062337112</v>
      </c>
    </row>
    <row r="50" spans="12:16">
      <c r="L50">
        <v>2002</v>
      </c>
      <c r="M50">
        <v>52285.380845573469</v>
      </c>
      <c r="N50">
        <v>8349.9301766733897</v>
      </c>
      <c r="P50" s="16">
        <f t="shared" si="0"/>
        <v>2489.7800402654034</v>
      </c>
    </row>
    <row r="51" spans="12:16">
      <c r="L51">
        <v>2003</v>
      </c>
      <c r="M51">
        <v>49388.460661298719</v>
      </c>
      <c r="N51">
        <v>7887.2945245102501</v>
      </c>
      <c r="P51" s="16">
        <f t="shared" si="0"/>
        <v>2351.8314600618437</v>
      </c>
    </row>
    <row r="52" spans="12:16">
      <c r="L52">
        <v>2004</v>
      </c>
      <c r="M52">
        <v>46652.0470358046</v>
      </c>
      <c r="N52">
        <v>7450.2916311994341</v>
      </c>
      <c r="P52" s="16">
        <f t="shared" si="0"/>
        <v>2221.5260493240285</v>
      </c>
    </row>
    <row r="53" spans="12:16">
      <c r="L53">
        <v>2005</v>
      </c>
      <c r="M53">
        <v>44067.246953829119</v>
      </c>
      <c r="N53">
        <v>7037.501289882026</v>
      </c>
      <c r="P53" s="16">
        <f t="shared" si="0"/>
        <v>2098.4403311347201</v>
      </c>
    </row>
    <row r="54" spans="12:16">
      <c r="L54">
        <v>2006</v>
      </c>
      <c r="M54">
        <v>41625.660125896982</v>
      </c>
      <c r="N54">
        <v>6647.5819815818213</v>
      </c>
      <c r="P54" s="16">
        <f t="shared" si="0"/>
        <v>1982.1742917093802</v>
      </c>
    </row>
    <row r="55" spans="12:16">
      <c r="L55">
        <v>2007</v>
      </c>
      <c r="M55">
        <v>39319.351688388859</v>
      </c>
      <c r="N55">
        <v>6279.2665154299484</v>
      </c>
      <c r="P55" s="16">
        <f t="shared" si="0"/>
        <v>1872.3500803994696</v>
      </c>
    </row>
    <row r="56" spans="12:16">
      <c r="L56">
        <v>2008</v>
      </c>
      <c r="M56">
        <v>37140.826416188705</v>
      </c>
      <c r="N56">
        <v>5931.3579104469245</v>
      </c>
      <c r="P56" s="16">
        <f t="shared" si="0"/>
        <v>1768.6107817232717</v>
      </c>
    </row>
    <row r="57" spans="12:16">
      <c r="L57">
        <v>2009</v>
      </c>
      <c r="M57">
        <v>35083.004364103355</v>
      </c>
      <c r="N57">
        <v>5602.7255054983798</v>
      </c>
      <c r="P57" s="1052">
        <f t="shared" si="0"/>
        <v>1670.6192554334932</v>
      </c>
    </row>
    <row r="58" spans="12:16">
      <c r="L58">
        <v>2010</v>
      </c>
      <c r="M58">
        <v>33139.197857891893</v>
      </c>
      <c r="N58">
        <v>5292.3012847823256</v>
      </c>
      <c r="P58" s="16">
        <f t="shared" si="0"/>
        <v>1578.057040851995</v>
      </c>
    </row>
    <row r="59" spans="12:16">
      <c r="L59">
        <v>2011</v>
      </c>
      <c r="M59">
        <v>31303.089760128474</v>
      </c>
      <c r="N59">
        <v>4999.0764069062161</v>
      </c>
      <c r="P59" s="16">
        <f t="shared" si="0"/>
        <v>1490.6233219108797</v>
      </c>
    </row>
    <row r="60" spans="12:16">
      <c r="L60">
        <v>2012</v>
      </c>
      <c r="M60">
        <v>29568.712940265301</v>
      </c>
      <c r="N60">
        <v>4722.097926273721</v>
      </c>
      <c r="P60" s="16">
        <f t="shared" si="0"/>
        <v>1408.0339495364428</v>
      </c>
    </row>
    <row r="61" spans="12:16">
      <c r="L61">
        <v>2013</v>
      </c>
      <c r="M61">
        <v>27930.43088217578</v>
      </c>
      <c r="N61">
        <v>4460.4656961261153</v>
      </c>
      <c r="P61" s="16">
        <f t="shared" si="0"/>
        <v>1330.0205181988467</v>
      </c>
    </row>
    <row r="62" spans="12:16">
      <c r="L62">
        <v>2014</v>
      </c>
      <c r="M62">
        <v>26382.919366154834</v>
      </c>
      <c r="N62">
        <v>4213.3294431735494</v>
      </c>
      <c r="P62" s="16">
        <f t="shared" si="0"/>
        <v>1256.3294936264206</v>
      </c>
    </row>
    <row r="63" spans="12:16">
      <c r="L63">
        <v>2015</v>
      </c>
      <c r="M63">
        <v>24921.149165845054</v>
      </c>
      <c r="N63">
        <v>3979.8860043090908</v>
      </c>
      <c r="P63" s="16">
        <f t="shared" si="0"/>
        <v>1186.7213888497645</v>
      </c>
    </row>
    <row r="64" spans="12:16">
      <c r="L64">
        <v>2016</v>
      </c>
      <c r="M64">
        <v>23540.369703855718</v>
      </c>
      <c r="N64">
        <v>3759.3767164251972</v>
      </c>
      <c r="P64" s="16">
        <f t="shared" si="0"/>
        <v>1120.9699858978913</v>
      </c>
    </row>
    <row r="65" spans="12:16">
      <c r="L65">
        <v>2017</v>
      </c>
      <c r="M65">
        <v>22236.093612957495</v>
      </c>
      <c r="N65">
        <v>3551.0849508498354</v>
      </c>
      <c r="P65" s="16">
        <f t="shared" si="0"/>
        <v>1058.8616006170237</v>
      </c>
    </row>
    <row r="66" spans="12:16">
      <c r="L66">
        <v>2018</v>
      </c>
      <c r="M66">
        <v>21004.082152678478</v>
      </c>
      <c r="N66">
        <v>3354.3337843894674</v>
      </c>
      <c r="P66" s="16">
        <f t="shared" si="0"/>
        <v>1000.1943882227847</v>
      </c>
    </row>
    <row r="67" spans="12:16">
      <c r="L67">
        <v>2019</v>
      </c>
      <c r="M67">
        <v>19840.331433907329</v>
      </c>
      <c r="N67">
        <v>3168.4837994100567</v>
      </c>
      <c r="P67" s="1052">
        <f t="shared" si="0"/>
        <v>944.77768732892048</v>
      </c>
    </row>
    <row r="68" spans="12:16">
      <c r="L68">
        <v>2020</v>
      </c>
      <c r="M68">
        <v>18741.059406735072</v>
      </c>
      <c r="N68">
        <v>2992.931005806649</v>
      </c>
      <c r="P68" s="16">
        <f t="shared" si="0"/>
        <v>892.43140032071767</v>
      </c>
    </row>
    <row r="69" spans="12:16">
      <c r="L69">
        <v>2021</v>
      </c>
      <c r="M69">
        <v>17702.693569247644</v>
      </c>
      <c r="N69">
        <v>2827.104878108144</v>
      </c>
      <c r="P69" s="16">
        <f t="shared" si="0"/>
        <v>842.98540805941161</v>
      </c>
    </row>
    <row r="70" spans="12:16">
      <c r="L70">
        <v>2022</v>
      </c>
      <c r="M70">
        <v>16721.859357324218</v>
      </c>
      <c r="N70">
        <v>2670.4665013381209</v>
      </c>
      <c r="P70" s="16">
        <f t="shared" si="0"/>
        <v>796.27901701543897</v>
      </c>
    </row>
    <row r="71" spans="12:16">
      <c r="L71">
        <v>2023</v>
      </c>
      <c r="M71">
        <v>15795.369177709559</v>
      </c>
      <c r="N71">
        <v>2522.5068196059578</v>
      </c>
      <c r="P71" s="16">
        <f t="shared" si="0"/>
        <v>752.16043703378853</v>
      </c>
    </row>
  </sheetData>
  <mergeCells count="1">
    <mergeCell ref="Q20:Q21"/>
  </mergeCells>
  <pageMargins left="0.7" right="0.7" top="0.75" bottom="0.75" header="0.3" footer="0.3"/>
  <pageSetup orientation="portrait" horizontalDpi="1200" verticalDpi="1200"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9" tint="0.79998168889431442"/>
  </sheetPr>
  <dimension ref="A1:K105"/>
  <sheetViews>
    <sheetView zoomScaleNormal="100" workbookViewId="0">
      <selection activeCell="K25" sqref="K25"/>
    </sheetView>
  </sheetViews>
  <sheetFormatPr defaultColWidth="9" defaultRowHeight="15"/>
  <cols>
    <col min="1" max="1" width="4" style="365" customWidth="1"/>
    <col min="2" max="2" width="1.140625" style="365" customWidth="1"/>
    <col min="3" max="3" width="7.140625" style="365" customWidth="1"/>
    <col min="4" max="4" width="9.7109375" style="365" customWidth="1"/>
    <col min="5" max="5" width="1.140625" style="365" customWidth="1"/>
    <col min="6" max="6" width="6" style="365" customWidth="1"/>
    <col min="7" max="7" width="18.7109375" style="365" bestFit="1" customWidth="1"/>
    <col min="8" max="8" width="60.140625" style="365" customWidth="1"/>
    <col min="9" max="9" width="20.42578125" style="365" customWidth="1"/>
    <col min="10" max="10" width="21.7109375" style="365" customWidth="1"/>
    <col min="11" max="16384" width="9" style="365"/>
  </cols>
  <sheetData>
    <row r="1" spans="1:11">
      <c r="A1" s="366"/>
      <c r="B1" s="366"/>
      <c r="C1" s="366"/>
      <c r="D1" s="366"/>
      <c r="E1" s="366"/>
      <c r="F1" s="366"/>
    </row>
    <row r="2" spans="1:11" ht="18.75">
      <c r="A2"/>
      <c r="B2" s="1116"/>
      <c r="C2" s="4"/>
      <c r="D2"/>
      <c r="E2"/>
      <c r="F2"/>
      <c r="G2" s="368"/>
    </row>
    <row r="3" spans="1:11">
      <c r="A3"/>
      <c r="B3" s="1117"/>
      <c r="C3"/>
      <c r="D3"/>
      <c r="E3"/>
      <c r="F3"/>
      <c r="G3" s="1108" t="s">
        <v>3900</v>
      </c>
      <c r="H3" s="366"/>
      <c r="I3" s="366"/>
      <c r="J3" s="366"/>
    </row>
    <row r="4" spans="1:11" ht="18.75" customHeight="1">
      <c r="A4"/>
      <c r="B4"/>
      <c r="C4"/>
      <c r="D4"/>
      <c r="E4"/>
      <c r="F4"/>
      <c r="G4" s="1109">
        <v>0.75</v>
      </c>
      <c r="H4" s="59" t="s">
        <v>3901</v>
      </c>
      <c r="K4" s="368"/>
    </row>
    <row r="5" spans="1:11" ht="18.75" customHeight="1">
      <c r="A5"/>
      <c r="B5"/>
      <c r="C5" s="1118"/>
      <c r="D5" s="1118"/>
      <c r="E5"/>
      <c r="F5"/>
      <c r="G5" s="1109">
        <v>0.1</v>
      </c>
      <c r="H5" s="59" t="s">
        <v>3902</v>
      </c>
      <c r="K5" s="368"/>
    </row>
    <row r="6" spans="1:11" ht="15" customHeight="1">
      <c r="A6"/>
      <c r="B6"/>
      <c r="C6"/>
      <c r="D6" s="1118"/>
      <c r="E6"/>
      <c r="F6"/>
      <c r="G6" s="1109">
        <v>0.99</v>
      </c>
      <c r="H6" s="59" t="s">
        <v>3903</v>
      </c>
      <c r="K6" s="368"/>
    </row>
    <row r="7" spans="1:11" ht="15" customHeight="1">
      <c r="A7"/>
      <c r="B7"/>
      <c r="C7" s="1121"/>
      <c r="D7" s="1121"/>
      <c r="E7"/>
      <c r="F7"/>
      <c r="G7" s="1067">
        <f>GWP_CH4</f>
        <v>28</v>
      </c>
      <c r="H7" s="59" t="s">
        <v>3904</v>
      </c>
      <c r="K7" s="368"/>
    </row>
    <row r="8" spans="1:11">
      <c r="A8"/>
      <c r="B8"/>
      <c r="C8" s="1122"/>
      <c r="D8" s="1122"/>
      <c r="E8"/>
      <c r="F8"/>
      <c r="G8" s="1110">
        <f>Conversions!J47</f>
        <v>2000</v>
      </c>
      <c r="H8" s="59" t="s">
        <v>3905</v>
      </c>
      <c r="I8" s="369"/>
      <c r="J8" s="369"/>
    </row>
    <row r="9" spans="1:11">
      <c r="A9"/>
      <c r="B9"/>
      <c r="C9" s="1119"/>
      <c r="D9" s="1119"/>
      <c r="E9"/>
      <c r="F9"/>
      <c r="G9" s="1111">
        <f>Conversions!G48</f>
        <v>4.5359702440351992E-4</v>
      </c>
      <c r="H9" s="59" t="s">
        <v>3906</v>
      </c>
    </row>
    <row r="10" spans="1:11">
      <c r="A10"/>
      <c r="B10"/>
      <c r="C10" s="1120"/>
      <c r="D10" s="1120"/>
      <c r="E10"/>
      <c r="F10"/>
      <c r="G10" s="1067">
        <f>16/12</f>
        <v>1.3333333333333333</v>
      </c>
      <c r="H10" s="59" t="s">
        <v>3907</v>
      </c>
    </row>
    <row r="11" spans="1:11">
      <c r="A11"/>
      <c r="B11"/>
      <c r="C11"/>
      <c r="D11"/>
      <c r="E11"/>
      <c r="F11"/>
      <c r="G11" s="1067">
        <v>0.5</v>
      </c>
      <c r="H11" s="59" t="s">
        <v>3908</v>
      </c>
    </row>
    <row r="12" spans="1:11">
      <c r="A12"/>
      <c r="B12"/>
      <c r="C12"/>
      <c r="D12"/>
      <c r="E12"/>
      <c r="F12"/>
      <c r="G12" s="368"/>
    </row>
    <row r="13" spans="1:11">
      <c r="A13"/>
      <c r="B13"/>
      <c r="C13"/>
      <c r="D13"/>
      <c r="E13"/>
      <c r="F13"/>
      <c r="G13" s="1108" t="s">
        <v>3909</v>
      </c>
      <c r="H13" s="366"/>
    </row>
    <row r="14" spans="1:11">
      <c r="A14"/>
      <c r="B14"/>
      <c r="C14"/>
      <c r="D14"/>
      <c r="E14"/>
      <c r="F14"/>
      <c r="G14" s="1109">
        <v>0</v>
      </c>
      <c r="H14" s="59" t="s">
        <v>3901</v>
      </c>
    </row>
    <row r="15" spans="1:11">
      <c r="A15"/>
      <c r="B15"/>
      <c r="C15"/>
      <c r="D15"/>
      <c r="E15"/>
      <c r="F15"/>
      <c r="G15" s="1109">
        <v>0.1</v>
      </c>
      <c r="H15" s="59" t="s">
        <v>3902</v>
      </c>
    </row>
    <row r="16" spans="1:11">
      <c r="A16"/>
      <c r="B16"/>
      <c r="C16"/>
      <c r="D16"/>
      <c r="E16"/>
      <c r="F16"/>
      <c r="G16" s="1109">
        <v>0.99</v>
      </c>
      <c r="H16" s="59" t="s">
        <v>3903</v>
      </c>
    </row>
    <row r="17" spans="1:11">
      <c r="A17"/>
      <c r="B17"/>
      <c r="C17"/>
      <c r="D17"/>
      <c r="E17"/>
      <c r="F17"/>
      <c r="G17" s="1110">
        <f>GWP_CH4</f>
        <v>28</v>
      </c>
      <c r="H17" s="59" t="s">
        <v>3904</v>
      </c>
    </row>
    <row r="18" spans="1:11">
      <c r="A18"/>
      <c r="B18"/>
      <c r="C18"/>
      <c r="D18"/>
      <c r="E18"/>
      <c r="F18"/>
      <c r="G18" s="1110">
        <f>Conversions!J56</f>
        <v>42</v>
      </c>
      <c r="H18" s="59" t="s">
        <v>3905</v>
      </c>
    </row>
    <row r="19" spans="1:11">
      <c r="A19"/>
      <c r="B19"/>
      <c r="C19"/>
      <c r="D19"/>
      <c r="E19"/>
      <c r="F19"/>
      <c r="G19" s="1111">
        <f>Conversions!G57</f>
        <v>0.1605</v>
      </c>
      <c r="H19" s="59" t="s">
        <v>3906</v>
      </c>
    </row>
    <row r="20" spans="1:11">
      <c r="A20"/>
      <c r="B20"/>
      <c r="C20"/>
      <c r="D20"/>
      <c r="E20"/>
      <c r="F20"/>
      <c r="G20" s="1067">
        <f>16/12</f>
        <v>1.3333333333333333</v>
      </c>
      <c r="H20" s="59" t="s">
        <v>3907</v>
      </c>
    </row>
    <row r="21" spans="1:11">
      <c r="A21"/>
      <c r="B21"/>
      <c r="C21"/>
      <c r="D21"/>
      <c r="E21"/>
      <c r="F21"/>
      <c r="G21" s="1067">
        <v>0.5</v>
      </c>
      <c r="H21" s="59" t="s">
        <v>3908</v>
      </c>
    </row>
    <row r="22" spans="1:11">
      <c r="A22"/>
      <c r="B22"/>
      <c r="C22"/>
      <c r="D22"/>
      <c r="E22"/>
      <c r="F22"/>
      <c r="G22" s="368"/>
    </row>
    <row r="23" spans="1:11">
      <c r="A23"/>
      <c r="B23"/>
      <c r="C23"/>
      <c r="D23"/>
      <c r="E23"/>
      <c r="F23"/>
      <c r="G23" s="368"/>
    </row>
    <row r="24" spans="1:11">
      <c r="A24"/>
      <c r="B24"/>
      <c r="C24"/>
      <c r="D24"/>
      <c r="E24"/>
      <c r="F24"/>
      <c r="G24" s="1108"/>
      <c r="H24" s="366"/>
      <c r="I24" s="366"/>
      <c r="J24" s="366"/>
    </row>
    <row r="25" spans="1:11" ht="15.75">
      <c r="A25"/>
      <c r="B25"/>
      <c r="C25"/>
      <c r="D25"/>
      <c r="E25"/>
      <c r="F25"/>
      <c r="G25" s="1112" t="s">
        <v>3910</v>
      </c>
      <c r="H25" s="394"/>
      <c r="I25" s="394"/>
      <c r="J25" s="395"/>
      <c r="K25" s="368"/>
    </row>
    <row r="26" spans="1:11" ht="33" customHeight="1">
      <c r="A26"/>
      <c r="B26"/>
      <c r="C26"/>
      <c r="D26"/>
      <c r="E26"/>
      <c r="F26"/>
      <c r="G26" s="1067"/>
      <c r="H26" s="396" t="s">
        <v>3911</v>
      </c>
      <c r="I26" s="397" t="s">
        <v>3912</v>
      </c>
      <c r="J26" s="1347" t="s">
        <v>3913</v>
      </c>
      <c r="K26" s="368"/>
    </row>
    <row r="27" spans="1:11">
      <c r="A27"/>
      <c r="B27"/>
      <c r="C27"/>
      <c r="D27"/>
      <c r="E27"/>
      <c r="F27"/>
      <c r="G27" s="1113" t="s">
        <v>3914</v>
      </c>
      <c r="H27" s="398" t="s">
        <v>3915</v>
      </c>
      <c r="I27" s="399" t="s">
        <v>3915</v>
      </c>
      <c r="J27" s="1348"/>
      <c r="K27" s="368"/>
    </row>
    <row r="28" spans="1:11">
      <c r="A28"/>
      <c r="B28"/>
      <c r="C28" s="1120"/>
      <c r="D28" s="1120"/>
      <c r="E28"/>
      <c r="F28"/>
      <c r="G28" s="1114" t="s">
        <v>3916</v>
      </c>
      <c r="H28" s="400">
        <f>10</f>
        <v>10</v>
      </c>
      <c r="I28" s="400">
        <f>0.6</f>
        <v>0.6</v>
      </c>
      <c r="J28" s="401"/>
      <c r="K28" s="368"/>
    </row>
    <row r="29" spans="1:11">
      <c r="A29"/>
      <c r="B29"/>
      <c r="C29"/>
      <c r="D29"/>
      <c r="E29"/>
      <c r="F29"/>
      <c r="G29" s="1115"/>
      <c r="H29" s="369"/>
      <c r="I29" s="369"/>
      <c r="J29" s="369"/>
    </row>
    <row r="30" spans="1:11">
      <c r="A30"/>
      <c r="B30"/>
      <c r="C30"/>
      <c r="D30"/>
      <c r="E30"/>
      <c r="F30"/>
      <c r="G30" s="368"/>
    </row>
    <row r="31" spans="1:11">
      <c r="A31"/>
      <c r="B31"/>
      <c r="C31"/>
      <c r="D31"/>
      <c r="E31"/>
      <c r="F31"/>
      <c r="G31" s="368"/>
    </row>
    <row r="32" spans="1:11">
      <c r="A32"/>
      <c r="B32"/>
      <c r="C32"/>
      <c r="D32"/>
      <c r="E32"/>
      <c r="F32"/>
      <c r="G32" s="368"/>
    </row>
    <row r="33" spans="1:10">
      <c r="A33"/>
      <c r="B33"/>
      <c r="C33"/>
      <c r="D33"/>
      <c r="E33"/>
      <c r="F33"/>
      <c r="G33" s="368"/>
    </row>
    <row r="34" spans="1:10">
      <c r="A34"/>
      <c r="B34"/>
      <c r="C34"/>
      <c r="D34"/>
      <c r="E34"/>
      <c r="F34"/>
      <c r="G34" s="368"/>
    </row>
    <row r="35" spans="1:10">
      <c r="A35"/>
      <c r="B35"/>
      <c r="C35"/>
      <c r="D35"/>
      <c r="E35"/>
      <c r="F35"/>
      <c r="G35" s="368"/>
    </row>
    <row r="36" spans="1:10">
      <c r="A36"/>
      <c r="B36"/>
      <c r="C36"/>
      <c r="D36"/>
      <c r="E36"/>
      <c r="F36"/>
      <c r="G36" s="368"/>
    </row>
    <row r="37" spans="1:10">
      <c r="A37"/>
      <c r="B37"/>
      <c r="C37"/>
      <c r="D37"/>
      <c r="E37"/>
      <c r="F37"/>
      <c r="G37" s="1115"/>
      <c r="H37" s="369"/>
      <c r="I37" s="369"/>
      <c r="J37" s="369"/>
    </row>
    <row r="38" spans="1:10">
      <c r="A38"/>
      <c r="B38"/>
      <c r="C38"/>
      <c r="D38"/>
      <c r="E38"/>
      <c r="F38"/>
      <c r="G38" s="368"/>
    </row>
    <row r="39" spans="1:10">
      <c r="A39"/>
      <c r="B39"/>
      <c r="C39"/>
      <c r="D39"/>
      <c r="E39"/>
      <c r="F39"/>
      <c r="G39" s="368"/>
    </row>
    <row r="40" spans="1:10">
      <c r="A40"/>
      <c r="B40"/>
      <c r="C40"/>
      <c r="D40"/>
      <c r="E40"/>
      <c r="F40"/>
      <c r="G40" s="368"/>
    </row>
    <row r="41" spans="1:10">
      <c r="A41"/>
      <c r="B41"/>
      <c r="C41"/>
      <c r="D41"/>
      <c r="E41"/>
      <c r="F41"/>
      <c r="G41" s="368"/>
    </row>
    <row r="42" spans="1:10">
      <c r="A42"/>
      <c r="B42"/>
      <c r="C42"/>
      <c r="D42"/>
      <c r="E42"/>
      <c r="F42"/>
      <c r="G42" s="368"/>
    </row>
    <row r="43" spans="1:10">
      <c r="A43"/>
      <c r="B43"/>
      <c r="C43"/>
      <c r="D43"/>
      <c r="E43"/>
      <c r="F43"/>
      <c r="G43" s="368"/>
    </row>
    <row r="44" spans="1:10">
      <c r="A44"/>
      <c r="B44"/>
      <c r="C44"/>
      <c r="D44"/>
      <c r="E44"/>
      <c r="F44"/>
      <c r="G44" s="368"/>
    </row>
    <row r="45" spans="1:10">
      <c r="A45"/>
      <c r="B45"/>
      <c r="C45"/>
      <c r="D45"/>
      <c r="E45"/>
      <c r="F45"/>
      <c r="G45" s="368"/>
    </row>
    <row r="46" spans="1:10">
      <c r="A46"/>
      <c r="B46"/>
      <c r="C46" s="1120"/>
      <c r="D46"/>
      <c r="E46"/>
      <c r="F46"/>
      <c r="G46" s="368"/>
    </row>
    <row r="47" spans="1:10">
      <c r="A47"/>
      <c r="B47"/>
      <c r="C47"/>
      <c r="D47"/>
      <c r="E47"/>
      <c r="F47"/>
      <c r="G47" s="368"/>
    </row>
    <row r="48" spans="1:10">
      <c r="A48"/>
      <c r="B48"/>
      <c r="C48"/>
      <c r="D48"/>
      <c r="E48"/>
      <c r="F48"/>
      <c r="G48" s="368"/>
    </row>
    <row r="49" spans="1:7">
      <c r="A49"/>
      <c r="B49"/>
      <c r="C49"/>
      <c r="D49"/>
      <c r="E49"/>
      <c r="F49"/>
      <c r="G49" s="368"/>
    </row>
    <row r="50" spans="1:7">
      <c r="A50"/>
      <c r="B50"/>
      <c r="C50"/>
      <c r="D50"/>
      <c r="E50"/>
      <c r="F50"/>
      <c r="G50" s="368"/>
    </row>
    <row r="51" spans="1:7">
      <c r="A51"/>
      <c r="B51"/>
      <c r="C51"/>
      <c r="D51"/>
      <c r="E51"/>
      <c r="F51"/>
      <c r="G51" s="368"/>
    </row>
    <row r="52" spans="1:7" ht="18">
      <c r="A52"/>
      <c r="B52"/>
      <c r="C52"/>
      <c r="D52" s="1118"/>
      <c r="E52"/>
      <c r="F52"/>
      <c r="G52" s="368"/>
    </row>
    <row r="53" spans="1:7" ht="18">
      <c r="A53"/>
      <c r="B53"/>
      <c r="C53"/>
      <c r="D53" s="1118"/>
      <c r="E53"/>
      <c r="F53"/>
      <c r="G53" s="368"/>
    </row>
    <row r="54" spans="1:7">
      <c r="A54"/>
      <c r="B54"/>
      <c r="C54"/>
      <c r="D54" s="1121"/>
      <c r="E54"/>
      <c r="F54"/>
      <c r="G54" s="368"/>
    </row>
    <row r="55" spans="1:7">
      <c r="A55"/>
      <c r="B55"/>
      <c r="C55"/>
      <c r="D55" s="1122"/>
      <c r="E55"/>
      <c r="F55"/>
      <c r="G55" s="368"/>
    </row>
    <row r="56" spans="1:7">
      <c r="A56"/>
      <c r="B56"/>
      <c r="C56"/>
      <c r="D56" s="1119"/>
      <c r="E56"/>
      <c r="F56"/>
      <c r="G56" s="368"/>
    </row>
    <row r="57" spans="1:7">
      <c r="A57"/>
      <c r="B57"/>
      <c r="C57"/>
      <c r="D57" s="1120"/>
      <c r="E57"/>
      <c r="F57"/>
      <c r="G57" s="368"/>
    </row>
    <row r="58" spans="1:7">
      <c r="A58"/>
      <c r="B58"/>
      <c r="C58"/>
      <c r="D58"/>
      <c r="E58"/>
      <c r="F58"/>
      <c r="G58" s="368"/>
    </row>
    <row r="59" spans="1:7">
      <c r="A59"/>
      <c r="B59"/>
      <c r="C59"/>
      <c r="D59"/>
      <c r="E59"/>
      <c r="F59"/>
      <c r="G59" s="368"/>
    </row>
    <row r="60" spans="1:7">
      <c r="A60"/>
      <c r="B60"/>
      <c r="C60"/>
      <c r="D60"/>
      <c r="E60"/>
      <c r="F60"/>
      <c r="G60" s="368"/>
    </row>
    <row r="61" spans="1:7">
      <c r="A61"/>
      <c r="B61"/>
      <c r="C61"/>
      <c r="D61"/>
      <c r="E61"/>
      <c r="F61"/>
      <c r="G61" s="368"/>
    </row>
    <row r="62" spans="1:7">
      <c r="A62"/>
      <c r="B62"/>
      <c r="C62"/>
      <c r="D62"/>
      <c r="E62"/>
      <c r="F62"/>
      <c r="G62" s="368"/>
    </row>
    <row r="63" spans="1:7">
      <c r="A63"/>
      <c r="B63"/>
      <c r="C63"/>
      <c r="D63"/>
      <c r="E63"/>
      <c r="F63"/>
      <c r="G63" s="368"/>
    </row>
    <row r="64" spans="1:7">
      <c r="A64"/>
      <c r="B64"/>
      <c r="C64"/>
      <c r="D64"/>
      <c r="E64"/>
      <c r="F64"/>
      <c r="G64" s="368"/>
    </row>
    <row r="65" spans="1:7">
      <c r="A65"/>
      <c r="B65"/>
      <c r="C65"/>
      <c r="D65"/>
      <c r="E65"/>
      <c r="F65"/>
      <c r="G65" s="368"/>
    </row>
    <row r="66" spans="1:7">
      <c r="A66"/>
      <c r="B66"/>
      <c r="C66"/>
      <c r="D66"/>
      <c r="E66"/>
      <c r="F66"/>
      <c r="G66" s="368"/>
    </row>
    <row r="67" spans="1:7">
      <c r="A67"/>
      <c r="B67"/>
      <c r="C67"/>
      <c r="D67"/>
      <c r="E67"/>
      <c r="F67"/>
      <c r="G67" s="368"/>
    </row>
    <row r="68" spans="1:7">
      <c r="A68"/>
      <c r="B68"/>
      <c r="C68"/>
      <c r="D68"/>
      <c r="E68"/>
      <c r="F68"/>
      <c r="G68" s="368"/>
    </row>
    <row r="69" spans="1:7">
      <c r="A69"/>
      <c r="B69"/>
      <c r="C69"/>
      <c r="D69"/>
      <c r="E69"/>
      <c r="F69"/>
      <c r="G69" s="368"/>
    </row>
    <row r="70" spans="1:7">
      <c r="A70"/>
      <c r="B70"/>
      <c r="C70"/>
      <c r="D70"/>
      <c r="E70"/>
      <c r="F70"/>
      <c r="G70" s="368"/>
    </row>
    <row r="71" spans="1:7">
      <c r="A71"/>
      <c r="B71"/>
      <c r="C71"/>
      <c r="D71"/>
      <c r="E71"/>
      <c r="F71"/>
      <c r="G71" s="368"/>
    </row>
    <row r="72" spans="1:7">
      <c r="A72"/>
      <c r="B72"/>
      <c r="C72"/>
      <c r="D72"/>
      <c r="E72"/>
      <c r="F72"/>
      <c r="G72" s="368"/>
    </row>
    <row r="73" spans="1:7">
      <c r="A73"/>
      <c r="B73"/>
      <c r="C73"/>
      <c r="D73"/>
      <c r="E73"/>
      <c r="F73"/>
      <c r="G73" s="368"/>
    </row>
    <row r="74" spans="1:7">
      <c r="A74"/>
      <c r="B74"/>
      <c r="C74"/>
      <c r="D74"/>
      <c r="E74"/>
      <c r="F74"/>
      <c r="G74" s="368"/>
    </row>
    <row r="75" spans="1:7">
      <c r="A75"/>
      <c r="B75"/>
      <c r="C75"/>
      <c r="D75" s="1120"/>
      <c r="E75"/>
      <c r="F75"/>
      <c r="G75" s="368"/>
    </row>
    <row r="76" spans="1:7">
      <c r="A76"/>
      <c r="B76"/>
      <c r="C76"/>
      <c r="D76"/>
      <c r="E76"/>
      <c r="F76"/>
      <c r="G76" s="368"/>
    </row>
    <row r="77" spans="1:7">
      <c r="A77"/>
      <c r="B77"/>
      <c r="C77"/>
      <c r="D77"/>
      <c r="E77"/>
      <c r="F77"/>
      <c r="G77" s="368"/>
    </row>
    <row r="78" spans="1:7">
      <c r="A78"/>
      <c r="B78"/>
      <c r="C78"/>
      <c r="D78"/>
      <c r="E78"/>
      <c r="F78"/>
      <c r="G78" s="368"/>
    </row>
    <row r="79" spans="1:7">
      <c r="A79"/>
      <c r="B79"/>
      <c r="C79"/>
      <c r="D79"/>
      <c r="E79"/>
      <c r="F79"/>
      <c r="G79" s="368"/>
    </row>
    <row r="80" spans="1:7">
      <c r="A80"/>
      <c r="B80"/>
      <c r="C80"/>
      <c r="D80"/>
      <c r="E80"/>
      <c r="F80"/>
      <c r="G80" s="368"/>
    </row>
    <row r="81" spans="1:7">
      <c r="A81"/>
      <c r="B81"/>
      <c r="C81"/>
      <c r="D81"/>
      <c r="E81"/>
      <c r="F81"/>
      <c r="G81" s="368"/>
    </row>
    <row r="82" spans="1:7">
      <c r="A82"/>
      <c r="B82"/>
      <c r="C82"/>
      <c r="D82"/>
      <c r="E82"/>
      <c r="F82"/>
      <c r="G82" s="368"/>
    </row>
    <row r="83" spans="1:7">
      <c r="A83"/>
      <c r="B83"/>
      <c r="C83"/>
      <c r="D83"/>
      <c r="E83"/>
      <c r="F83"/>
      <c r="G83" s="368"/>
    </row>
    <row r="84" spans="1:7">
      <c r="A84"/>
      <c r="B84"/>
      <c r="C84"/>
      <c r="D84"/>
      <c r="E84"/>
      <c r="F84"/>
      <c r="G84" s="368"/>
    </row>
    <row r="85" spans="1:7">
      <c r="A85"/>
      <c r="B85"/>
      <c r="C85"/>
      <c r="D85"/>
      <c r="E85"/>
      <c r="F85"/>
      <c r="G85" s="368"/>
    </row>
    <row r="86" spans="1:7">
      <c r="A86"/>
      <c r="B86"/>
      <c r="C86"/>
      <c r="D86"/>
      <c r="E86"/>
      <c r="F86"/>
      <c r="G86" s="368"/>
    </row>
    <row r="87" spans="1:7">
      <c r="A87"/>
      <c r="B87"/>
      <c r="C87"/>
      <c r="D87"/>
      <c r="E87"/>
      <c r="F87"/>
      <c r="G87" s="368"/>
    </row>
    <row r="88" spans="1:7">
      <c r="A88"/>
      <c r="B88"/>
      <c r="C88"/>
      <c r="D88"/>
      <c r="E88"/>
      <c r="F88"/>
      <c r="G88" s="368"/>
    </row>
    <row r="89" spans="1:7">
      <c r="A89"/>
      <c r="B89"/>
      <c r="C89"/>
      <c r="D89"/>
      <c r="E89"/>
      <c r="F89"/>
      <c r="G89" s="368"/>
    </row>
    <row r="90" spans="1:7">
      <c r="A90"/>
      <c r="B90"/>
      <c r="C90"/>
      <c r="D90"/>
      <c r="E90"/>
      <c r="F90"/>
      <c r="G90" s="368"/>
    </row>
    <row r="91" spans="1:7">
      <c r="A91"/>
      <c r="B91"/>
      <c r="C91"/>
      <c r="D91"/>
      <c r="E91"/>
      <c r="F91"/>
      <c r="G91" s="368"/>
    </row>
    <row r="92" spans="1:7">
      <c r="A92"/>
      <c r="B92"/>
      <c r="C92"/>
      <c r="D92"/>
      <c r="E92"/>
      <c r="F92"/>
      <c r="G92" s="368"/>
    </row>
    <row r="93" spans="1:7">
      <c r="A93"/>
      <c r="B93"/>
      <c r="C93"/>
      <c r="D93"/>
      <c r="E93"/>
      <c r="F93"/>
      <c r="G93" s="368"/>
    </row>
    <row r="94" spans="1:7">
      <c r="A94"/>
      <c r="B94"/>
      <c r="C94"/>
      <c r="D94"/>
      <c r="E94"/>
      <c r="F94"/>
      <c r="G94" s="368"/>
    </row>
    <row r="95" spans="1:7">
      <c r="A95"/>
      <c r="B95"/>
      <c r="C95"/>
      <c r="D95"/>
      <c r="E95"/>
      <c r="F95"/>
      <c r="G95" s="368"/>
    </row>
    <row r="96" spans="1:7">
      <c r="A96"/>
      <c r="B96"/>
      <c r="C96"/>
      <c r="D96"/>
      <c r="E96"/>
      <c r="F96"/>
      <c r="G96" s="368"/>
    </row>
    <row r="97" spans="1:7">
      <c r="A97"/>
      <c r="B97"/>
      <c r="C97"/>
      <c r="D97"/>
      <c r="E97"/>
      <c r="F97"/>
      <c r="G97" s="368"/>
    </row>
    <row r="98" spans="1:7">
      <c r="A98" s="369"/>
      <c r="B98" s="369"/>
      <c r="C98" s="369"/>
      <c r="D98" s="369"/>
      <c r="E98" s="369"/>
      <c r="F98" s="369"/>
    </row>
    <row r="103" spans="1:7" ht="54" customHeight="1"/>
    <row r="104" spans="1:7">
      <c r="C104" s="367"/>
    </row>
    <row r="105" spans="1:7">
      <c r="C105" s="367"/>
    </row>
  </sheetData>
  <mergeCells count="1">
    <mergeCell ref="J26:J27"/>
  </mergeCells>
  <pageMargins left="0.7" right="0.7" top="0.75" bottom="0.75" header="0.3" footer="0.3"/>
  <pageSetup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24">
    <tabColor theme="8" tint="0.59999389629810485"/>
  </sheetPr>
  <dimension ref="B1:S102"/>
  <sheetViews>
    <sheetView showGridLines="0" zoomScale="70" zoomScaleNormal="70" zoomScalePageLayoutView="120" workbookViewId="0">
      <pane ySplit="1" topLeftCell="A2" activePane="bottomLeft" state="frozen"/>
      <selection pane="bottomLeft" activeCell="H28" sqref="H28"/>
    </sheetView>
  </sheetViews>
  <sheetFormatPr defaultColWidth="8.7109375" defaultRowHeight="15"/>
  <cols>
    <col min="2" max="2" width="26.140625" style="2" customWidth="1"/>
    <col min="3" max="3" width="17.28515625" customWidth="1"/>
    <col min="4" max="4" width="12" customWidth="1"/>
    <col min="5" max="5" width="10.28515625" customWidth="1"/>
    <col min="6" max="7" width="14.42578125" customWidth="1"/>
    <col min="8" max="8" width="18.28515625" customWidth="1"/>
    <col min="9" max="9" width="22.7109375" customWidth="1"/>
    <col min="10" max="10" width="14.42578125" bestFit="1" customWidth="1"/>
    <col min="11" max="11" width="14.28515625" customWidth="1"/>
    <col min="12" max="12" width="13.7109375" customWidth="1"/>
    <col min="13" max="13" width="32.28515625" customWidth="1"/>
    <col min="14" max="14" width="45.7109375" customWidth="1"/>
    <col min="15" max="15" width="37.28515625" customWidth="1"/>
    <col min="16" max="16" width="35.140625" customWidth="1"/>
    <col min="17" max="21" width="8.7109375" customWidth="1"/>
  </cols>
  <sheetData>
    <row r="1" spans="2:19" s="140" customFormat="1" ht="24" thickBot="1">
      <c r="B1" s="831" t="s">
        <v>624</v>
      </c>
    </row>
    <row r="2" spans="2:19">
      <c r="B2" s="24"/>
      <c r="E2" s="29"/>
    </row>
    <row r="3" spans="2:19">
      <c r="B3" s="770" t="s">
        <v>888</v>
      </c>
      <c r="C3" s="1006"/>
      <c r="D3" s="32"/>
    </row>
    <row r="4" spans="2:19">
      <c r="B4" s="35"/>
      <c r="C4" s="35"/>
      <c r="D4" s="35"/>
    </row>
    <row r="5" spans="2:19" s="9" customFormat="1" ht="15" customHeight="1">
      <c r="B5" s="111" t="s">
        <v>3917</v>
      </c>
      <c r="C5" s="98"/>
      <c r="D5" s="98"/>
      <c r="E5" s="98"/>
      <c r="F5" s="98"/>
      <c r="G5" s="98"/>
      <c r="H5" s="98"/>
      <c r="I5" s="98"/>
      <c r="J5" s="97"/>
      <c r="K5" s="98"/>
      <c r="L5" s="98"/>
      <c r="M5" s="98"/>
      <c r="N5" s="98"/>
      <c r="O5" s="98"/>
      <c r="P5" s="98"/>
    </row>
    <row r="6" spans="2:19" s="11" customFormat="1" ht="15" customHeight="1">
      <c r="B6" s="10" t="s">
        <v>816</v>
      </c>
      <c r="C6" s="10" t="s">
        <v>819</v>
      </c>
      <c r="D6" s="10" t="s">
        <v>232</v>
      </c>
      <c r="E6" s="10" t="s">
        <v>891</v>
      </c>
      <c r="F6" s="10" t="s">
        <v>3918</v>
      </c>
      <c r="G6" s="70" t="s">
        <v>892</v>
      </c>
      <c r="H6" s="10" t="s">
        <v>894</v>
      </c>
      <c r="I6" s="10" t="s">
        <v>895</v>
      </c>
      <c r="J6" s="10" t="s">
        <v>896</v>
      </c>
      <c r="K6" s="10" t="s">
        <v>897</v>
      </c>
      <c r="L6" s="13" t="s">
        <v>3919</v>
      </c>
      <c r="M6" s="10" t="s">
        <v>898</v>
      </c>
      <c r="N6" s="10" t="s">
        <v>899</v>
      </c>
      <c r="O6" s="10" t="s">
        <v>3920</v>
      </c>
      <c r="P6" s="10" t="s">
        <v>521</v>
      </c>
      <c r="Q6" s="10" t="s">
        <v>900</v>
      </c>
      <c r="R6" s="13" t="s">
        <v>525</v>
      </c>
      <c r="S6" s="13" t="s">
        <v>901</v>
      </c>
    </row>
    <row r="7" spans="2:19" s="11" customFormat="1">
      <c r="B7" s="882" t="s">
        <v>3921</v>
      </c>
      <c r="C7" s="1073" t="s">
        <v>3922</v>
      </c>
      <c r="D7" s="1073" t="s">
        <v>630</v>
      </c>
      <c r="E7" s="1241">
        <v>2009</v>
      </c>
      <c r="F7" s="921">
        <f>C38/C27</f>
        <v>5765243.7519999994</v>
      </c>
      <c r="G7" s="1242">
        <f>F7*Conversions!$G$13</f>
        <v>5765.2437519999994</v>
      </c>
      <c r="H7" s="1139">
        <f>G7*Factors!$G$23</f>
        <v>2165.3006561988568</v>
      </c>
      <c r="I7" s="1226">
        <f>G7*Factors!$H$23</f>
        <v>0.19791057205450419</v>
      </c>
      <c r="J7" s="1226">
        <f>G7*Factors!$I$23</f>
        <v>3.6245250114633039E-2</v>
      </c>
      <c r="K7" s="1139">
        <f>G7*Factors!$J$23</f>
        <v>2180.4471434967609</v>
      </c>
      <c r="L7" t="s">
        <v>3923</v>
      </c>
      <c r="M7" s="882" t="s">
        <v>3922</v>
      </c>
      <c r="N7" s="1073" t="s">
        <v>872</v>
      </c>
      <c r="O7" s="1073"/>
      <c r="P7" s="1073">
        <v>3</v>
      </c>
      <c r="Q7" s="1073"/>
      <c r="R7" s="1264" t="s">
        <v>3924</v>
      </c>
      <c r="S7" s="886" t="s">
        <v>3925</v>
      </c>
    </row>
    <row r="8" spans="2:19" s="11" customFormat="1">
      <c r="B8" s="882" t="s">
        <v>3921</v>
      </c>
      <c r="C8" s="1073" t="s">
        <v>3922</v>
      </c>
      <c r="D8" s="1073" t="s">
        <v>630</v>
      </c>
      <c r="E8" s="1241">
        <v>2019</v>
      </c>
      <c r="F8" s="921">
        <f>C48/C27</f>
        <v>5187281.7034285692</v>
      </c>
      <c r="G8" s="1242">
        <f>F8*Conversions!$G$13</f>
        <v>5187.281703428569</v>
      </c>
      <c r="H8" s="1139">
        <f>G8*Factors!$B$23</f>
        <v>1489.4082002496073</v>
      </c>
      <c r="I8" s="1226">
        <f>G8*Factors!$C$23</f>
        <v>0.1811760369971876</v>
      </c>
      <c r="J8" s="1226">
        <f>G8*Factors!$D$23</f>
        <v>2.3529355454180213E-2</v>
      </c>
      <c r="K8" s="1139">
        <f>G8*Factors!$E$23</f>
        <v>1500.7164084808862</v>
      </c>
      <c r="L8" s="1243" t="s">
        <v>3926</v>
      </c>
      <c r="M8" s="882" t="s">
        <v>3922</v>
      </c>
      <c r="N8" s="1073" t="s">
        <v>872</v>
      </c>
      <c r="O8" s="1073"/>
      <c r="P8" s="1073">
        <v>3</v>
      </c>
      <c r="Q8" s="1073"/>
      <c r="R8" s="1264" t="s">
        <v>3924</v>
      </c>
      <c r="S8" s="886" t="s">
        <v>3925</v>
      </c>
    </row>
    <row r="9" spans="2:19" s="9" customFormat="1" ht="15" customHeight="1">
      <c r="B9" s="25"/>
      <c r="E9" s="11"/>
      <c r="F9" s="11"/>
      <c r="G9" s="11"/>
      <c r="H9" s="11"/>
      <c r="I9" s="38"/>
      <c r="J9" s="22"/>
      <c r="K9" s="69"/>
      <c r="L9" s="14"/>
      <c r="M9" s="14"/>
      <c r="N9" s="14"/>
      <c r="O9" s="15"/>
      <c r="P9" s="63"/>
      <c r="Q9" s="51"/>
      <c r="R9" s="94"/>
    </row>
    <row r="10" spans="2:19" s="9" customFormat="1" ht="15" customHeight="1">
      <c r="B10" s="25"/>
      <c r="E10" s="11"/>
      <c r="F10" s="11"/>
      <c r="G10" s="11"/>
      <c r="H10" s="11"/>
      <c r="I10" s="38"/>
      <c r="J10" s="22"/>
      <c r="K10" s="69"/>
      <c r="L10" s="14"/>
      <c r="M10" s="14"/>
      <c r="N10" s="14"/>
      <c r="O10" s="15"/>
      <c r="P10" s="63"/>
      <c r="Q10" s="51"/>
      <c r="R10" s="94"/>
    </row>
    <row r="11" spans="2:19" s="767" customFormat="1"/>
    <row r="12" spans="2:19" s="767" customFormat="1"/>
    <row r="13" spans="2:19">
      <c r="L13" s="11"/>
      <c r="M13" s="11"/>
      <c r="N13" s="11"/>
    </row>
    <row r="14" spans="2:19">
      <c r="K14">
        <f>(K8-K7)/K7</f>
        <v>-0.3117391481115187</v>
      </c>
      <c r="L14" s="11"/>
      <c r="M14" s="11"/>
      <c r="N14" s="11"/>
    </row>
    <row r="15" spans="2:19" ht="18.75">
      <c r="B15" s="372" t="s">
        <v>3927</v>
      </c>
      <c r="C15" s="379"/>
      <c r="G15" s="17"/>
      <c r="L15" s="11"/>
      <c r="M15" s="11"/>
      <c r="N15" s="11"/>
    </row>
    <row r="16" spans="2:19">
      <c r="L16" s="11"/>
      <c r="M16" s="11"/>
      <c r="N16" s="11"/>
    </row>
    <row r="17" spans="2:14">
      <c r="C17" s="59">
        <v>2020</v>
      </c>
      <c r="L17" s="11"/>
      <c r="M17" s="11"/>
      <c r="N17" s="11"/>
    </row>
    <row r="18" spans="2:14">
      <c r="B18" s="86" t="s">
        <v>3928</v>
      </c>
      <c r="C18" s="755">
        <v>7181279698</v>
      </c>
      <c r="D18" s="1259"/>
      <c r="L18" s="11"/>
      <c r="M18" s="11"/>
      <c r="N18" s="11"/>
    </row>
    <row r="19" spans="2:14">
      <c r="B19" t="s">
        <v>608</v>
      </c>
      <c r="C19" s="18"/>
      <c r="L19" s="11"/>
      <c r="M19" s="11"/>
      <c r="N19" s="11"/>
    </row>
    <row r="20" spans="2:14">
      <c r="B20" s="17" t="s">
        <v>610</v>
      </c>
      <c r="C20" s="18"/>
      <c r="L20" s="11"/>
      <c r="M20" s="11"/>
      <c r="N20" s="11"/>
    </row>
    <row r="21" spans="2:14">
      <c r="C21" s="18"/>
      <c r="L21" s="11"/>
      <c r="M21" s="11"/>
      <c r="N21" s="11"/>
    </row>
    <row r="22" spans="2:14">
      <c r="B22" s="24" t="s">
        <v>3929</v>
      </c>
      <c r="L22" s="11"/>
      <c r="M22" s="11"/>
      <c r="N22" s="11"/>
    </row>
    <row r="23" spans="2:14">
      <c r="B23" s="86" t="s">
        <v>3930</v>
      </c>
      <c r="C23" s="59">
        <v>0</v>
      </c>
      <c r="D23" t="s">
        <v>3931</v>
      </c>
      <c r="L23" s="11"/>
      <c r="M23" s="11"/>
      <c r="N23" s="11"/>
    </row>
    <row r="24" spans="2:14">
      <c r="B24" s="86" t="s">
        <v>3932</v>
      </c>
      <c r="C24" s="59">
        <v>110</v>
      </c>
      <c r="L24" s="11"/>
      <c r="M24" s="11"/>
      <c r="N24" s="11"/>
    </row>
    <row r="25" spans="2:14">
      <c r="B25" s="86" t="s">
        <v>3933</v>
      </c>
      <c r="C25" s="59">
        <v>750</v>
      </c>
      <c r="L25" s="11"/>
      <c r="M25" s="11"/>
      <c r="N25" s="11"/>
    </row>
    <row r="26" spans="2:14">
      <c r="B26" s="86" t="s">
        <v>3934</v>
      </c>
      <c r="C26" s="59">
        <v>540</v>
      </c>
      <c r="L26" s="11"/>
      <c r="M26" s="11"/>
      <c r="N26" s="11"/>
    </row>
    <row r="27" spans="2:14">
      <c r="B27" s="710" t="s">
        <v>3935</v>
      </c>
      <c r="C27" s="4">
        <f>SUM(C23:C26)</f>
        <v>1400</v>
      </c>
      <c r="L27" s="11"/>
      <c r="M27" s="11"/>
      <c r="N27" s="11"/>
    </row>
    <row r="28" spans="2:14">
      <c r="L28" s="11"/>
      <c r="M28" s="11"/>
      <c r="N28" s="11"/>
    </row>
    <row r="29" spans="2:14">
      <c r="B29" s="1007" t="s">
        <v>3936</v>
      </c>
      <c r="L29" s="11"/>
      <c r="M29" s="11"/>
      <c r="N29" s="11"/>
    </row>
    <row r="30" spans="2:14">
      <c r="B30" t="s">
        <v>3923</v>
      </c>
      <c r="L30" s="11"/>
      <c r="M30" s="11"/>
      <c r="N30" s="11"/>
    </row>
    <row r="31" spans="2:14">
      <c r="B31" t="s">
        <v>3937</v>
      </c>
      <c r="C31" s="1008">
        <f>23000000*365</f>
        <v>8395000000</v>
      </c>
      <c r="L31" s="11"/>
      <c r="M31" s="11"/>
      <c r="N31" s="11"/>
    </row>
    <row r="32" spans="2:14">
      <c r="L32" s="11"/>
      <c r="M32" s="11"/>
      <c r="N32" s="11"/>
    </row>
    <row r="33" spans="2:14">
      <c r="L33" s="11"/>
      <c r="M33" s="11"/>
      <c r="N33" s="11"/>
    </row>
    <row r="34" spans="2:14">
      <c r="B34">
        <v>2005</v>
      </c>
      <c r="C34" s="16">
        <f>C31</f>
        <v>8395000000</v>
      </c>
    </row>
    <row r="35" spans="2:14">
      <c r="B35">
        <v>2006</v>
      </c>
      <c r="C35" s="16">
        <f>C34-($C$34-$C$49)/($B$49-$B$34)</f>
        <v>8314085313.1999998</v>
      </c>
      <c r="L35" s="11"/>
      <c r="M35" s="11"/>
      <c r="N35" s="11"/>
    </row>
    <row r="36" spans="2:14">
      <c r="B36">
        <v>2007</v>
      </c>
      <c r="C36" s="16">
        <f t="shared" ref="C36:C48" si="0">C35-($C$34-$C$49)/($B$49-$B$34)</f>
        <v>8233170626.3999996</v>
      </c>
      <c r="L36" s="11"/>
      <c r="M36" s="11"/>
      <c r="N36" s="11"/>
    </row>
    <row r="37" spans="2:14">
      <c r="B37">
        <v>2008</v>
      </c>
      <c r="C37" s="16">
        <f t="shared" si="0"/>
        <v>8152255939.5999994</v>
      </c>
      <c r="L37" s="11"/>
      <c r="M37" s="11"/>
      <c r="N37" s="11"/>
    </row>
    <row r="38" spans="2:14">
      <c r="B38">
        <v>2009</v>
      </c>
      <c r="C38" s="1009">
        <f t="shared" si="0"/>
        <v>8071341252.7999992</v>
      </c>
      <c r="L38" s="11"/>
      <c r="M38" s="11"/>
      <c r="N38" s="11"/>
    </row>
    <row r="39" spans="2:14">
      <c r="B39">
        <v>2010</v>
      </c>
      <c r="C39" s="16">
        <f t="shared" si="0"/>
        <v>7990426565.999999</v>
      </c>
      <c r="L39" s="11"/>
      <c r="M39" s="11"/>
      <c r="N39" s="11"/>
    </row>
    <row r="40" spans="2:14">
      <c r="B40">
        <v>2011</v>
      </c>
      <c r="C40" s="16">
        <f t="shared" si="0"/>
        <v>7909511879.1999989</v>
      </c>
      <c r="L40" s="11"/>
      <c r="M40" s="11"/>
      <c r="N40" s="11"/>
    </row>
    <row r="41" spans="2:14">
      <c r="B41">
        <v>2012</v>
      </c>
      <c r="C41" s="16">
        <f t="shared" si="0"/>
        <v>7828597192.3999987</v>
      </c>
      <c r="L41" s="11"/>
      <c r="M41" s="11"/>
      <c r="N41" s="11"/>
    </row>
    <row r="42" spans="2:14">
      <c r="B42">
        <v>2013</v>
      </c>
      <c r="C42" s="16">
        <f t="shared" si="0"/>
        <v>7747682505.5999985</v>
      </c>
      <c r="L42" s="11"/>
      <c r="M42" s="11"/>
      <c r="N42" s="11"/>
    </row>
    <row r="43" spans="2:14">
      <c r="B43">
        <v>2014</v>
      </c>
      <c r="C43" s="16">
        <f t="shared" si="0"/>
        <v>7666767818.7999983</v>
      </c>
      <c r="L43" s="11"/>
      <c r="M43" s="11"/>
      <c r="N43" s="11"/>
    </row>
    <row r="44" spans="2:14">
      <c r="B44">
        <v>2015</v>
      </c>
      <c r="C44" s="16">
        <f t="shared" si="0"/>
        <v>7585853131.9999981</v>
      </c>
      <c r="L44" s="11"/>
      <c r="M44" s="11"/>
      <c r="N44" s="11"/>
    </row>
    <row r="45" spans="2:14">
      <c r="B45">
        <v>2016</v>
      </c>
      <c r="C45" s="16">
        <f t="shared" si="0"/>
        <v>7504938445.1999979</v>
      </c>
      <c r="L45" s="11"/>
      <c r="M45" s="11"/>
      <c r="N45" s="11"/>
    </row>
    <row r="46" spans="2:14">
      <c r="B46">
        <v>2017</v>
      </c>
      <c r="C46" s="16">
        <f t="shared" si="0"/>
        <v>7424023758.3999977</v>
      </c>
      <c r="L46" s="11"/>
      <c r="M46" s="11"/>
      <c r="N46" s="11"/>
    </row>
    <row r="47" spans="2:14">
      <c r="B47">
        <v>2018</v>
      </c>
      <c r="C47" s="16">
        <f t="shared" si="0"/>
        <v>7343109071.5999975</v>
      </c>
      <c r="L47" s="11"/>
      <c r="M47" s="11"/>
      <c r="N47" s="11"/>
    </row>
    <row r="48" spans="2:14">
      <c r="B48">
        <v>2019</v>
      </c>
      <c r="C48" s="1009">
        <f t="shared" si="0"/>
        <v>7262194384.7999973</v>
      </c>
      <c r="L48" s="11"/>
      <c r="M48" s="11"/>
      <c r="N48" s="11"/>
    </row>
    <row r="49" spans="2:14">
      <c r="B49">
        <v>2020</v>
      </c>
      <c r="C49" s="16">
        <f>C18</f>
        <v>7181279698</v>
      </c>
      <c r="L49" s="11"/>
      <c r="M49" s="11"/>
      <c r="N49" s="11"/>
    </row>
    <row r="50" spans="2:14">
      <c r="C50" s="16"/>
      <c r="L50" s="11"/>
      <c r="M50" s="11"/>
      <c r="N50" s="11"/>
    </row>
    <row r="51" spans="2:14">
      <c r="C51" s="19"/>
    </row>
    <row r="67" spans="10:10">
      <c r="J67" s="17"/>
    </row>
    <row r="83" spans="2:14">
      <c r="N83" s="2"/>
    </row>
    <row r="84" spans="2:14">
      <c r="N84" s="46"/>
    </row>
    <row r="93" spans="2:14" ht="18.75">
      <c r="B93" s="372" t="s">
        <v>3938</v>
      </c>
      <c r="C93" s="379"/>
    </row>
    <row r="97" spans="2:4">
      <c r="B97" s="86" t="s">
        <v>3939</v>
      </c>
      <c r="C97" s="59">
        <v>199.98</v>
      </c>
    </row>
    <row r="98" spans="2:4">
      <c r="B98" s="86" t="s">
        <v>3940</v>
      </c>
      <c r="C98" s="60">
        <f>C97*Conversions!C5*1000000</f>
        <v>73042695000</v>
      </c>
    </row>
    <row r="99" spans="2:4">
      <c r="B99" s="86" t="s">
        <v>3941</v>
      </c>
      <c r="C99" s="60">
        <v>10375</v>
      </c>
      <c r="D99" t="s">
        <v>3942</v>
      </c>
    </row>
    <row r="100" spans="2:4">
      <c r="B100" s="86" t="s">
        <v>3943</v>
      </c>
      <c r="C100" s="59">
        <f>C99/C98</f>
        <v>1.4204021360383814E-7</v>
      </c>
    </row>
    <row r="102" spans="2:4">
      <c r="B102" s="86" t="s">
        <v>3944</v>
      </c>
      <c r="C102" s="60">
        <f>C100*C18</f>
        <v>1020.0305022528263</v>
      </c>
    </row>
  </sheetData>
  <hyperlinks>
    <hyperlink ref="S7" r:id="rId1" xr:uid="{00000000-0004-0000-1000-000000000000}"/>
    <hyperlink ref="S8" r:id="rId2" xr:uid="{00000000-0004-0000-1000-000001000000}"/>
    <hyperlink ref="B20" r:id="rId3" xr:uid="{00000000-0004-0000-1000-000002000000}"/>
  </hyperlinks>
  <pageMargins left="0.7" right="0.7" top="0.75" bottom="0.75" header="0.3" footer="0.3"/>
  <pageSetup orientation="portrait" r:id="rId4"/>
  <drawing r:id="rId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7" tint="0.39997558519241921"/>
  </sheetPr>
  <dimension ref="A1:AA49"/>
  <sheetViews>
    <sheetView showGridLines="0" zoomScale="80" zoomScaleNormal="80" zoomScalePageLayoutView="120" workbookViewId="0">
      <pane ySplit="1" topLeftCell="A2" activePane="bottomLeft" state="frozen"/>
      <selection pane="bottomLeft" activeCell="H26" sqref="H26"/>
    </sheetView>
  </sheetViews>
  <sheetFormatPr defaultColWidth="8.7109375" defaultRowHeight="15"/>
  <cols>
    <col min="2" max="2" width="29.140625" customWidth="1"/>
    <col min="3" max="3" width="16.7109375" customWidth="1"/>
    <col min="4" max="4" width="20.140625" customWidth="1"/>
    <col min="5" max="5" width="17.7109375" customWidth="1"/>
    <col min="6" max="6" width="11.42578125" customWidth="1"/>
    <col min="7" max="7" width="14.140625" customWidth="1"/>
    <col min="8" max="8" width="14.42578125" bestFit="1" customWidth="1"/>
    <col min="9" max="9" width="12.28515625" customWidth="1"/>
    <col min="10" max="10" width="16.140625" bestFit="1" customWidth="1"/>
    <col min="11" max="11" width="14.42578125" customWidth="1"/>
    <col min="12" max="12" width="14.28515625" customWidth="1"/>
    <col min="13" max="13" width="12.7109375" customWidth="1"/>
    <col min="14" max="14" width="14.140625" customWidth="1"/>
    <col min="15" max="15" width="9.7109375" bestFit="1" customWidth="1"/>
    <col min="16" max="16" width="47.7109375" customWidth="1"/>
    <col min="17" max="17" width="54.42578125" customWidth="1"/>
    <col min="18" max="18" width="81.42578125" customWidth="1"/>
    <col min="19" max="19" width="12.42578125" customWidth="1"/>
    <col min="20" max="20" width="10.7109375" customWidth="1"/>
    <col min="21" max="21" width="9" customWidth="1"/>
  </cols>
  <sheetData>
    <row r="1" spans="2:27" s="139" customFormat="1" ht="24" thickBot="1">
      <c r="B1" s="832" t="s">
        <v>3945</v>
      </c>
    </row>
    <row r="3" spans="2:27">
      <c r="B3" s="770" t="s">
        <v>888</v>
      </c>
      <c r="C3" s="32"/>
      <c r="D3" s="32"/>
      <c r="M3" s="29"/>
    </row>
    <row r="4" spans="2:27">
      <c r="B4" s="4"/>
      <c r="C4" s="2"/>
      <c r="D4" s="2"/>
      <c r="E4" s="2"/>
      <c r="F4" s="2"/>
      <c r="G4" s="2"/>
      <c r="H4" s="2"/>
      <c r="I4" s="23"/>
    </row>
    <row r="5" spans="2:27" s="9" customFormat="1" ht="15" customHeight="1">
      <c r="B5" s="25"/>
      <c r="C5" s="25"/>
      <c r="D5" s="11"/>
      <c r="E5" s="11"/>
      <c r="F5" s="11"/>
      <c r="G5" s="711"/>
      <c r="H5" s="22"/>
      <c r="I5" s="433"/>
      <c r="J5" s="14"/>
      <c r="K5" s="14"/>
      <c r="L5" s="712"/>
      <c r="M5" s="25"/>
      <c r="N5" s="25"/>
      <c r="O5" s="25"/>
      <c r="P5" s="11"/>
      <c r="Q5" s="363"/>
      <c r="R5" s="713"/>
    </row>
    <row r="6" spans="2:27" s="108" customFormat="1" ht="15" customHeight="1">
      <c r="B6" s="113" t="s">
        <v>3946</v>
      </c>
      <c r="C6" s="113"/>
      <c r="D6" s="116" t="s">
        <v>3947</v>
      </c>
      <c r="E6" s="116"/>
      <c r="F6" s="96"/>
      <c r="G6" s="117"/>
      <c r="H6" s="432"/>
      <c r="I6" s="117"/>
      <c r="J6" s="117"/>
      <c r="K6" s="117"/>
      <c r="L6" s="118"/>
      <c r="M6" s="116"/>
      <c r="N6" s="116"/>
      <c r="O6" s="116"/>
      <c r="P6" s="116"/>
      <c r="Q6" s="119"/>
      <c r="R6" s="115"/>
    </row>
    <row r="7" spans="2:27" s="9" customFormat="1" ht="15" customHeight="1">
      <c r="B7" s="10" t="s">
        <v>816</v>
      </c>
      <c r="C7" s="10" t="s">
        <v>819</v>
      </c>
      <c r="D7" s="10"/>
      <c r="E7" s="10" t="s">
        <v>891</v>
      </c>
      <c r="F7" s="10"/>
      <c r="G7" s="10"/>
      <c r="H7" s="10"/>
      <c r="I7" s="10"/>
      <c r="J7" s="10" t="s">
        <v>3948</v>
      </c>
      <c r="K7" s="10" t="s">
        <v>3949</v>
      </c>
      <c r="L7" s="714" t="s">
        <v>3919</v>
      </c>
      <c r="M7" s="10" t="s">
        <v>898</v>
      </c>
      <c r="N7" s="10" t="s">
        <v>899</v>
      </c>
      <c r="O7" s="10" t="s">
        <v>3920</v>
      </c>
      <c r="P7" s="10" t="s">
        <v>521</v>
      </c>
      <c r="Q7" s="10" t="s">
        <v>525</v>
      </c>
      <c r="R7" s="13" t="s">
        <v>901</v>
      </c>
      <c r="S7" s="22"/>
      <c r="T7" s="22"/>
      <c r="U7" s="433"/>
      <c r="V7" s="14"/>
      <c r="W7" s="14"/>
      <c r="X7" s="14"/>
      <c r="Y7" s="41"/>
      <c r="Z7" s="39"/>
    </row>
    <row r="8" spans="2:27" s="108" customFormat="1" ht="21.6" customHeight="1">
      <c r="B8" s="1234" t="s">
        <v>3950</v>
      </c>
      <c r="C8" s="1235" t="s">
        <v>749</v>
      </c>
      <c r="D8" s="1238" t="s">
        <v>875</v>
      </c>
      <c r="E8" s="1235">
        <v>2009</v>
      </c>
      <c r="F8" s="1235"/>
      <c r="G8" s="1235"/>
      <c r="H8" s="1235"/>
      <c r="I8" s="1235"/>
      <c r="J8" s="1244">
        <f>F18</f>
        <v>1.58414375</v>
      </c>
      <c r="K8" s="1245">
        <f>G18</f>
        <v>419.79809374999996</v>
      </c>
      <c r="L8" s="1349" t="s">
        <v>3951</v>
      </c>
      <c r="M8" s="1238" t="s">
        <v>3952</v>
      </c>
      <c r="N8" s="1235" t="s">
        <v>877</v>
      </c>
      <c r="O8" s="1235"/>
      <c r="P8" s="1235">
        <v>3</v>
      </c>
      <c r="Q8" s="1239"/>
      <c r="R8" s="1246"/>
      <c r="S8" s="833"/>
      <c r="T8" s="833"/>
      <c r="U8" s="833"/>
      <c r="V8" s="834"/>
      <c r="W8" s="835"/>
      <c r="X8" s="835"/>
      <c r="Y8" s="835"/>
      <c r="Z8" s="836"/>
      <c r="AA8" s="837"/>
    </row>
    <row r="9" spans="2:27" s="108" customFormat="1" ht="21.6" customHeight="1">
      <c r="B9" s="821" t="s">
        <v>3950</v>
      </c>
      <c r="C9" s="822" t="s">
        <v>749</v>
      </c>
      <c r="D9" s="829" t="s">
        <v>880</v>
      </c>
      <c r="E9" s="822">
        <v>2009</v>
      </c>
      <c r="F9" s="822"/>
      <c r="G9" s="822"/>
      <c r="H9" s="822"/>
      <c r="I9" s="822"/>
      <c r="J9" s="1130">
        <f>L24</f>
        <v>4.185199301941406</v>
      </c>
      <c r="K9" s="814">
        <f>M24</f>
        <v>1109.0778150144727</v>
      </c>
      <c r="L9" s="1350"/>
      <c r="M9" s="829" t="s">
        <v>3952</v>
      </c>
      <c r="N9" s="822" t="s">
        <v>877</v>
      </c>
      <c r="O9" s="822"/>
      <c r="P9" s="822">
        <v>3</v>
      </c>
      <c r="Q9" s="838"/>
      <c r="R9" s="839"/>
      <c r="S9" s="833"/>
      <c r="T9" s="833"/>
      <c r="U9" s="833"/>
      <c r="V9" s="834"/>
      <c r="W9" s="835"/>
      <c r="X9" s="835"/>
      <c r="Y9" s="835"/>
      <c r="Z9" s="836"/>
      <c r="AA9" s="837"/>
    </row>
    <row r="10" spans="2:27" s="108" customFormat="1" ht="15" customHeight="1">
      <c r="B10" s="1234" t="s">
        <v>3950</v>
      </c>
      <c r="C10" s="1235" t="s">
        <v>749</v>
      </c>
      <c r="D10" s="1238" t="s">
        <v>875</v>
      </c>
      <c r="E10" s="1235">
        <v>2019</v>
      </c>
      <c r="F10" s="1235"/>
      <c r="G10" s="1235"/>
      <c r="H10" s="1235"/>
      <c r="I10" s="1235"/>
      <c r="J10" s="1244">
        <f>F19</f>
        <v>1.622495</v>
      </c>
      <c r="K10" s="1245">
        <f>G19</f>
        <v>429.96117500000003</v>
      </c>
      <c r="L10" s="1349" t="s">
        <v>3953</v>
      </c>
      <c r="M10" s="1238" t="s">
        <v>3952</v>
      </c>
      <c r="N10" s="1235" t="s">
        <v>877</v>
      </c>
      <c r="O10" s="1235"/>
      <c r="P10" s="1235">
        <v>3</v>
      </c>
      <c r="Q10" s="1239"/>
      <c r="R10" s="1246"/>
      <c r="S10" s="833"/>
      <c r="T10" s="833"/>
      <c r="U10" s="833"/>
      <c r="V10" s="834"/>
      <c r="W10" s="835"/>
      <c r="X10" s="835"/>
      <c r="Y10" s="835"/>
      <c r="Z10" s="836"/>
      <c r="AA10" s="837"/>
    </row>
    <row r="11" spans="2:27" s="108" customFormat="1" ht="15" customHeight="1">
      <c r="B11" s="821" t="s">
        <v>3950</v>
      </c>
      <c r="C11" s="822" t="s">
        <v>749</v>
      </c>
      <c r="D11" s="829" t="s">
        <v>880</v>
      </c>
      <c r="E11" s="822">
        <v>2019</v>
      </c>
      <c r="F11" s="822"/>
      <c r="G11" s="822"/>
      <c r="H11" s="822"/>
      <c r="I11" s="822"/>
      <c r="J11" s="1130">
        <f>L25</f>
        <v>4.2865206780656253</v>
      </c>
      <c r="K11" s="814">
        <f>M25</f>
        <v>1135.9279796873907</v>
      </c>
      <c r="L11" s="1350"/>
      <c r="M11" s="829" t="s">
        <v>3952</v>
      </c>
      <c r="N11" s="822" t="s">
        <v>877</v>
      </c>
      <c r="O11" s="822"/>
      <c r="P11" s="822">
        <v>3</v>
      </c>
      <c r="Q11" s="838"/>
      <c r="R11" s="839"/>
      <c r="S11" s="833"/>
      <c r="T11" s="833"/>
      <c r="U11" s="833"/>
      <c r="V11" s="834"/>
      <c r="W11" s="835"/>
      <c r="X11" s="835"/>
      <c r="Y11" s="835"/>
      <c r="Z11" s="836"/>
      <c r="AA11" s="837"/>
    </row>
    <row r="12" spans="2:27" s="9" customFormat="1" ht="15" customHeight="1">
      <c r="C12" s="11"/>
      <c r="D12" s="11"/>
      <c r="E12" s="11"/>
      <c r="F12" s="11"/>
      <c r="G12" s="11"/>
      <c r="H12" s="11"/>
      <c r="I12" s="11"/>
      <c r="J12" s="11"/>
      <c r="K12" s="64"/>
      <c r="L12" s="716"/>
      <c r="M12" s="25"/>
      <c r="N12" s="11"/>
      <c r="O12" s="11"/>
      <c r="P12" s="11"/>
      <c r="Q12" s="458"/>
      <c r="R12" s="715"/>
      <c r="S12" s="22"/>
      <c r="T12" s="22"/>
      <c r="U12" s="22"/>
      <c r="V12" s="433"/>
      <c r="W12" s="14"/>
      <c r="X12" s="14"/>
      <c r="Y12" s="14"/>
      <c r="Z12" s="41"/>
      <c r="AA12" s="39"/>
    </row>
    <row r="13" spans="2:27" s="767" customFormat="1"/>
    <row r="14" spans="2:27" s="767" customFormat="1"/>
    <row r="15" spans="2:27" ht="15" customHeight="1">
      <c r="D15" s="6"/>
      <c r="E15" s="6"/>
      <c r="G15" s="6"/>
      <c r="I15" s="6"/>
      <c r="J15" s="47"/>
      <c r="K15" s="66"/>
      <c r="O15" s="434"/>
      <c r="P15" s="26"/>
      <c r="Q15" s="65"/>
      <c r="R15" s="52"/>
    </row>
    <row r="16" spans="2:27" ht="15" customHeight="1">
      <c r="B16" s="1011" t="s">
        <v>3954</v>
      </c>
      <c r="C16" s="55"/>
      <c r="D16" s="55"/>
      <c r="E16" s="55"/>
      <c r="F16" s="55"/>
      <c r="G16" s="55"/>
      <c r="H16" s="55"/>
      <c r="I16" s="55"/>
      <c r="J16" s="55"/>
      <c r="K16" s="55"/>
      <c r="L16" s="55"/>
      <c r="M16" s="55"/>
      <c r="N16" s="55"/>
      <c r="O16" s="55"/>
      <c r="P16" s="55"/>
      <c r="Q16" s="55"/>
    </row>
    <row r="17" spans="1:15" ht="15" customHeight="1">
      <c r="A17" s="1012"/>
      <c r="B17" s="380" t="s">
        <v>3955</v>
      </c>
      <c r="C17" s="1017" t="s">
        <v>3956</v>
      </c>
      <c r="D17" s="1017" t="s">
        <v>3957</v>
      </c>
      <c r="E17" s="1017" t="s">
        <v>3958</v>
      </c>
      <c r="F17" s="1017" t="s">
        <v>3959</v>
      </c>
      <c r="G17" s="1017" t="s">
        <v>3960</v>
      </c>
    </row>
    <row r="18" spans="1:15" ht="15" customHeight="1">
      <c r="A18" s="1013">
        <v>2009</v>
      </c>
      <c r="B18" s="755">
        <f>'Town Information'!C4</f>
        <v>181045</v>
      </c>
      <c r="C18" s="1172">
        <v>1.25</v>
      </c>
      <c r="D18" s="1021">
        <v>7</v>
      </c>
      <c r="E18" s="1021">
        <f>B18*C18*D18</f>
        <v>1584143.75</v>
      </c>
      <c r="F18" s="1021">
        <f>E18*Conversions!$G$43</f>
        <v>1.58414375</v>
      </c>
      <c r="G18" s="1021">
        <f>F18*GWP_N2O</f>
        <v>419.79809374999996</v>
      </c>
    </row>
    <row r="19" spans="1:15" ht="15" customHeight="1">
      <c r="A19" s="1013">
        <v>2019</v>
      </c>
      <c r="B19" s="755">
        <f>'Town Information'!D4</f>
        <v>185428</v>
      </c>
      <c r="C19" s="1172">
        <v>1.25</v>
      </c>
      <c r="D19" s="1021">
        <v>7</v>
      </c>
      <c r="E19" s="1021">
        <f>B19*C19*D19</f>
        <v>1622495</v>
      </c>
      <c r="F19" s="1021">
        <f>E19*Conversions!$G$43</f>
        <v>1.622495</v>
      </c>
      <c r="G19" s="1021">
        <f>F19*GWP_N2O</f>
        <v>429.96117500000003</v>
      </c>
    </row>
    <row r="20" spans="1:15" ht="15" customHeight="1">
      <c r="A20" s="1013"/>
      <c r="B20" s="60"/>
      <c r="C20" s="1021"/>
      <c r="D20" s="1021"/>
      <c r="E20" s="1021"/>
      <c r="F20" s="1021"/>
      <c r="G20" s="1021"/>
    </row>
    <row r="21" spans="1:15">
      <c r="A21" s="4"/>
    </row>
    <row r="22" spans="1:15">
      <c r="A22" s="1020"/>
      <c r="B22" s="1011" t="s">
        <v>3961</v>
      </c>
      <c r="C22" s="55"/>
      <c r="D22" s="55"/>
      <c r="E22" s="55"/>
      <c r="F22" s="55"/>
      <c r="G22" s="55"/>
      <c r="H22" s="55"/>
      <c r="I22" s="55"/>
      <c r="J22" s="55"/>
      <c r="K22" s="55"/>
      <c r="L22" s="55"/>
      <c r="M22" s="55"/>
      <c r="N22" s="55"/>
      <c r="O22" s="55"/>
    </row>
    <row r="23" spans="1:15" ht="18">
      <c r="A23" s="1014"/>
      <c r="B23" s="380" t="s">
        <v>3955</v>
      </c>
      <c r="C23" s="1017" t="s">
        <v>3956</v>
      </c>
      <c r="D23" s="1017" t="s">
        <v>3962</v>
      </c>
      <c r="E23" s="1017" t="s">
        <v>3963</v>
      </c>
      <c r="F23" s="1017" t="s">
        <v>3964</v>
      </c>
      <c r="G23" s="1017" t="s">
        <v>3957</v>
      </c>
      <c r="H23" s="1017" t="s">
        <v>3965</v>
      </c>
      <c r="I23" s="1017" t="s">
        <v>3966</v>
      </c>
      <c r="J23" s="1017" t="s">
        <v>14</v>
      </c>
      <c r="K23" s="1017" t="s">
        <v>3967</v>
      </c>
      <c r="L23" s="1017" t="s">
        <v>3959</v>
      </c>
      <c r="M23" s="1017" t="s">
        <v>3960</v>
      </c>
    </row>
    <row r="24" spans="1:15">
      <c r="A24" s="1013">
        <v>2009</v>
      </c>
      <c r="B24" s="755">
        <f>'Town Information'!C4</f>
        <v>181045</v>
      </c>
      <c r="C24" s="1016">
        <v>1.25</v>
      </c>
      <c r="D24" s="1016">
        <v>2.5999999999999999E-2</v>
      </c>
      <c r="E24" s="1016">
        <v>0.05</v>
      </c>
      <c r="F24" s="1016">
        <v>0.09</v>
      </c>
      <c r="G24" s="1016">
        <v>5.0000000000000001E-3</v>
      </c>
      <c r="H24" s="1016">
        <v>1.57</v>
      </c>
      <c r="I24" s="1016">
        <v>0.7</v>
      </c>
      <c r="J24" s="1016">
        <v>365.25</v>
      </c>
      <c r="K24" s="1018">
        <f>(B24*C24)*(D24-E24*F24)*G24*H24*(1-I24)*J24</f>
        <v>4185.1993019414058</v>
      </c>
      <c r="L24" s="1022">
        <f>K24*Conversions!$G$44</f>
        <v>4.185199301941406</v>
      </c>
      <c r="M24" s="1019">
        <f>L24*GWP_N2O</f>
        <v>1109.0778150144727</v>
      </c>
    </row>
    <row r="25" spans="1:15">
      <c r="A25" s="1013">
        <v>2019</v>
      </c>
      <c r="B25" s="755">
        <f>'Town Information'!D4</f>
        <v>185428</v>
      </c>
      <c r="C25" s="1016">
        <v>1.25</v>
      </c>
      <c r="D25" s="1016">
        <v>2.5999999999999999E-2</v>
      </c>
      <c r="E25" s="1016">
        <v>0.05</v>
      </c>
      <c r="F25" s="1016">
        <v>0.09</v>
      </c>
      <c r="G25" s="1016">
        <v>5.0000000000000001E-3</v>
      </c>
      <c r="H25" s="1016">
        <v>1.57</v>
      </c>
      <c r="I25" s="1016">
        <v>0.7</v>
      </c>
      <c r="J25" s="1016">
        <v>365.25</v>
      </c>
      <c r="K25" s="1018">
        <f>(B25*C25)*(D25-E25*F25)*G25*H25*(1-I25)*J25</f>
        <v>4286.5206780656254</v>
      </c>
      <c r="L25" s="1022">
        <f>K25*Conversions!$G$44</f>
        <v>4.2865206780656253</v>
      </c>
      <c r="M25" s="1019">
        <f>L25*GWP_N2O</f>
        <v>1135.9279796873907</v>
      </c>
    </row>
    <row r="27" spans="1:15">
      <c r="B27" s="710"/>
      <c r="C27" s="720"/>
    </row>
    <row r="29" spans="1:15">
      <c r="B29" s="4"/>
    </row>
    <row r="30" spans="1:15">
      <c r="B30" s="4"/>
      <c r="C30" s="4"/>
      <c r="D30" s="4"/>
    </row>
    <row r="31" spans="1:15">
      <c r="C31" s="18"/>
    </row>
    <row r="32" spans="1:15">
      <c r="B32" s="718"/>
      <c r="C32" s="18"/>
      <c r="D32" s="18"/>
    </row>
    <row r="33" spans="2:4">
      <c r="B33" s="718"/>
      <c r="C33" s="18"/>
      <c r="D33" s="18"/>
    </row>
    <row r="34" spans="2:4">
      <c r="C34" s="18"/>
      <c r="D34" s="18"/>
    </row>
    <row r="35" spans="2:4">
      <c r="C35" s="18"/>
      <c r="D35" s="18"/>
    </row>
    <row r="36" spans="2:4">
      <c r="C36" s="18"/>
      <c r="D36" s="18"/>
    </row>
    <row r="37" spans="2:4">
      <c r="C37" s="18"/>
      <c r="D37" s="18"/>
    </row>
    <row r="38" spans="2:4">
      <c r="B38" s="710"/>
      <c r="C38" s="720"/>
      <c r="D38" s="720"/>
    </row>
    <row r="40" spans="2:4">
      <c r="B40" s="24"/>
      <c r="C40" s="24"/>
      <c r="D40" s="24"/>
    </row>
    <row r="41" spans="2:4">
      <c r="B41" s="24"/>
      <c r="C41" s="24"/>
      <c r="D41" s="24"/>
    </row>
    <row r="42" spans="2:4">
      <c r="D42" s="36"/>
    </row>
    <row r="43" spans="2:4">
      <c r="D43" s="36"/>
    </row>
    <row r="46" spans="2:4">
      <c r="B46" s="4"/>
      <c r="C46" s="4"/>
      <c r="D46" s="61"/>
    </row>
    <row r="47" spans="2:4">
      <c r="B47" s="4"/>
      <c r="C47" s="4"/>
      <c r="D47" s="61"/>
    </row>
    <row r="48" spans="2:4">
      <c r="C48" s="18"/>
      <c r="D48" s="61"/>
    </row>
    <row r="49" spans="3:4">
      <c r="C49" s="18"/>
      <c r="D49" s="1010"/>
    </row>
  </sheetData>
  <mergeCells count="2">
    <mergeCell ref="L10:L11"/>
    <mergeCell ref="L8:L9"/>
  </mergeCells>
  <pageMargins left="0.7" right="0.7" top="0.75" bottom="0.75" header="0.3" footer="0.3"/>
  <pageSetup orientation="portrait" horizontalDpi="1200" verticalDpi="1200"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Q29"/>
  <sheetViews>
    <sheetView showGridLines="0" workbookViewId="0">
      <selection activeCell="N29" sqref="N29"/>
    </sheetView>
  </sheetViews>
  <sheetFormatPr defaultRowHeight="15"/>
  <cols>
    <col min="16" max="16" width="11.28515625" style="1181" bestFit="1" customWidth="1"/>
  </cols>
  <sheetData>
    <row r="1" spans="1:17" ht="15.75" thickBot="1">
      <c r="A1" s="4" t="s">
        <v>3968</v>
      </c>
      <c r="B1" s="1186" t="s">
        <v>3969</v>
      </c>
    </row>
    <row r="2" spans="1:17" ht="15.75" thickBot="1">
      <c r="B2" s="1185"/>
      <c r="C2" s="1184" t="s">
        <v>932</v>
      </c>
      <c r="D2" s="1184" t="s">
        <v>933</v>
      </c>
      <c r="E2" s="1184" t="s">
        <v>934</v>
      </c>
      <c r="F2" s="1184" t="s">
        <v>935</v>
      </c>
      <c r="G2" s="1184" t="s">
        <v>936</v>
      </c>
      <c r="H2" s="1184" t="s">
        <v>1093</v>
      </c>
      <c r="I2" s="1184" t="s">
        <v>1094</v>
      </c>
      <c r="J2" s="1184" t="s">
        <v>939</v>
      </c>
      <c r="K2" s="1184" t="s">
        <v>940</v>
      </c>
      <c r="L2" s="1184" t="s">
        <v>941</v>
      </c>
      <c r="M2" s="1184" t="s">
        <v>942</v>
      </c>
      <c r="N2" s="1184" t="s">
        <v>943</v>
      </c>
      <c r="O2" s="1184" t="s">
        <v>944</v>
      </c>
    </row>
    <row r="3" spans="1:17" ht="15.75" thickBot="1">
      <c r="B3" s="1183" t="s">
        <v>643</v>
      </c>
      <c r="C3" s="1182">
        <v>127038</v>
      </c>
      <c r="D3" s="1182">
        <v>112921</v>
      </c>
      <c r="E3" s="1182">
        <v>109531</v>
      </c>
      <c r="F3" s="1182">
        <v>87400</v>
      </c>
      <c r="G3" s="1182">
        <v>83737</v>
      </c>
      <c r="H3" s="1182">
        <v>95550</v>
      </c>
      <c r="I3" s="1182">
        <v>130350</v>
      </c>
      <c r="J3" s="1182">
        <v>119390</v>
      </c>
      <c r="K3" s="1182">
        <v>89142</v>
      </c>
      <c r="L3" s="1182">
        <v>86014</v>
      </c>
      <c r="M3" s="1182">
        <v>97815</v>
      </c>
      <c r="N3" s="1182">
        <v>112024</v>
      </c>
      <c r="O3" s="1182">
        <v>1250912</v>
      </c>
      <c r="P3" s="1181">
        <v>273188</v>
      </c>
      <c r="Q3" s="17" t="s">
        <v>3970</v>
      </c>
    </row>
    <row r="4" spans="1:17" ht="15.75" thickBot="1">
      <c r="B4" s="1183" t="s">
        <v>946</v>
      </c>
      <c r="C4" s="1182">
        <v>437299</v>
      </c>
      <c r="D4" s="1182">
        <v>394484</v>
      </c>
      <c r="E4" s="1182">
        <v>418992</v>
      </c>
      <c r="F4" s="1182">
        <v>382138</v>
      </c>
      <c r="G4" s="1182">
        <v>390426</v>
      </c>
      <c r="H4" s="1182">
        <v>411663</v>
      </c>
      <c r="I4" s="1182">
        <v>482690</v>
      </c>
      <c r="J4" s="1182">
        <v>463198</v>
      </c>
      <c r="K4" s="1182">
        <v>410364</v>
      </c>
      <c r="L4" s="1182">
        <v>396000</v>
      </c>
      <c r="M4" s="1182">
        <v>388319</v>
      </c>
      <c r="N4" s="1182">
        <v>419494</v>
      </c>
      <c r="O4" s="1182">
        <v>4995069</v>
      </c>
      <c r="P4" s="1059">
        <f>O3/P3</f>
        <v>4.5789419740252137</v>
      </c>
      <c r="Q4" t="s">
        <v>3971</v>
      </c>
    </row>
    <row r="5" spans="1:17">
      <c r="B5" s="1183" t="s">
        <v>647</v>
      </c>
      <c r="C5" s="1182">
        <v>564337</v>
      </c>
      <c r="D5" s="1182">
        <v>507405</v>
      </c>
      <c r="E5" s="1182">
        <v>528524</v>
      </c>
      <c r="F5" s="1182">
        <v>469539</v>
      </c>
      <c r="G5" s="1182">
        <v>474163</v>
      </c>
      <c r="H5" s="1182">
        <v>507213</v>
      </c>
      <c r="I5" s="1182">
        <v>613040</v>
      </c>
      <c r="J5" s="1182">
        <v>582588</v>
      </c>
      <c r="K5" s="1182">
        <v>499506</v>
      </c>
      <c r="L5" s="1182">
        <v>482014</v>
      </c>
      <c r="M5" s="1182">
        <v>486134</v>
      </c>
      <c r="N5" s="1182">
        <v>531518</v>
      </c>
      <c r="O5" s="1182">
        <v>6245981</v>
      </c>
    </row>
    <row r="7" spans="1:17" ht="15.75" thickBot="1">
      <c r="B7" s="1186" t="s">
        <v>3972</v>
      </c>
    </row>
    <row r="8" spans="1:17" ht="15.75" thickBot="1">
      <c r="B8" s="1185"/>
      <c r="C8" s="1184" t="s">
        <v>932</v>
      </c>
      <c r="D8" s="1184" t="s">
        <v>933</v>
      </c>
      <c r="E8" s="1184" t="s">
        <v>934</v>
      </c>
      <c r="F8" s="1184" t="s">
        <v>935</v>
      </c>
      <c r="G8" s="1184" t="s">
        <v>936</v>
      </c>
      <c r="H8" s="1184" t="s">
        <v>1093</v>
      </c>
      <c r="I8" s="1184" t="s">
        <v>1094</v>
      </c>
      <c r="J8" s="1184" t="s">
        <v>939</v>
      </c>
      <c r="K8" s="1184" t="s">
        <v>940</v>
      </c>
      <c r="L8" s="1184" t="s">
        <v>941</v>
      </c>
      <c r="M8" s="1184" t="s">
        <v>942</v>
      </c>
      <c r="N8" s="1184" t="s">
        <v>943</v>
      </c>
      <c r="O8" s="1184" t="s">
        <v>944</v>
      </c>
    </row>
    <row r="9" spans="1:17" ht="15.75" thickBot="1">
      <c r="B9" s="1183" t="s">
        <v>643</v>
      </c>
      <c r="C9" s="1182">
        <v>42697</v>
      </c>
      <c r="D9" s="1182">
        <v>36626</v>
      </c>
      <c r="E9" s="1182">
        <v>35623</v>
      </c>
      <c r="F9" s="1182">
        <v>27852</v>
      </c>
      <c r="G9" s="1182">
        <v>26512</v>
      </c>
      <c r="H9" s="1182">
        <v>30491</v>
      </c>
      <c r="I9" s="1182">
        <v>43316</v>
      </c>
      <c r="J9" s="1182">
        <v>38435</v>
      </c>
      <c r="K9" s="1182">
        <v>27782</v>
      </c>
      <c r="L9" s="1182">
        <v>27902</v>
      </c>
      <c r="M9" s="1182">
        <v>33050</v>
      </c>
      <c r="N9" s="1182">
        <v>38586</v>
      </c>
      <c r="O9" s="1182">
        <v>408871</v>
      </c>
      <c r="P9" s="1181">
        <v>56804</v>
      </c>
      <c r="Q9" t="s">
        <v>3973</v>
      </c>
    </row>
    <row r="10" spans="1:17" ht="15.75" thickBot="1">
      <c r="B10" s="1183" t="s">
        <v>946</v>
      </c>
      <c r="C10" s="1182">
        <v>55769</v>
      </c>
      <c r="D10" s="1182">
        <v>48107</v>
      </c>
      <c r="E10" s="1182">
        <v>52438</v>
      </c>
      <c r="F10" s="1182">
        <v>49530</v>
      </c>
      <c r="G10" s="1182">
        <v>50662</v>
      </c>
      <c r="H10" s="1182">
        <v>53929</v>
      </c>
      <c r="I10" s="1182">
        <v>62909</v>
      </c>
      <c r="J10" s="1182">
        <v>60605</v>
      </c>
      <c r="K10" s="1182">
        <v>53796</v>
      </c>
      <c r="L10" s="1182">
        <v>51298</v>
      </c>
      <c r="M10" s="1182">
        <v>47731</v>
      </c>
      <c r="N10" s="1182">
        <v>49322</v>
      </c>
      <c r="O10" s="1182">
        <v>636096</v>
      </c>
      <c r="P10" s="1059">
        <f>O9/P9</f>
        <v>7.1979262023801143</v>
      </c>
      <c r="Q10" t="s">
        <v>3971</v>
      </c>
    </row>
    <row r="11" spans="1:17">
      <c r="B11" s="1183" t="s">
        <v>647</v>
      </c>
      <c r="C11" s="1182">
        <v>98466</v>
      </c>
      <c r="D11" s="1182">
        <v>84733</v>
      </c>
      <c r="E11" s="1182">
        <v>88061</v>
      </c>
      <c r="F11" s="1182">
        <v>77382</v>
      </c>
      <c r="G11" s="1182">
        <v>77174</v>
      </c>
      <c r="H11" s="1182">
        <v>84419</v>
      </c>
      <c r="I11" s="1182">
        <v>106226</v>
      </c>
      <c r="J11" s="1182">
        <v>99040</v>
      </c>
      <c r="K11" s="1182">
        <v>81578</v>
      </c>
      <c r="L11" s="1182">
        <v>79200</v>
      </c>
      <c r="M11" s="1182">
        <v>80781</v>
      </c>
      <c r="N11" s="1182">
        <v>87908</v>
      </c>
      <c r="O11" s="1182">
        <v>1044967</v>
      </c>
    </row>
    <row r="13" spans="1:17" ht="15.75" thickBot="1">
      <c r="B13" s="1186" t="s">
        <v>3974</v>
      </c>
    </row>
    <row r="14" spans="1:17" ht="15.75" thickBot="1">
      <c r="B14" s="1185"/>
      <c r="C14" s="1184" t="s">
        <v>932</v>
      </c>
      <c r="D14" s="1184" t="s">
        <v>933</v>
      </c>
      <c r="E14" s="1184" t="s">
        <v>934</v>
      </c>
      <c r="F14" s="1184" t="s">
        <v>935</v>
      </c>
      <c r="G14" s="1184" t="s">
        <v>936</v>
      </c>
      <c r="H14" s="1184" t="s">
        <v>1093</v>
      </c>
      <c r="I14" s="1184" t="s">
        <v>1094</v>
      </c>
      <c r="J14" s="1184" t="s">
        <v>939</v>
      </c>
      <c r="K14" s="1184" t="s">
        <v>940</v>
      </c>
      <c r="L14" s="1184" t="s">
        <v>941</v>
      </c>
      <c r="M14" s="1184" t="s">
        <v>942</v>
      </c>
      <c r="N14" s="1184" t="s">
        <v>943</v>
      </c>
      <c r="O14" s="1184" t="s">
        <v>944</v>
      </c>
    </row>
    <row r="15" spans="1:17" ht="15.75" thickBot="1">
      <c r="B15" s="1183" t="s">
        <v>643</v>
      </c>
      <c r="C15" s="1182">
        <v>15999</v>
      </c>
      <c r="D15" s="1182">
        <v>12947</v>
      </c>
      <c r="E15" s="1182">
        <v>12434</v>
      </c>
      <c r="F15" s="1182">
        <v>10068</v>
      </c>
      <c r="G15" s="1182">
        <v>9762</v>
      </c>
      <c r="H15" s="1182">
        <v>11435</v>
      </c>
      <c r="I15" s="1182">
        <v>15191</v>
      </c>
      <c r="J15" s="1182">
        <v>14407</v>
      </c>
      <c r="K15" s="1182">
        <v>10717</v>
      </c>
      <c r="L15" s="1182">
        <v>10241</v>
      </c>
      <c r="M15" s="1182">
        <v>12094</v>
      </c>
      <c r="N15" s="1182">
        <v>13611</v>
      </c>
      <c r="O15" s="1182">
        <v>148905</v>
      </c>
      <c r="P15" s="1181">
        <v>26551</v>
      </c>
      <c r="Q15" t="s">
        <v>3975</v>
      </c>
    </row>
    <row r="16" spans="1:17" ht="15.75" thickBot="1">
      <c r="B16" s="1183" t="s">
        <v>946</v>
      </c>
      <c r="C16" s="1182">
        <v>22256</v>
      </c>
      <c r="D16" s="1182">
        <v>19880</v>
      </c>
      <c r="E16" s="1182">
        <v>21024</v>
      </c>
      <c r="F16" s="1182">
        <v>18943</v>
      </c>
      <c r="G16" s="1182">
        <v>19308</v>
      </c>
      <c r="H16" s="1182">
        <v>20075</v>
      </c>
      <c r="I16" s="1182">
        <v>22865</v>
      </c>
      <c r="J16" s="1182">
        <v>22850</v>
      </c>
      <c r="K16" s="1182">
        <v>20037</v>
      </c>
      <c r="L16" s="1182">
        <v>19346</v>
      </c>
      <c r="M16" s="1182">
        <v>19448</v>
      </c>
      <c r="N16" s="1182">
        <v>20531</v>
      </c>
      <c r="O16" s="1182">
        <v>246564</v>
      </c>
      <c r="P16" s="1059">
        <f>O15/P15</f>
        <v>5.6082633422469961</v>
      </c>
      <c r="Q16" t="s">
        <v>3971</v>
      </c>
    </row>
    <row r="17" spans="2:17">
      <c r="B17" s="1183" t="s">
        <v>647</v>
      </c>
      <c r="C17" s="1182">
        <v>38255</v>
      </c>
      <c r="D17" s="1182">
        <v>32827</v>
      </c>
      <c r="E17" s="1182">
        <v>33459</v>
      </c>
      <c r="F17" s="1182">
        <v>29011</v>
      </c>
      <c r="G17" s="1182">
        <v>29070</v>
      </c>
      <c r="H17" s="1182">
        <v>31511</v>
      </c>
      <c r="I17" s="1182">
        <v>38057</v>
      </c>
      <c r="J17" s="1182">
        <v>37257</v>
      </c>
      <c r="K17" s="1182">
        <v>30754</v>
      </c>
      <c r="L17" s="1182">
        <v>29587</v>
      </c>
      <c r="M17" s="1182">
        <v>31542</v>
      </c>
      <c r="N17" s="1182">
        <v>34142</v>
      </c>
      <c r="O17" s="1182">
        <v>395470</v>
      </c>
    </row>
    <row r="19" spans="2:17" ht="15.75" thickBot="1">
      <c r="B19" s="1186" t="s">
        <v>758</v>
      </c>
    </row>
    <row r="20" spans="2:17" ht="15.75" thickBot="1">
      <c r="B20" s="1185"/>
      <c r="C20" s="1184" t="s">
        <v>932</v>
      </c>
      <c r="D20" s="1184" t="s">
        <v>933</v>
      </c>
      <c r="E20" s="1184" t="s">
        <v>934</v>
      </c>
      <c r="F20" s="1184" t="s">
        <v>935</v>
      </c>
      <c r="G20" s="1184" t="s">
        <v>936</v>
      </c>
      <c r="H20" s="1184" t="s">
        <v>1093</v>
      </c>
      <c r="I20" s="1184" t="s">
        <v>1094</v>
      </c>
      <c r="J20" s="1184" t="s">
        <v>939</v>
      </c>
      <c r="K20" s="1184" t="s">
        <v>940</v>
      </c>
      <c r="L20" s="1184" t="s">
        <v>941</v>
      </c>
      <c r="M20" s="1184" t="s">
        <v>942</v>
      </c>
      <c r="N20" s="1184" t="s">
        <v>943</v>
      </c>
      <c r="O20" s="1184" t="s">
        <v>944</v>
      </c>
    </row>
    <row r="21" spans="2:17" ht="15.75" thickBot="1">
      <c r="B21" s="1183" t="s">
        <v>643</v>
      </c>
      <c r="C21" s="1182">
        <v>47503</v>
      </c>
      <c r="D21" s="1182">
        <v>38546</v>
      </c>
      <c r="E21" s="1182">
        <v>37734</v>
      </c>
      <c r="F21" s="1182">
        <v>29215</v>
      </c>
      <c r="G21" s="1182">
        <v>27135</v>
      </c>
      <c r="H21" s="1182">
        <v>29650</v>
      </c>
      <c r="I21" s="1182">
        <v>38969</v>
      </c>
      <c r="J21" s="1182">
        <v>35742</v>
      </c>
      <c r="K21" s="1182">
        <v>27690</v>
      </c>
      <c r="L21" s="1182">
        <v>28912</v>
      </c>
      <c r="M21" s="1182">
        <v>34996</v>
      </c>
      <c r="N21" s="1182">
        <v>40380</v>
      </c>
      <c r="O21" s="1182">
        <v>416471</v>
      </c>
      <c r="P21" s="1181">
        <v>71595</v>
      </c>
      <c r="Q21" t="s">
        <v>3976</v>
      </c>
    </row>
    <row r="22" spans="2:17" ht="15.75" thickBot="1">
      <c r="B22" s="1183" t="s">
        <v>946</v>
      </c>
      <c r="C22" s="1182">
        <v>71357</v>
      </c>
      <c r="D22" s="1182">
        <v>63431</v>
      </c>
      <c r="E22" s="1182">
        <v>68320</v>
      </c>
      <c r="F22" s="1182">
        <v>62967</v>
      </c>
      <c r="G22" s="1182">
        <v>67357</v>
      </c>
      <c r="H22" s="1182">
        <v>70282</v>
      </c>
      <c r="I22" s="1182">
        <v>79885</v>
      </c>
      <c r="J22" s="1182">
        <v>77764</v>
      </c>
      <c r="K22" s="1182">
        <v>68954</v>
      </c>
      <c r="L22" s="1182">
        <v>64894</v>
      </c>
      <c r="M22" s="1182">
        <v>63967</v>
      </c>
      <c r="N22" s="1182">
        <v>66790</v>
      </c>
      <c r="O22" s="1182">
        <v>825969</v>
      </c>
      <c r="P22" s="1059">
        <f>O21/P21</f>
        <v>5.8170402961100631</v>
      </c>
      <c r="Q22" t="s">
        <v>3971</v>
      </c>
    </row>
    <row r="23" spans="2:17">
      <c r="B23" s="1183" t="s">
        <v>647</v>
      </c>
      <c r="C23" s="1182">
        <v>118861</v>
      </c>
      <c r="D23" s="1182">
        <v>101977</v>
      </c>
      <c r="E23" s="1182">
        <v>106054</v>
      </c>
      <c r="F23" s="1182">
        <v>92182</v>
      </c>
      <c r="G23" s="1182">
        <v>94493</v>
      </c>
      <c r="H23" s="1182">
        <v>99932</v>
      </c>
      <c r="I23" s="1182">
        <v>118853</v>
      </c>
      <c r="J23" s="1182">
        <v>113506</v>
      </c>
      <c r="K23" s="1182">
        <v>96644</v>
      </c>
      <c r="L23" s="1182">
        <v>93805</v>
      </c>
      <c r="M23" s="1182">
        <v>98963</v>
      </c>
      <c r="N23" s="1182">
        <v>107170</v>
      </c>
      <c r="O23" s="1182">
        <v>1242441</v>
      </c>
    </row>
    <row r="26" spans="2:17" ht="15.75" thickBot="1">
      <c r="B26" s="1186" t="s">
        <v>3969</v>
      </c>
      <c r="C26" s="19">
        <f>P4</f>
        <v>4.5789419740252137</v>
      </c>
    </row>
    <row r="27" spans="2:17" ht="15.75" thickBot="1">
      <c r="B27" s="1186" t="s">
        <v>3972</v>
      </c>
      <c r="C27" s="19">
        <f>P10</f>
        <v>7.1979262023801143</v>
      </c>
    </row>
    <row r="28" spans="2:17" ht="15.75" thickBot="1">
      <c r="B28" s="1186" t="s">
        <v>3974</v>
      </c>
      <c r="C28" s="19">
        <f>P16</f>
        <v>5.6082633422469961</v>
      </c>
    </row>
    <row r="29" spans="2:17" ht="15.75" thickBot="1">
      <c r="B29" s="1186" t="s">
        <v>758</v>
      </c>
      <c r="C29" s="19">
        <f>P22</f>
        <v>5.8170402961100631</v>
      </c>
    </row>
  </sheetData>
  <hyperlinks>
    <hyperlink ref="Q3" r:id="rId1" xr:uid="{00000000-0004-0000-1200-000000000000}"/>
  </hyperlinks>
  <pageMargins left="0.7" right="0.7" top="0.75" bottom="0.75" header="0.3" footer="0.3"/>
  <pageSetup orientation="portrait" horizontalDpi="1200" verticalDpi="1200" r:id="rId2"/>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tabColor rgb="FFF2F0B0"/>
  </sheetPr>
  <dimension ref="A1:G268"/>
  <sheetViews>
    <sheetView showGridLines="0" zoomScaleNormal="100" zoomScalePageLayoutView="120" workbookViewId="0">
      <pane ySplit="1" topLeftCell="A2" activePane="bottomLeft" state="frozen"/>
      <selection pane="bottomLeft" activeCell="D18" sqref="D18"/>
    </sheetView>
  </sheetViews>
  <sheetFormatPr defaultColWidth="12.28515625" defaultRowHeight="15"/>
  <cols>
    <col min="1" max="1" width="4.7109375" customWidth="1"/>
    <col min="2" max="2" width="25.7109375" style="5" customWidth="1"/>
    <col min="3" max="5" width="20.7109375" style="5" customWidth="1"/>
    <col min="6" max="6" width="18" style="5" customWidth="1"/>
    <col min="7" max="16384" width="12.28515625" style="5"/>
  </cols>
  <sheetData>
    <row r="1" spans="1:5" s="272" customFormat="1" ht="24" thickBot="1">
      <c r="B1" s="891" t="s">
        <v>3</v>
      </c>
    </row>
    <row r="2" spans="1:5" ht="15" customHeight="1">
      <c r="B2" s="133"/>
    </row>
    <row r="3" spans="1:5" ht="15" customHeight="1">
      <c r="B3" s="760" t="s">
        <v>4</v>
      </c>
      <c r="C3" s="760">
        <v>2009</v>
      </c>
      <c r="D3" s="760">
        <v>2019</v>
      </c>
    </row>
    <row r="4" spans="1:5" ht="15" customHeight="1">
      <c r="B4" s="131" t="s">
        <v>5</v>
      </c>
      <c r="C4" s="132">
        <v>181045</v>
      </c>
      <c r="D4" s="132">
        <v>185428</v>
      </c>
      <c r="E4" s="17" t="s">
        <v>6</v>
      </c>
    </row>
    <row r="5" spans="1:5" ht="15" customHeight="1">
      <c r="B5" s="134" t="s">
        <v>7</v>
      </c>
      <c r="C5" s="131"/>
      <c r="D5" s="402">
        <v>37.369999999999997</v>
      </c>
      <c r="E5" s="17" t="s">
        <v>6</v>
      </c>
    </row>
    <row r="6" spans="1:5" ht="15" customHeight="1">
      <c r="A6" s="1259"/>
      <c r="D6" s="135">
        <f>D4-C4</f>
        <v>4383</v>
      </c>
      <c r="E6" s="5" t="s">
        <v>8</v>
      </c>
    </row>
    <row r="7" spans="1:5" ht="15" customHeight="1">
      <c r="B7" s="754"/>
      <c r="D7" s="1144">
        <f>(D4-C4)/C4</f>
        <v>2.4209450689055206E-2</v>
      </c>
      <c r="E7" s="5" t="s">
        <v>9</v>
      </c>
    </row>
    <row r="8" spans="1:5" ht="15" customHeight="1"/>
    <row r="9" spans="1:5" ht="15" customHeight="1"/>
    <row r="10" spans="1:5" ht="15" customHeight="1"/>
    <row r="11" spans="1:5" ht="15" customHeight="1"/>
    <row r="12" spans="1:5" ht="15" customHeight="1">
      <c r="C12" s="138"/>
      <c r="D12"/>
      <c r="E12"/>
    </row>
    <row r="13" spans="1:5" ht="15" customHeight="1">
      <c r="C13" s="138"/>
      <c r="D13"/>
      <c r="E13"/>
    </row>
    <row r="14" spans="1:5" ht="15" customHeight="1">
      <c r="C14" s="138"/>
      <c r="D14"/>
      <c r="E14"/>
    </row>
    <row r="15" spans="1:5" ht="15" customHeight="1">
      <c r="C15" s="138"/>
      <c r="D15"/>
      <c r="E15"/>
    </row>
    <row r="16" spans="1:5" ht="15" customHeight="1">
      <c r="C16" s="138"/>
      <c r="D16"/>
      <c r="E16"/>
    </row>
    <row r="17" spans="3:7" ht="15" customHeight="1">
      <c r="C17" s="138"/>
      <c r="D17"/>
      <c r="E17"/>
    </row>
    <row r="18" spans="3:7" ht="15" customHeight="1">
      <c r="C18" s="138"/>
      <c r="D18"/>
      <c r="E18"/>
    </row>
    <row r="19" spans="3:7" ht="15" customHeight="1"/>
    <row r="20" spans="3:7" ht="15" customHeight="1">
      <c r="F20" s="136"/>
      <c r="G20" s="135"/>
    </row>
    <row r="21" spans="3:7" ht="15" customHeight="1">
      <c r="F21" s="136"/>
      <c r="G21" s="135"/>
    </row>
    <row r="22" spans="3:7" ht="15" customHeight="1">
      <c r="F22" s="136"/>
      <c r="G22" s="135"/>
    </row>
    <row r="23" spans="3:7" ht="15" customHeight="1">
      <c r="F23" s="136"/>
      <c r="G23" s="137"/>
    </row>
    <row r="24" spans="3:7" ht="15" customHeight="1"/>
    <row r="25" spans="3:7" ht="15" customHeight="1"/>
    <row r="26" spans="3:7" ht="15" customHeight="1"/>
    <row r="27" spans="3:7" ht="15" customHeight="1"/>
    <row r="28" spans="3:7" ht="15" customHeight="1"/>
    <row r="29" spans="3:7" ht="15" customHeight="1"/>
    <row r="30" spans="3:7" ht="15" customHeight="1"/>
    <row r="31" spans="3:7" ht="15" customHeight="1"/>
    <row r="32" spans="3:7"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spans="1:2" ht="15" customHeight="1"/>
    <row r="50" spans="1:2" ht="15" customHeight="1"/>
    <row r="51" spans="1:2" ht="15" customHeight="1"/>
    <row r="52" spans="1:2" ht="15" customHeight="1"/>
    <row r="56" spans="1:2">
      <c r="A56" s="4"/>
      <c r="B56" s="17"/>
    </row>
    <row r="58" spans="1:2">
      <c r="A58" s="467"/>
    </row>
    <row r="59" spans="1:2">
      <c r="A59" s="467"/>
    </row>
    <row r="60" spans="1:2">
      <c r="A60" s="467"/>
    </row>
    <row r="61" spans="1:2">
      <c r="A61" s="467"/>
    </row>
    <row r="62" spans="1:2">
      <c r="A62" s="467"/>
    </row>
    <row r="63" spans="1:2">
      <c r="A63" s="467"/>
    </row>
    <row r="64" spans="1:2">
      <c r="A64" s="467"/>
    </row>
    <row r="65" spans="1:1">
      <c r="A65" s="467"/>
    </row>
    <row r="66" spans="1:1">
      <c r="A66" s="467"/>
    </row>
    <row r="67" spans="1:1">
      <c r="A67" s="467"/>
    </row>
    <row r="68" spans="1:1">
      <c r="A68" s="467"/>
    </row>
    <row r="69" spans="1:1">
      <c r="A69" s="467"/>
    </row>
    <row r="70" spans="1:1">
      <c r="A70" s="467"/>
    </row>
    <row r="71" spans="1:1">
      <c r="A71" s="467"/>
    </row>
    <row r="72" spans="1:1">
      <c r="A72" s="467"/>
    </row>
    <row r="73" spans="1:1">
      <c r="A73" s="467"/>
    </row>
    <row r="74" spans="1:1">
      <c r="A74" s="467"/>
    </row>
    <row r="75" spans="1:1">
      <c r="A75" s="467"/>
    </row>
    <row r="76" spans="1:1">
      <c r="A76" s="467"/>
    </row>
    <row r="77" spans="1:1">
      <c r="A77" s="467"/>
    </row>
    <row r="78" spans="1:1">
      <c r="A78" s="467"/>
    </row>
    <row r="79" spans="1:1">
      <c r="A79" s="467"/>
    </row>
    <row r="80" spans="1:1">
      <c r="A80" s="467"/>
    </row>
    <row r="81" spans="1:1">
      <c r="A81" s="467"/>
    </row>
    <row r="82" spans="1:1">
      <c r="A82" s="467"/>
    </row>
    <row r="83" spans="1:1">
      <c r="A83" s="467"/>
    </row>
    <row r="84" spans="1:1">
      <c r="A84" s="467"/>
    </row>
    <row r="85" spans="1:1">
      <c r="A85" s="467"/>
    </row>
    <row r="86" spans="1:1">
      <c r="A86" s="467"/>
    </row>
    <row r="87" spans="1:1">
      <c r="A87" s="467"/>
    </row>
    <row r="88" spans="1:1">
      <c r="A88" s="467"/>
    </row>
    <row r="89" spans="1:1">
      <c r="A89" s="467"/>
    </row>
    <row r="90" spans="1:1">
      <c r="A90" s="467"/>
    </row>
    <row r="91" spans="1:1">
      <c r="A91" s="467"/>
    </row>
    <row r="92" spans="1:1">
      <c r="A92" s="467"/>
    </row>
    <row r="93" spans="1:1">
      <c r="A93" s="467"/>
    </row>
    <row r="94" spans="1:1">
      <c r="A94" s="467"/>
    </row>
    <row r="95" spans="1:1">
      <c r="A95" s="467"/>
    </row>
    <row r="96" spans="1:1">
      <c r="A96" s="467"/>
    </row>
    <row r="97" spans="1:1">
      <c r="A97" s="467"/>
    </row>
    <row r="98" spans="1:1">
      <c r="A98" s="467"/>
    </row>
    <row r="99" spans="1:1">
      <c r="A99" s="467"/>
    </row>
    <row r="100" spans="1:1">
      <c r="A100" s="467"/>
    </row>
    <row r="101" spans="1:1">
      <c r="A101" s="467"/>
    </row>
    <row r="102" spans="1:1">
      <c r="A102" s="467"/>
    </row>
    <row r="220" ht="33.75" customHeight="1"/>
    <row r="240" ht="33.75" customHeight="1"/>
    <row r="268" ht="22.5" customHeight="1"/>
  </sheetData>
  <hyperlinks>
    <hyperlink ref="E4" r:id="rId1" xr:uid="{00000000-0004-0000-0100-000000000000}"/>
  </hyperlinks>
  <pageMargins left="0.75" right="0.75" top="1" bottom="1" header="0.5" footer="0.5"/>
  <pageSetup orientation="portrait" horizontalDpi="4294967292" verticalDpi="4294967292" r:id="rId2"/>
  <legacy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Q32"/>
  <sheetViews>
    <sheetView showGridLines="0" workbookViewId="0">
      <selection activeCell="Q36" sqref="Q36"/>
    </sheetView>
  </sheetViews>
  <sheetFormatPr defaultRowHeight="15"/>
  <cols>
    <col min="16" max="16" width="9.28515625" bestFit="1" customWidth="1"/>
  </cols>
  <sheetData>
    <row r="1" spans="1:17" ht="15.75" thickBot="1">
      <c r="A1" s="4" t="s">
        <v>3977</v>
      </c>
      <c r="B1" s="1186" t="s">
        <v>3969</v>
      </c>
    </row>
    <row r="2" spans="1:17" ht="15.75" thickBot="1">
      <c r="B2" s="1185"/>
      <c r="C2" s="1184" t="s">
        <v>932</v>
      </c>
      <c r="D2" s="1184" t="s">
        <v>933</v>
      </c>
      <c r="E2" s="1184" t="s">
        <v>934</v>
      </c>
      <c r="F2" s="1184" t="s">
        <v>935</v>
      </c>
      <c r="G2" s="1184" t="s">
        <v>936</v>
      </c>
      <c r="H2" s="1184" t="s">
        <v>1093</v>
      </c>
      <c r="I2" s="1184" t="s">
        <v>1094</v>
      </c>
      <c r="J2" s="1184" t="s">
        <v>939</v>
      </c>
      <c r="K2" s="1184" t="s">
        <v>940</v>
      </c>
      <c r="L2" s="1184" t="s">
        <v>941</v>
      </c>
      <c r="M2" s="1184" t="s">
        <v>942</v>
      </c>
      <c r="N2" s="1184" t="s">
        <v>943</v>
      </c>
      <c r="O2" s="1184" t="s">
        <v>944</v>
      </c>
    </row>
    <row r="3" spans="1:17" ht="15.75" thickBot="1">
      <c r="B3" s="1183" t="s">
        <v>643</v>
      </c>
      <c r="C3" s="1182">
        <v>20843790</v>
      </c>
      <c r="D3" s="1182">
        <v>17835667</v>
      </c>
      <c r="E3" s="1182">
        <v>15494819</v>
      </c>
      <c r="F3" s="1182">
        <v>8569439</v>
      </c>
      <c r="G3" s="1182">
        <v>5303940</v>
      </c>
      <c r="H3" s="1182">
        <v>2995093</v>
      </c>
      <c r="I3" s="1182">
        <v>2341021</v>
      </c>
      <c r="J3" s="1182">
        <v>2320142</v>
      </c>
      <c r="K3" s="1182">
        <v>2776121</v>
      </c>
      <c r="L3" s="1182">
        <v>5725699</v>
      </c>
      <c r="M3" s="1182">
        <v>12890245</v>
      </c>
      <c r="N3" s="1182">
        <v>16639198</v>
      </c>
      <c r="O3" s="1182">
        <v>113735174</v>
      </c>
      <c r="P3" s="1181">
        <v>273188</v>
      </c>
      <c r="Q3" s="17" t="s">
        <v>3970</v>
      </c>
    </row>
    <row r="4" spans="1:17" ht="15.75" thickBot="1">
      <c r="B4" s="1183" t="s">
        <v>946</v>
      </c>
      <c r="C4" s="1182">
        <v>28762463</v>
      </c>
      <c r="D4" s="1182">
        <v>25346371</v>
      </c>
      <c r="E4" s="1182">
        <v>24180662</v>
      </c>
      <c r="F4" s="1182">
        <v>16164851</v>
      </c>
      <c r="G4" s="1182">
        <v>12071125</v>
      </c>
      <c r="H4" s="1182">
        <v>8435408</v>
      </c>
      <c r="I4" s="1182">
        <v>7452945</v>
      </c>
      <c r="J4" s="1182">
        <v>7509147</v>
      </c>
      <c r="K4" s="1182">
        <v>8036453</v>
      </c>
      <c r="L4" s="1182">
        <v>12078444</v>
      </c>
      <c r="M4" s="1182">
        <v>19856647</v>
      </c>
      <c r="N4" s="1182">
        <v>24401524</v>
      </c>
      <c r="O4" s="1182">
        <v>194296042</v>
      </c>
      <c r="P4" s="1059">
        <f>(O3*0.1)/(P3*$B$26)</f>
        <v>80.371748749203107</v>
      </c>
      <c r="Q4" t="s">
        <v>3978</v>
      </c>
    </row>
    <row r="5" spans="1:17">
      <c r="B5" s="1183" t="s">
        <v>647</v>
      </c>
      <c r="C5" s="1182">
        <v>49606253</v>
      </c>
      <c r="D5" s="1182">
        <v>43182037</v>
      </c>
      <c r="E5" s="1182">
        <v>39675482</v>
      </c>
      <c r="F5" s="1182">
        <v>24734290</v>
      </c>
      <c r="G5" s="1182">
        <v>17375065</v>
      </c>
      <c r="H5" s="1182">
        <v>11430502</v>
      </c>
      <c r="I5" s="1182">
        <v>9793965</v>
      </c>
      <c r="J5" s="1182">
        <v>9829290</v>
      </c>
      <c r="K5" s="1182">
        <v>10812574</v>
      </c>
      <c r="L5" s="1182">
        <v>17804144</v>
      </c>
      <c r="M5" s="1182">
        <v>32746891</v>
      </c>
      <c r="N5" s="1182">
        <v>41040722</v>
      </c>
      <c r="O5" s="1182">
        <v>308031216</v>
      </c>
      <c r="P5" s="1181"/>
    </row>
    <row r="6" spans="1:17">
      <c r="P6" s="1181"/>
    </row>
    <row r="7" spans="1:17" ht="15.75" thickBot="1">
      <c r="B7" s="1186" t="s">
        <v>3972</v>
      </c>
      <c r="P7" s="1181"/>
    </row>
    <row r="8" spans="1:17" ht="15.75" thickBot="1">
      <c r="B8" s="1185"/>
      <c r="C8" s="1184" t="s">
        <v>932</v>
      </c>
      <c r="D8" s="1184" t="s">
        <v>933</v>
      </c>
      <c r="E8" s="1184" t="s">
        <v>934</v>
      </c>
      <c r="F8" s="1184" t="s">
        <v>935</v>
      </c>
      <c r="G8" s="1184" t="s">
        <v>936</v>
      </c>
      <c r="H8" s="1184" t="s">
        <v>1093</v>
      </c>
      <c r="I8" s="1184" t="s">
        <v>1094</v>
      </c>
      <c r="J8" s="1184" t="s">
        <v>939</v>
      </c>
      <c r="K8" s="1184" t="s">
        <v>940</v>
      </c>
      <c r="L8" s="1184" t="s">
        <v>941</v>
      </c>
      <c r="M8" s="1184" t="s">
        <v>942</v>
      </c>
      <c r="N8" s="1184" t="s">
        <v>943</v>
      </c>
      <c r="O8" s="1184" t="s">
        <v>944</v>
      </c>
      <c r="P8" s="1181"/>
    </row>
    <row r="9" spans="1:17" ht="15.75" thickBot="1">
      <c r="B9" s="1183" t="s">
        <v>643</v>
      </c>
      <c r="C9" s="1182">
        <v>7149095</v>
      </c>
      <c r="D9" s="1182">
        <v>6070411</v>
      </c>
      <c r="E9" s="1182">
        <v>5158045</v>
      </c>
      <c r="F9" s="1182">
        <v>2602589</v>
      </c>
      <c r="G9" s="1182">
        <v>1401642</v>
      </c>
      <c r="H9" s="1182">
        <v>765674</v>
      </c>
      <c r="I9" s="1182">
        <v>624172</v>
      </c>
      <c r="J9" s="1182">
        <v>619552</v>
      </c>
      <c r="K9" s="1182">
        <v>743185</v>
      </c>
      <c r="L9" s="1182">
        <v>1710903</v>
      </c>
      <c r="M9" s="1182">
        <v>3881227</v>
      </c>
      <c r="N9" s="1182">
        <v>5141660</v>
      </c>
      <c r="O9" s="1182">
        <v>35868154</v>
      </c>
      <c r="P9" s="1181">
        <v>56804</v>
      </c>
      <c r="Q9" t="s">
        <v>3973</v>
      </c>
    </row>
    <row r="10" spans="1:17" ht="15.75" thickBot="1">
      <c r="B10" s="1183" t="s">
        <v>946</v>
      </c>
      <c r="C10" s="1182">
        <v>7638523</v>
      </c>
      <c r="D10" s="1182">
        <v>6720812</v>
      </c>
      <c r="E10" s="1182">
        <v>6640084</v>
      </c>
      <c r="F10" s="1182">
        <v>4232840</v>
      </c>
      <c r="G10" s="1182">
        <v>3248315</v>
      </c>
      <c r="H10" s="1182">
        <v>2216024</v>
      </c>
      <c r="I10" s="1182">
        <v>2365705</v>
      </c>
      <c r="J10" s="1182">
        <v>2498454</v>
      </c>
      <c r="K10" s="1182">
        <v>2706700</v>
      </c>
      <c r="L10" s="1182">
        <v>3392736</v>
      </c>
      <c r="M10" s="1182">
        <v>5172106</v>
      </c>
      <c r="N10" s="1182">
        <v>6239868</v>
      </c>
      <c r="O10" s="1182">
        <v>53072167</v>
      </c>
      <c r="P10" s="1059">
        <f>(O9*0.1)/(P9*$B$26)</f>
        <v>121.89905735606743</v>
      </c>
      <c r="Q10" t="s">
        <v>3978</v>
      </c>
    </row>
    <row r="11" spans="1:17">
      <c r="B11" s="1183" t="s">
        <v>647</v>
      </c>
      <c r="C11" s="1182">
        <v>14787618</v>
      </c>
      <c r="D11" s="1182">
        <v>12791223</v>
      </c>
      <c r="E11" s="1182">
        <v>11798129</v>
      </c>
      <c r="F11" s="1182">
        <v>6835430</v>
      </c>
      <c r="G11" s="1182">
        <v>4649957</v>
      </c>
      <c r="H11" s="1182">
        <v>2981698</v>
      </c>
      <c r="I11" s="1182">
        <v>2989877</v>
      </c>
      <c r="J11" s="1182">
        <v>3118006</v>
      </c>
      <c r="K11" s="1182">
        <v>3449886</v>
      </c>
      <c r="L11" s="1182">
        <v>5103639</v>
      </c>
      <c r="M11" s="1182">
        <v>9053332</v>
      </c>
      <c r="N11" s="1182">
        <v>11381528</v>
      </c>
      <c r="O11" s="1182">
        <v>88940321</v>
      </c>
      <c r="P11" s="1181"/>
    </row>
    <row r="12" spans="1:17">
      <c r="P12" s="1181"/>
    </row>
    <row r="13" spans="1:17" ht="15.75" thickBot="1">
      <c r="B13" s="1186" t="s">
        <v>3974</v>
      </c>
      <c r="P13" s="1181"/>
    </row>
    <row r="14" spans="1:17" ht="15.75" thickBot="1">
      <c r="B14" s="1185"/>
      <c r="C14" s="1184" t="s">
        <v>932</v>
      </c>
      <c r="D14" s="1184" t="s">
        <v>933</v>
      </c>
      <c r="E14" s="1184" t="s">
        <v>934</v>
      </c>
      <c r="F14" s="1184" t="s">
        <v>935</v>
      </c>
      <c r="G14" s="1184" t="s">
        <v>936</v>
      </c>
      <c r="H14" s="1184" t="s">
        <v>1093</v>
      </c>
      <c r="I14" s="1184" t="s">
        <v>1094</v>
      </c>
      <c r="J14" s="1184" t="s">
        <v>939</v>
      </c>
      <c r="K14" s="1184" t="s">
        <v>940</v>
      </c>
      <c r="L14" s="1184" t="s">
        <v>941</v>
      </c>
      <c r="M14" s="1184" t="s">
        <v>942</v>
      </c>
      <c r="N14" s="1184" t="s">
        <v>943</v>
      </c>
      <c r="O14" s="1184" t="s">
        <v>944</v>
      </c>
      <c r="P14" s="1181"/>
    </row>
    <row r="15" spans="1:17" ht="15.75" thickBot="1">
      <c r="B15" s="1183" t="s">
        <v>643</v>
      </c>
      <c r="C15" s="1182">
        <v>4391501</v>
      </c>
      <c r="D15" s="1182">
        <v>3489831</v>
      </c>
      <c r="E15" s="1182">
        <v>3087215</v>
      </c>
      <c r="F15" s="1182">
        <v>1645935</v>
      </c>
      <c r="G15" s="1182">
        <v>955216</v>
      </c>
      <c r="H15" s="1182">
        <v>482832</v>
      </c>
      <c r="I15" s="1182">
        <v>360097</v>
      </c>
      <c r="J15" s="1182">
        <v>346768</v>
      </c>
      <c r="K15" s="1182">
        <v>433197</v>
      </c>
      <c r="L15" s="1182">
        <v>1002413</v>
      </c>
      <c r="M15" s="1182">
        <v>2116455</v>
      </c>
      <c r="N15" s="1182">
        <v>2780339</v>
      </c>
      <c r="O15" s="1182">
        <v>21091800</v>
      </c>
      <c r="P15" s="1181">
        <v>26551</v>
      </c>
      <c r="Q15" t="s">
        <v>3975</v>
      </c>
    </row>
    <row r="16" spans="1:17" ht="15.75" thickBot="1">
      <c r="B16" s="1183" t="s">
        <v>946</v>
      </c>
      <c r="C16" s="1182">
        <v>3112330</v>
      </c>
      <c r="D16" s="1182">
        <v>2349042</v>
      </c>
      <c r="E16" s="1182">
        <v>2205346</v>
      </c>
      <c r="F16" s="1182">
        <v>1369033</v>
      </c>
      <c r="G16" s="1182">
        <v>899055</v>
      </c>
      <c r="H16" s="1182">
        <v>618535</v>
      </c>
      <c r="I16" s="1182">
        <v>567701</v>
      </c>
      <c r="J16" s="1182">
        <v>587122</v>
      </c>
      <c r="K16" s="1182">
        <v>610699</v>
      </c>
      <c r="L16" s="1182">
        <v>972726</v>
      </c>
      <c r="M16" s="1182">
        <v>1674218</v>
      </c>
      <c r="N16" s="1182">
        <v>2111829</v>
      </c>
      <c r="O16" s="1182">
        <v>17077636</v>
      </c>
      <c r="P16" s="1059">
        <f>(O15*0.1)/(P15*$B$26)</f>
        <v>153.35678738187119</v>
      </c>
      <c r="Q16" t="s">
        <v>3978</v>
      </c>
    </row>
    <row r="17" spans="2:17">
      <c r="B17" s="1183" t="s">
        <v>647</v>
      </c>
      <c r="C17" s="1182">
        <v>7503831</v>
      </c>
      <c r="D17" s="1182">
        <v>5838873</v>
      </c>
      <c r="E17" s="1182">
        <v>5292561</v>
      </c>
      <c r="F17" s="1182">
        <v>3014968</v>
      </c>
      <c r="G17" s="1182">
        <v>1854271</v>
      </c>
      <c r="H17" s="1182">
        <v>1101367</v>
      </c>
      <c r="I17" s="1182">
        <v>927798</v>
      </c>
      <c r="J17" s="1182">
        <v>933890</v>
      </c>
      <c r="K17" s="1182">
        <v>1043896</v>
      </c>
      <c r="L17" s="1182">
        <v>1975139</v>
      </c>
      <c r="M17" s="1182">
        <v>3790673</v>
      </c>
      <c r="N17" s="1182">
        <v>4892168</v>
      </c>
      <c r="O17" s="1182">
        <v>38169435</v>
      </c>
      <c r="P17" s="1181"/>
    </row>
    <row r="18" spans="2:17">
      <c r="P18" s="1181"/>
    </row>
    <row r="19" spans="2:17" ht="15.75" thickBot="1">
      <c r="B19" s="1186" t="s">
        <v>758</v>
      </c>
      <c r="P19" s="1181"/>
    </row>
    <row r="20" spans="2:17" ht="15.75" thickBot="1">
      <c r="B20" s="1185"/>
      <c r="C20" s="1184" t="s">
        <v>932</v>
      </c>
      <c r="D20" s="1184" t="s">
        <v>933</v>
      </c>
      <c r="E20" s="1184" t="s">
        <v>934</v>
      </c>
      <c r="F20" s="1184" t="s">
        <v>935</v>
      </c>
      <c r="G20" s="1184" t="s">
        <v>936</v>
      </c>
      <c r="H20" s="1184" t="s">
        <v>1093</v>
      </c>
      <c r="I20" s="1184" t="s">
        <v>1094</v>
      </c>
      <c r="J20" s="1184" t="s">
        <v>939</v>
      </c>
      <c r="K20" s="1184" t="s">
        <v>940</v>
      </c>
      <c r="L20" s="1184" t="s">
        <v>941</v>
      </c>
      <c r="M20" s="1184" t="s">
        <v>942</v>
      </c>
      <c r="N20" s="1184" t="s">
        <v>943</v>
      </c>
      <c r="O20" s="1184" t="s">
        <v>944</v>
      </c>
      <c r="P20" s="1181"/>
    </row>
    <row r="21" spans="2:17" ht="15.75" thickBot="1">
      <c r="B21" s="1183" t="s">
        <v>643</v>
      </c>
      <c r="C21" s="1182">
        <v>7064310</v>
      </c>
      <c r="D21" s="1182">
        <v>6520305</v>
      </c>
      <c r="E21" s="1182">
        <v>5600696</v>
      </c>
      <c r="F21" s="1182">
        <v>3137839</v>
      </c>
      <c r="G21" s="1182">
        <v>1680349</v>
      </c>
      <c r="H21" s="1182">
        <v>889180</v>
      </c>
      <c r="I21" s="1182">
        <v>638950</v>
      </c>
      <c r="J21" s="1182">
        <v>619813</v>
      </c>
      <c r="K21" s="1182">
        <v>881115</v>
      </c>
      <c r="L21" s="1182">
        <v>2174097</v>
      </c>
      <c r="M21" s="1182">
        <v>4422730</v>
      </c>
      <c r="N21" s="1182">
        <v>5784622</v>
      </c>
      <c r="O21" s="1182">
        <v>39414006</v>
      </c>
      <c r="P21" s="1181">
        <v>71595</v>
      </c>
      <c r="Q21" t="s">
        <v>3976</v>
      </c>
    </row>
    <row r="22" spans="2:17" ht="15.75" thickBot="1">
      <c r="B22" s="1183" t="s">
        <v>946</v>
      </c>
      <c r="C22" s="1182">
        <v>9154000</v>
      </c>
      <c r="D22" s="1182">
        <v>7996951</v>
      </c>
      <c r="E22" s="1182">
        <v>7780417</v>
      </c>
      <c r="F22" s="1182">
        <v>5438450</v>
      </c>
      <c r="G22" s="1182">
        <v>3915388</v>
      </c>
      <c r="H22" s="1182">
        <v>3080356</v>
      </c>
      <c r="I22" s="1182">
        <v>2828222</v>
      </c>
      <c r="J22" s="1182">
        <v>3007855</v>
      </c>
      <c r="K22" s="1182">
        <v>3083777</v>
      </c>
      <c r="L22" s="1182">
        <v>4695661</v>
      </c>
      <c r="M22" s="1182">
        <v>6599054</v>
      </c>
      <c r="N22" s="1182">
        <v>8243192</v>
      </c>
      <c r="O22" s="1182">
        <v>65823323</v>
      </c>
      <c r="P22" s="1059">
        <f>(O21*0.1)/(P21*$B$26)</f>
        <v>106.27671579274346</v>
      </c>
      <c r="Q22" t="s">
        <v>3978</v>
      </c>
    </row>
    <row r="23" spans="2:17">
      <c r="B23" s="1183" t="s">
        <v>647</v>
      </c>
      <c r="C23" s="1182">
        <v>16218309</v>
      </c>
      <c r="D23" s="1182">
        <v>14517256</v>
      </c>
      <c r="E23" s="1182">
        <v>13381114</v>
      </c>
      <c r="F23" s="1182">
        <v>8576288</v>
      </c>
      <c r="G23" s="1182">
        <v>5595737</v>
      </c>
      <c r="H23" s="1182">
        <v>3969535</v>
      </c>
      <c r="I23" s="1182">
        <v>3467172</v>
      </c>
      <c r="J23" s="1182">
        <v>3627668</v>
      </c>
      <c r="K23" s="1182">
        <v>3964893</v>
      </c>
      <c r="L23" s="1182">
        <v>6869758</v>
      </c>
      <c r="M23" s="1182">
        <v>11021784</v>
      </c>
      <c r="N23" s="1182">
        <v>14027814</v>
      </c>
      <c r="O23" s="1182">
        <v>105237329</v>
      </c>
    </row>
    <row r="26" spans="2:17">
      <c r="B26" s="3">
        <v>0.51800000000000002</v>
      </c>
      <c r="C26" t="s">
        <v>3979</v>
      </c>
    </row>
    <row r="27" spans="2:17">
      <c r="B27" t="s">
        <v>3980</v>
      </c>
    </row>
    <row r="29" spans="2:17" ht="15.75" thickBot="1">
      <c r="B29" s="1186" t="s">
        <v>3969</v>
      </c>
      <c r="C29" s="28">
        <f>P4</f>
        <v>80.371748749203107</v>
      </c>
    </row>
    <row r="30" spans="2:17" ht="15.75" thickBot="1">
      <c r="B30" s="1186" t="s">
        <v>3972</v>
      </c>
      <c r="C30" s="28">
        <f>P10</f>
        <v>121.89905735606743</v>
      </c>
    </row>
    <row r="31" spans="2:17" ht="15.75" thickBot="1">
      <c r="B31" s="1186" t="s">
        <v>3974</v>
      </c>
      <c r="C31" s="28">
        <f>P16</f>
        <v>153.35678738187119</v>
      </c>
    </row>
    <row r="32" spans="2:17" ht="15.75" thickBot="1">
      <c r="B32" s="1186" t="s">
        <v>758</v>
      </c>
      <c r="C32" s="28">
        <f>P22</f>
        <v>106.27671579274346</v>
      </c>
    </row>
  </sheetData>
  <hyperlinks>
    <hyperlink ref="Q3" r:id="rId1" xr:uid="{00000000-0004-0000-1300-000000000000}"/>
  </hyperlinks>
  <pageMargins left="0.7" right="0.7" top="0.75" bottom="0.75" header="0.3" footer="0.3"/>
  <pageSetup orientation="portrait" horizontalDpi="1200" verticalDpi="1200"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5">
    <tabColor rgb="FFF2F0B0"/>
  </sheetPr>
  <dimension ref="A1:K127"/>
  <sheetViews>
    <sheetView showGridLines="0" zoomScaleNormal="100" zoomScalePageLayoutView="120" workbookViewId="0">
      <pane ySplit="1" topLeftCell="A2" activePane="bottomLeft" state="frozen"/>
      <selection activeCell="F147" sqref="F147"/>
      <selection pane="bottomLeft" activeCell="I36" sqref="I36"/>
    </sheetView>
  </sheetViews>
  <sheetFormatPr defaultColWidth="8.7109375" defaultRowHeight="15"/>
  <cols>
    <col min="1" max="1" width="4.7109375" customWidth="1"/>
    <col min="2" max="2" width="17.140625" customWidth="1"/>
    <col min="3" max="3" width="13.140625" bestFit="1" customWidth="1"/>
    <col min="4" max="10" width="13.140625" customWidth="1"/>
    <col min="11" max="11" width="7.140625" customWidth="1"/>
  </cols>
  <sheetData>
    <row r="1" spans="2:11" s="273" customFormat="1" ht="24" thickBot="1">
      <c r="B1" s="891" t="s">
        <v>10</v>
      </c>
    </row>
    <row r="2" spans="2:11" ht="15.75" thickBot="1"/>
    <row r="3" spans="2:11">
      <c r="B3" s="1276" t="s">
        <v>11</v>
      </c>
      <c r="C3" s="1277"/>
      <c r="D3" s="1277"/>
      <c r="E3" s="1278"/>
      <c r="F3" s="460"/>
      <c r="G3" s="461"/>
      <c r="H3" s="461"/>
      <c r="I3" s="461"/>
      <c r="J3" s="461"/>
      <c r="K3" s="462"/>
    </row>
    <row r="4" spans="2:11">
      <c r="B4" s="463" t="s">
        <v>12</v>
      </c>
      <c r="C4" s="464"/>
      <c r="D4" s="465" t="s">
        <v>13</v>
      </c>
      <c r="E4" s="466"/>
      <c r="F4" s="54"/>
      <c r="G4" s="54"/>
      <c r="H4" s="54"/>
      <c r="I4" s="54"/>
      <c r="J4" s="54"/>
      <c r="K4" s="467"/>
    </row>
    <row r="5" spans="2:11" ht="15.75" thickBot="1">
      <c r="B5" s="470" t="s">
        <v>14</v>
      </c>
      <c r="C5" s="471">
        <v>365.25</v>
      </c>
      <c r="D5" s="472" t="s">
        <v>15</v>
      </c>
      <c r="E5" s="473">
        <v>1.6093440000000001</v>
      </c>
      <c r="F5" s="54"/>
      <c r="G5" s="467"/>
      <c r="H5" s="467"/>
      <c r="I5" s="467"/>
      <c r="J5" s="467"/>
      <c r="K5" s="467"/>
    </row>
    <row r="6" spans="2:11" s="7" customFormat="1">
      <c r="B6" s="148"/>
      <c r="C6" s="148"/>
      <c r="D6" s="467"/>
      <c r="E6" s="467"/>
      <c r="F6" s="467"/>
      <c r="G6" s="467"/>
      <c r="H6" s="467"/>
      <c r="I6" s="467"/>
      <c r="J6" s="467"/>
      <c r="K6" s="467"/>
    </row>
    <row r="7" spans="2:11" ht="15.75" thickBot="1">
      <c r="B7" s="4" t="s">
        <v>16</v>
      </c>
      <c r="C7" s="54"/>
      <c r="D7" s="54"/>
      <c r="E7" s="54"/>
      <c r="F7" s="54"/>
      <c r="G7" s="54"/>
      <c r="H7" s="54"/>
      <c r="I7" s="54"/>
      <c r="J7" s="54"/>
      <c r="K7" s="467"/>
    </row>
    <row r="8" spans="2:11" ht="15.75" thickBot="1">
      <c r="B8" s="765" t="s">
        <v>17</v>
      </c>
      <c r="C8" s="149"/>
      <c r="D8" s="764" t="s">
        <v>18</v>
      </c>
      <c r="E8" s="758" t="s">
        <v>19</v>
      </c>
      <c r="F8" s="758" t="s">
        <v>20</v>
      </c>
      <c r="G8" s="758" t="s">
        <v>21</v>
      </c>
      <c r="H8" s="759" t="s">
        <v>22</v>
      </c>
      <c r="I8" s="54"/>
      <c r="J8" s="54"/>
      <c r="K8" s="467"/>
    </row>
    <row r="9" spans="2:11">
      <c r="B9" s="1205" t="s">
        <v>23</v>
      </c>
      <c r="C9" s="150"/>
      <c r="D9" s="150"/>
      <c r="E9" s="150"/>
      <c r="F9" s="150"/>
      <c r="G9" s="150"/>
      <c r="H9" s="151"/>
      <c r="I9" s="54"/>
      <c r="J9" s="54"/>
      <c r="K9" s="467"/>
    </row>
    <row r="10" spans="2:11" ht="17.25">
      <c r="B10" s="152" t="s">
        <v>24</v>
      </c>
      <c r="C10" s="153"/>
      <c r="D10" s="154"/>
      <c r="E10" s="155">
        <v>1</v>
      </c>
      <c r="F10" s="156">
        <v>1000</v>
      </c>
      <c r="G10" s="156">
        <v>1000000</v>
      </c>
      <c r="H10" s="157">
        <v>1000000000</v>
      </c>
      <c r="I10" s="54"/>
      <c r="J10" s="54"/>
      <c r="K10" s="467"/>
    </row>
    <row r="11" spans="2:11" ht="17.25">
      <c r="B11" s="152" t="s">
        <v>25</v>
      </c>
      <c r="C11" s="158"/>
      <c r="D11" s="159"/>
      <c r="E11" s="155">
        <v>1E-3</v>
      </c>
      <c r="F11" s="155">
        <v>1</v>
      </c>
      <c r="G11" s="156">
        <v>1000</v>
      </c>
      <c r="H11" s="157">
        <v>1000000</v>
      </c>
      <c r="I11" s="54"/>
      <c r="J11" s="54"/>
      <c r="K11" s="467"/>
    </row>
    <row r="12" spans="2:11" ht="17.25">
      <c r="B12" s="152" t="s">
        <v>26</v>
      </c>
      <c r="C12" s="158"/>
      <c r="D12" s="159"/>
      <c r="E12" s="155">
        <v>9.9999999999999995E-7</v>
      </c>
      <c r="F12" s="155">
        <v>1E-3</v>
      </c>
      <c r="G12" s="155">
        <v>1</v>
      </c>
      <c r="H12" s="157">
        <v>1000</v>
      </c>
      <c r="I12" s="54"/>
      <c r="J12" s="54"/>
      <c r="K12" s="467"/>
    </row>
    <row r="13" spans="2:11" ht="18" thickBot="1">
      <c r="B13" s="160" t="s">
        <v>27</v>
      </c>
      <c r="C13" s="161"/>
      <c r="D13" s="162"/>
      <c r="E13" s="163">
        <v>1.0000000000000001E-9</v>
      </c>
      <c r="F13" s="163">
        <v>9.9999999999999995E-7</v>
      </c>
      <c r="G13" s="163">
        <v>1E-3</v>
      </c>
      <c r="H13" s="164">
        <v>1</v>
      </c>
      <c r="I13" s="54"/>
      <c r="J13" s="54"/>
      <c r="K13" s="467"/>
    </row>
    <row r="14" spans="2:11">
      <c r="B14" s="54"/>
      <c r="C14" s="54"/>
      <c r="D14" s="54"/>
      <c r="E14" s="54"/>
      <c r="F14" s="54"/>
      <c r="G14" s="54"/>
      <c r="H14" s="54"/>
      <c r="I14" s="54"/>
      <c r="J14" s="54"/>
      <c r="K14" s="467"/>
    </row>
    <row r="15" spans="2:11" ht="15.75" thickBot="1">
      <c r="B15" s="4" t="s">
        <v>28</v>
      </c>
      <c r="C15" s="4"/>
      <c r="D15" s="4"/>
      <c r="E15" s="4"/>
      <c r="F15" s="4"/>
      <c r="G15" s="4"/>
      <c r="H15" s="4"/>
      <c r="I15" s="4"/>
      <c r="J15" s="4"/>
      <c r="K15" s="467"/>
    </row>
    <row r="16" spans="2:11" ht="15.75" thickBot="1">
      <c r="B16" s="765" t="s">
        <v>17</v>
      </c>
      <c r="C16" s="149"/>
      <c r="D16" s="764" t="s">
        <v>18</v>
      </c>
      <c r="E16" s="758" t="s">
        <v>29</v>
      </c>
      <c r="F16" s="758" t="s">
        <v>30</v>
      </c>
      <c r="G16" s="758" t="s">
        <v>31</v>
      </c>
      <c r="H16" s="758" t="s">
        <v>32</v>
      </c>
      <c r="I16" s="759" t="s">
        <v>33</v>
      </c>
      <c r="J16" s="467"/>
      <c r="K16" s="467"/>
    </row>
    <row r="17" spans="2:11" ht="14.65" customHeight="1">
      <c r="B17" s="1205" t="s">
        <v>23</v>
      </c>
      <c r="C17" s="150"/>
      <c r="D17" s="150"/>
      <c r="E17" s="150"/>
      <c r="F17" s="150"/>
      <c r="G17" s="150"/>
      <c r="H17" s="150"/>
      <c r="I17" s="151"/>
      <c r="J17" s="467"/>
      <c r="K17" s="467"/>
    </row>
    <row r="18" spans="2:11">
      <c r="B18" s="165" t="s">
        <v>34</v>
      </c>
      <c r="C18" s="158"/>
      <c r="D18" s="158"/>
      <c r="E18" s="155">
        <v>1</v>
      </c>
      <c r="F18" s="155">
        <v>238.8</v>
      </c>
      <c r="G18" s="155">
        <v>2.3879999999999998E-5</v>
      </c>
      <c r="H18" s="155">
        <v>947.8</v>
      </c>
      <c r="I18" s="169">
        <v>0.27777777770000001</v>
      </c>
    </row>
    <row r="19" spans="2:11">
      <c r="B19" s="152" t="s">
        <v>35</v>
      </c>
      <c r="C19" s="158"/>
      <c r="D19" s="158"/>
      <c r="E19" s="155">
        <v>4.1868000000000001E-3</v>
      </c>
      <c r="F19" s="155">
        <v>1</v>
      </c>
      <c r="G19" s="155">
        <v>9.9999999999999995E-8</v>
      </c>
      <c r="H19" s="155">
        <v>3.968</v>
      </c>
      <c r="I19" s="169">
        <v>1.163E-3</v>
      </c>
      <c r="J19" s="467"/>
      <c r="K19" s="467"/>
    </row>
    <row r="20" spans="2:11">
      <c r="B20" s="165" t="s">
        <v>31</v>
      </c>
      <c r="C20" s="158"/>
      <c r="D20" s="158"/>
      <c r="E20" s="156">
        <v>41868</v>
      </c>
      <c r="F20" s="156">
        <v>10000000</v>
      </c>
      <c r="G20" s="156">
        <v>1</v>
      </c>
      <c r="H20" s="156">
        <v>39680000</v>
      </c>
      <c r="I20" s="157">
        <v>11630</v>
      </c>
      <c r="J20" s="467"/>
      <c r="K20" s="467"/>
    </row>
    <row r="21" spans="2:11">
      <c r="B21" s="165" t="s">
        <v>36</v>
      </c>
      <c r="C21" s="158"/>
      <c r="D21" s="158"/>
      <c r="E21" s="155">
        <v>1.0551E-3</v>
      </c>
      <c r="F21" s="155">
        <v>0.252</v>
      </c>
      <c r="G21" s="155">
        <v>2.5200000000000001E-8</v>
      </c>
      <c r="H21" s="155">
        <v>1</v>
      </c>
      <c r="I21" s="169">
        <v>2.9310000000000002E-4</v>
      </c>
      <c r="J21" s="508"/>
      <c r="K21" s="508"/>
    </row>
    <row r="22" spans="2:11" ht="15.75" thickBot="1">
      <c r="B22" s="160" t="s">
        <v>37</v>
      </c>
      <c r="C22" s="161"/>
      <c r="D22" s="161"/>
      <c r="E22" s="163">
        <v>3.6</v>
      </c>
      <c r="F22" s="163">
        <v>860</v>
      </c>
      <c r="G22" s="163">
        <v>8.6000000000000003E-5</v>
      </c>
      <c r="H22" s="163">
        <v>3412</v>
      </c>
      <c r="I22" s="164">
        <v>1</v>
      </c>
      <c r="J22" s="467"/>
      <c r="K22" s="467"/>
    </row>
    <row r="23" spans="2:11" ht="15.75" thickBot="1">
      <c r="B23" s="467"/>
      <c r="C23" s="467"/>
      <c r="D23" s="467"/>
      <c r="E23" s="467"/>
      <c r="F23" s="467"/>
      <c r="G23" s="467"/>
      <c r="H23" s="467"/>
      <c r="I23" s="467"/>
      <c r="J23" s="467"/>
    </row>
    <row r="24" spans="2:11" ht="15.75" thickBot="1">
      <c r="B24" s="202" t="s">
        <v>38</v>
      </c>
      <c r="C24" s="203"/>
      <c r="D24" s="467"/>
      <c r="E24" s="200" t="s">
        <v>39</v>
      </c>
      <c r="F24" s="201"/>
      <c r="G24" s="467"/>
      <c r="H24" s="467"/>
      <c r="I24" s="467"/>
      <c r="J24" s="467"/>
      <c r="K24" s="467"/>
    </row>
    <row r="25" spans="2:11">
      <c r="B25" s="509" t="s">
        <v>40</v>
      </c>
      <c r="C25" s="510">
        <v>0.1055056</v>
      </c>
      <c r="D25" s="467"/>
      <c r="E25" s="509" t="s">
        <v>41</v>
      </c>
      <c r="F25" s="510">
        <v>3.5999999999999999E-3</v>
      </c>
      <c r="G25" s="467"/>
      <c r="H25" s="467"/>
      <c r="I25" s="467"/>
      <c r="J25" s="467"/>
      <c r="K25" s="467"/>
    </row>
    <row r="26" spans="2:11">
      <c r="B26" s="513" t="s">
        <v>42</v>
      </c>
      <c r="C26" s="514">
        <v>29.3001</v>
      </c>
      <c r="D26" s="467"/>
      <c r="E26" s="513" t="s">
        <v>43</v>
      </c>
      <c r="F26" s="515">
        <v>3412.1411560000001</v>
      </c>
      <c r="G26" s="467"/>
      <c r="H26" s="467"/>
      <c r="I26" s="467"/>
      <c r="J26" s="467"/>
      <c r="K26" s="508"/>
    </row>
    <row r="27" spans="2:11">
      <c r="B27" s="513" t="s">
        <v>44</v>
      </c>
      <c r="C27" s="514">
        <v>0.1</v>
      </c>
      <c r="D27" s="467"/>
      <c r="E27" s="44" t="s">
        <v>45</v>
      </c>
      <c r="F27" s="45">
        <v>9.9999999999999995E-7</v>
      </c>
      <c r="G27" s="467"/>
      <c r="H27" s="467"/>
      <c r="I27" s="467"/>
      <c r="J27" s="467"/>
      <c r="K27" s="521"/>
    </row>
    <row r="28" spans="2:11">
      <c r="B28" s="513" t="s">
        <v>46</v>
      </c>
      <c r="C28" s="514">
        <v>2.851</v>
      </c>
      <c r="D28" s="467"/>
      <c r="E28" s="513" t="s">
        <v>47</v>
      </c>
      <c r="F28" s="514">
        <v>1E-3</v>
      </c>
      <c r="G28" s="467"/>
      <c r="H28" s="467"/>
      <c r="I28" s="467"/>
      <c r="J28" s="467"/>
      <c r="K28" s="467"/>
    </row>
    <row r="29" spans="2:11">
      <c r="B29" s="513" t="s">
        <v>48</v>
      </c>
      <c r="C29" s="514">
        <v>1.028</v>
      </c>
      <c r="D29" s="467"/>
      <c r="E29" s="513" t="s">
        <v>49</v>
      </c>
      <c r="F29" s="515">
        <v>3.4121419999999998</v>
      </c>
      <c r="G29" s="467"/>
      <c r="H29" s="467"/>
      <c r="I29" s="467"/>
      <c r="J29" s="467"/>
      <c r="K29" s="467"/>
    </row>
    <row r="30" spans="2:11" ht="15.75" thickBot="1">
      <c r="B30" s="513" t="s">
        <v>50</v>
      </c>
      <c r="C30" s="514">
        <v>10.199999999999999</v>
      </c>
      <c r="D30" s="467"/>
      <c r="E30" s="525" t="s">
        <v>51</v>
      </c>
      <c r="F30" s="526">
        <v>1194000</v>
      </c>
      <c r="G30" s="467"/>
      <c r="H30" s="467"/>
      <c r="I30" s="467"/>
      <c r="J30" s="467"/>
      <c r="K30" s="527"/>
    </row>
    <row r="31" spans="2:11">
      <c r="B31" s="513" t="s">
        <v>52</v>
      </c>
      <c r="C31" s="515">
        <v>1.03</v>
      </c>
      <c r="D31" s="467"/>
      <c r="F31" s="467"/>
      <c r="G31" s="467"/>
      <c r="H31" s="467"/>
      <c r="I31" s="467"/>
      <c r="J31" s="467"/>
      <c r="K31" s="467"/>
    </row>
    <row r="32" spans="2:11">
      <c r="B32" s="513" t="s">
        <v>53</v>
      </c>
      <c r="C32" s="514">
        <v>1.084598E-3</v>
      </c>
      <c r="D32" s="467"/>
      <c r="E32" s="54" t="s">
        <v>54</v>
      </c>
      <c r="F32" s="467"/>
      <c r="G32" s="467"/>
      <c r="H32" s="467"/>
      <c r="I32" s="467"/>
      <c r="J32" s="467"/>
      <c r="K32" s="467"/>
    </row>
    <row r="33" spans="2:11">
      <c r="B33" s="513" t="s">
        <v>55</v>
      </c>
      <c r="C33" s="514">
        <v>7.48</v>
      </c>
      <c r="D33" s="467"/>
      <c r="E33" s="17" t="s">
        <v>56</v>
      </c>
      <c r="F33" s="467"/>
      <c r="G33" s="467"/>
      <c r="H33" s="467"/>
      <c r="I33" s="467"/>
      <c r="J33" s="467"/>
      <c r="K33" s="467"/>
    </row>
    <row r="34" spans="2:11">
      <c r="B34" s="513" t="s">
        <v>57</v>
      </c>
      <c r="C34" s="530">
        <v>1028</v>
      </c>
      <c r="D34" s="37"/>
      <c r="G34" s="37"/>
      <c r="H34" s="37"/>
      <c r="I34" s="37"/>
      <c r="J34" s="37"/>
      <c r="K34" s="37"/>
    </row>
    <row r="35" spans="2:11">
      <c r="B35" s="513" t="s">
        <v>58</v>
      </c>
      <c r="C35" s="533">
        <v>1E-3</v>
      </c>
      <c r="D35" s="37"/>
      <c r="E35" s="37"/>
      <c r="F35" s="37"/>
      <c r="G35" s="37"/>
      <c r="H35" s="37"/>
      <c r="I35" s="37"/>
      <c r="J35" s="37"/>
      <c r="K35" s="37"/>
    </row>
    <row r="36" spans="2:11">
      <c r="B36" s="513" t="s">
        <v>59</v>
      </c>
      <c r="C36" s="514">
        <v>1</v>
      </c>
      <c r="D36" s="37"/>
      <c r="E36" s="37"/>
      <c r="F36" s="37"/>
      <c r="G36" s="37"/>
      <c r="H36" s="37"/>
      <c r="I36" s="37"/>
      <c r="J36" s="37"/>
    </row>
    <row r="37" spans="2:11" ht="15.75" thickBot="1">
      <c r="B37" s="525" t="s">
        <v>60</v>
      </c>
      <c r="C37" s="539">
        <v>126.17</v>
      </c>
      <c r="D37" s="37"/>
      <c r="E37" s="37"/>
      <c r="F37" s="37"/>
      <c r="G37" s="37"/>
      <c r="H37" s="37"/>
      <c r="I37" s="37"/>
      <c r="J37" s="37"/>
    </row>
    <row r="38" spans="2:11" ht="15.75" customHeight="1">
      <c r="B38" s="541" t="s">
        <v>61</v>
      </c>
      <c r="D38" s="37"/>
      <c r="E38" s="37"/>
      <c r="F38" s="37"/>
      <c r="G38" s="37"/>
      <c r="H38" s="37"/>
      <c r="I38" s="37"/>
      <c r="J38" s="37"/>
    </row>
    <row r="39" spans="2:11" ht="15.75" customHeight="1">
      <c r="B39" s="37"/>
      <c r="C39" s="37"/>
      <c r="D39" s="37"/>
      <c r="E39" s="37"/>
      <c r="F39" s="37"/>
      <c r="G39" s="37"/>
      <c r="H39" s="37"/>
      <c r="I39" s="37"/>
      <c r="J39" s="37"/>
    </row>
    <row r="40" spans="2:11" ht="15.75" customHeight="1" thickBot="1">
      <c r="B40" s="4" t="s">
        <v>62</v>
      </c>
      <c r="C40" s="37"/>
      <c r="D40" s="37"/>
      <c r="E40" s="37"/>
      <c r="F40" s="37"/>
      <c r="G40" s="37"/>
      <c r="H40" s="37"/>
      <c r="I40" s="37"/>
      <c r="J40" s="37"/>
    </row>
    <row r="41" spans="2:11" ht="15.75" customHeight="1" thickBot="1">
      <c r="B41" s="765" t="s">
        <v>17</v>
      </c>
      <c r="C41" s="149"/>
      <c r="D41" s="764" t="s">
        <v>18</v>
      </c>
      <c r="E41" s="758" t="s">
        <v>63</v>
      </c>
      <c r="F41" s="758" t="s">
        <v>64</v>
      </c>
      <c r="G41" s="758" t="s">
        <v>65</v>
      </c>
      <c r="H41" s="758" t="s">
        <v>66</v>
      </c>
      <c r="I41" s="758" t="s">
        <v>67</v>
      </c>
      <c r="J41" s="759" t="s">
        <v>68</v>
      </c>
    </row>
    <row r="42" spans="2:11" ht="15.75" customHeight="1">
      <c r="B42" s="1205" t="s">
        <v>23</v>
      </c>
      <c r="C42" s="150"/>
      <c r="D42" s="150"/>
      <c r="E42" s="150"/>
      <c r="F42" s="150"/>
      <c r="G42" s="150"/>
      <c r="H42" s="150"/>
      <c r="I42" s="150"/>
      <c r="J42" s="151"/>
    </row>
    <row r="43" spans="2:11" ht="15.75" customHeight="1">
      <c r="B43" s="548" t="s">
        <v>69</v>
      </c>
      <c r="C43" s="549"/>
      <c r="D43" s="166" t="s">
        <v>63</v>
      </c>
      <c r="E43" s="550">
        <f t="shared" ref="E43:E48" si="0">F43*1000</f>
        <v>1</v>
      </c>
      <c r="F43" s="551">
        <f>F44/1000</f>
        <v>1E-3</v>
      </c>
      <c r="G43" s="551">
        <f>G44/1000</f>
        <v>9.9999999999999995E-7</v>
      </c>
      <c r="H43" s="551">
        <f>H44/1000</f>
        <v>9.8400000000000002E-7</v>
      </c>
      <c r="I43" s="551">
        <f>I44/1000</f>
        <v>1.102E-6</v>
      </c>
      <c r="J43" s="552">
        <f>J44/1000</f>
        <v>2.2046000000000001E-3</v>
      </c>
    </row>
    <row r="44" spans="2:11" ht="15.75" customHeight="1">
      <c r="B44" s="152" t="s">
        <v>70</v>
      </c>
      <c r="C44" s="158"/>
      <c r="D44" s="166" t="s">
        <v>64</v>
      </c>
      <c r="E44" s="167">
        <f t="shared" si="0"/>
        <v>1000</v>
      </c>
      <c r="F44" s="156">
        <v>1</v>
      </c>
      <c r="G44" s="155">
        <v>1E-3</v>
      </c>
      <c r="H44" s="155">
        <v>9.8400000000000007E-4</v>
      </c>
      <c r="I44" s="168">
        <v>1.1019999999999999E-3</v>
      </c>
      <c r="J44" s="169">
        <v>2.2046000000000001</v>
      </c>
    </row>
    <row r="45" spans="2:11">
      <c r="B45" s="152" t="s">
        <v>71</v>
      </c>
      <c r="C45" s="158"/>
      <c r="D45" s="166" t="s">
        <v>72</v>
      </c>
      <c r="E45" s="167">
        <f t="shared" si="0"/>
        <v>1000000</v>
      </c>
      <c r="F45" s="156">
        <v>1000</v>
      </c>
      <c r="G45" s="155">
        <v>1</v>
      </c>
      <c r="H45" s="155">
        <v>0.98399999999999999</v>
      </c>
      <c r="I45" s="168">
        <v>1.1023000000000001</v>
      </c>
      <c r="J45" s="170">
        <v>2204.6</v>
      </c>
    </row>
    <row r="46" spans="2:11" ht="15" customHeight="1">
      <c r="B46" s="152" t="s">
        <v>73</v>
      </c>
      <c r="C46" s="158"/>
      <c r="D46" s="166" t="s">
        <v>74</v>
      </c>
      <c r="E46" s="167">
        <f t="shared" si="0"/>
        <v>1016000</v>
      </c>
      <c r="F46" s="156">
        <v>1016</v>
      </c>
      <c r="G46" s="155">
        <v>1.016</v>
      </c>
      <c r="H46" s="155">
        <v>1</v>
      </c>
      <c r="I46" s="168">
        <v>1.1200000000000001</v>
      </c>
      <c r="J46" s="157">
        <v>2240</v>
      </c>
    </row>
    <row r="47" spans="2:11" ht="15" customHeight="1">
      <c r="B47" s="152" t="s">
        <v>75</v>
      </c>
      <c r="C47" s="158"/>
      <c r="D47" s="166" t="s">
        <v>76</v>
      </c>
      <c r="E47" s="167">
        <f t="shared" si="0"/>
        <v>907200</v>
      </c>
      <c r="F47" s="155">
        <v>907.2</v>
      </c>
      <c r="G47" s="155">
        <v>0.90720000000000001</v>
      </c>
      <c r="H47" s="155">
        <v>0.89300000000000002</v>
      </c>
      <c r="I47" s="168">
        <v>1</v>
      </c>
      <c r="J47" s="157">
        <v>2000</v>
      </c>
    </row>
    <row r="48" spans="2:11" ht="15" customHeight="1" thickBot="1">
      <c r="B48" s="160" t="s">
        <v>77</v>
      </c>
      <c r="C48" s="161"/>
      <c r="D48" s="171" t="s">
        <v>68</v>
      </c>
      <c r="E48" s="172">
        <f t="shared" si="0"/>
        <v>453.59702440351992</v>
      </c>
      <c r="F48" s="163">
        <f>1/J44</f>
        <v>0.4535970244035199</v>
      </c>
      <c r="G48" s="163">
        <f>1/J45</f>
        <v>4.5359702440351992E-4</v>
      </c>
      <c r="H48" s="163">
        <f>1/J46</f>
        <v>4.4642857142857141E-4</v>
      </c>
      <c r="I48" s="173">
        <f>1/J47</f>
        <v>5.0000000000000001E-4</v>
      </c>
      <c r="J48" s="164">
        <v>1</v>
      </c>
      <c r="K48" s="4"/>
    </row>
    <row r="49" spans="1:11">
      <c r="B49" s="467"/>
      <c r="C49" s="467"/>
      <c r="D49" s="467"/>
      <c r="E49" s="467"/>
      <c r="F49" s="467"/>
      <c r="G49" s="467"/>
      <c r="H49" s="467"/>
      <c r="I49" s="467"/>
      <c r="J49" s="467"/>
    </row>
    <row r="50" spans="1:11" ht="15.75" thickBot="1">
      <c r="B50" s="21" t="s">
        <v>78</v>
      </c>
      <c r="C50" s="467"/>
      <c r="D50" s="467"/>
      <c r="E50" s="467"/>
      <c r="F50" s="467"/>
      <c r="G50" s="467"/>
      <c r="H50" s="467"/>
      <c r="I50" s="467"/>
      <c r="J50" s="467"/>
      <c r="K50" s="467"/>
    </row>
    <row r="51" spans="1:11" ht="14.65" customHeight="1" thickBot="1">
      <c r="B51" s="765" t="s">
        <v>17</v>
      </c>
      <c r="C51" s="149"/>
      <c r="D51" s="764" t="s">
        <v>18</v>
      </c>
      <c r="E51" s="758" t="s">
        <v>79</v>
      </c>
      <c r="F51" s="758" t="s">
        <v>80</v>
      </c>
      <c r="G51" s="758" t="s">
        <v>81</v>
      </c>
      <c r="H51" s="758" t="s">
        <v>82</v>
      </c>
      <c r="I51" s="758" t="s">
        <v>83</v>
      </c>
      <c r="J51" s="759" t="s">
        <v>84</v>
      </c>
      <c r="K51" s="467"/>
    </row>
    <row r="52" spans="1:11">
      <c r="A52" s="4"/>
      <c r="B52" s="1205" t="s">
        <v>23</v>
      </c>
      <c r="C52" s="150"/>
      <c r="D52" s="150"/>
      <c r="E52" s="150"/>
      <c r="F52" s="150"/>
      <c r="G52" s="150"/>
      <c r="H52" s="150"/>
      <c r="I52" s="150"/>
      <c r="J52" s="151"/>
      <c r="K52" s="467"/>
    </row>
    <row r="53" spans="1:11">
      <c r="B53" s="165" t="s">
        <v>85</v>
      </c>
      <c r="C53" s="158"/>
      <c r="D53" s="159"/>
      <c r="E53" s="155">
        <v>1</v>
      </c>
      <c r="F53" s="155">
        <v>1E-3</v>
      </c>
      <c r="G53" s="155">
        <v>3.5299999999999998E-2</v>
      </c>
      <c r="H53" s="168">
        <v>6.3E-3</v>
      </c>
      <c r="I53" s="168">
        <v>0.22</v>
      </c>
      <c r="J53" s="174">
        <f>1/E58</f>
        <v>0.26420079260237778</v>
      </c>
      <c r="K53" s="467"/>
    </row>
    <row r="54" spans="1:11">
      <c r="A54" s="467"/>
      <c r="B54" s="152" t="s">
        <v>86</v>
      </c>
      <c r="C54" s="158"/>
      <c r="D54" s="159"/>
      <c r="E54" s="156">
        <f>E53*1000</f>
        <v>1000</v>
      </c>
      <c r="F54" s="155">
        <v>1</v>
      </c>
      <c r="G54" s="155">
        <f>G53*1000</f>
        <v>35.299999999999997</v>
      </c>
      <c r="H54" s="155">
        <f>H53*1000</f>
        <v>6.3</v>
      </c>
      <c r="I54" s="155">
        <f>I53*1000</f>
        <v>220</v>
      </c>
      <c r="J54" s="175">
        <f>J53*1000</f>
        <v>264.20079260237776</v>
      </c>
      <c r="K54" s="467"/>
    </row>
    <row r="55" spans="1:11">
      <c r="A55" s="467"/>
      <c r="B55" s="152" t="s">
        <v>87</v>
      </c>
      <c r="C55" s="158"/>
      <c r="D55" s="159"/>
      <c r="E55" s="155">
        <v>28.3</v>
      </c>
      <c r="F55" s="155">
        <v>2.8299999999999999E-2</v>
      </c>
      <c r="G55" s="155">
        <v>1</v>
      </c>
      <c r="H55" s="168">
        <v>0.17810000000000001</v>
      </c>
      <c r="I55" s="168">
        <v>6.2290000000000001</v>
      </c>
      <c r="J55" s="169">
        <v>7.48</v>
      </c>
      <c r="K55" s="467"/>
    </row>
    <row r="56" spans="1:11" s="4" customFormat="1">
      <c r="A56" s="467"/>
      <c r="B56" s="152" t="s">
        <v>88</v>
      </c>
      <c r="C56" s="158"/>
      <c r="D56" s="159"/>
      <c r="E56" s="155">
        <v>159</v>
      </c>
      <c r="F56" s="155">
        <v>0.159</v>
      </c>
      <c r="G56" s="155">
        <v>5.6150000000000002</v>
      </c>
      <c r="H56" s="168">
        <v>1</v>
      </c>
      <c r="I56" s="168">
        <v>34.97</v>
      </c>
      <c r="J56" s="169">
        <v>42</v>
      </c>
      <c r="K56" s="467"/>
    </row>
    <row r="57" spans="1:11" ht="16.149999999999999" customHeight="1">
      <c r="A57" s="467"/>
      <c r="B57" s="176" t="s">
        <v>89</v>
      </c>
      <c r="C57" s="1206"/>
      <c r="D57" s="177"/>
      <c r="E57" s="178">
        <v>4.5460000000000003</v>
      </c>
      <c r="F57" s="178">
        <v>4.4999999999999997E-3</v>
      </c>
      <c r="G57" s="178">
        <v>0.1605</v>
      </c>
      <c r="H57" s="179">
        <v>2.8590000000000001E-2</v>
      </c>
      <c r="I57" s="179">
        <v>1</v>
      </c>
      <c r="J57" s="180">
        <v>1.2010000000000001</v>
      </c>
      <c r="K57" s="467"/>
    </row>
    <row r="58" spans="1:11" s="467" customFormat="1" ht="15.75" thickBot="1">
      <c r="B58" s="160" t="s">
        <v>90</v>
      </c>
      <c r="C58" s="161"/>
      <c r="D58" s="162"/>
      <c r="E58" s="163">
        <v>3.7850000000000001</v>
      </c>
      <c r="F58" s="163">
        <v>3.8E-3</v>
      </c>
      <c r="G58" s="163">
        <v>0.13370000000000001</v>
      </c>
      <c r="H58" s="173">
        <v>2.3810000000000001E-2</v>
      </c>
      <c r="I58" s="173">
        <v>0.8327</v>
      </c>
      <c r="J58" s="164">
        <v>1</v>
      </c>
    </row>
    <row r="59" spans="1:11" s="467" customFormat="1"/>
    <row r="60" spans="1:11" s="467" customFormat="1">
      <c r="B60" s="467" t="s">
        <v>91</v>
      </c>
    </row>
    <row r="61" spans="1:11" s="467" customFormat="1"/>
    <row r="62" spans="1:11" s="467" customFormat="1">
      <c r="B62" s="467" t="s">
        <v>92</v>
      </c>
    </row>
    <row r="63" spans="1:11" s="467" customFormat="1" ht="15.75" thickBot="1">
      <c r="C63" s="54"/>
    </row>
    <row r="64" spans="1:11" s="467" customFormat="1" ht="15.75" thickBot="1">
      <c r="B64" s="1285" t="s">
        <v>93</v>
      </c>
      <c r="C64" s="1286"/>
      <c r="D64" s="1286"/>
      <c r="E64" s="1286"/>
      <c r="F64" s="1286"/>
      <c r="G64" s="1286"/>
      <c r="H64" s="1286"/>
      <c r="I64" s="1287"/>
    </row>
    <row r="65" spans="2:10" s="467" customFormat="1" ht="15.75">
      <c r="B65" s="1279" t="s">
        <v>94</v>
      </c>
      <c r="C65" s="1280"/>
      <c r="D65" s="1280"/>
      <c r="E65" s="1281"/>
      <c r="F65" s="1288" t="s">
        <v>95</v>
      </c>
      <c r="G65" s="1289"/>
      <c r="H65" s="1289"/>
      <c r="I65" s="1290"/>
    </row>
    <row r="66" spans="2:10" s="467" customFormat="1" ht="16.5" thickBot="1">
      <c r="B66" s="1282" t="s">
        <v>96</v>
      </c>
      <c r="C66" s="1283"/>
      <c r="D66" s="1284" t="s">
        <v>97</v>
      </c>
      <c r="E66" s="1283"/>
      <c r="F66" s="196" t="s">
        <v>98</v>
      </c>
      <c r="G66" s="196" t="s">
        <v>99</v>
      </c>
      <c r="H66" s="196" t="s">
        <v>100</v>
      </c>
      <c r="I66" s="197" t="s">
        <v>101</v>
      </c>
    </row>
    <row r="67" spans="2:10" s="467" customFormat="1" ht="15.75">
      <c r="B67" s="1207"/>
      <c r="C67" s="186"/>
      <c r="D67" s="186"/>
      <c r="E67" s="186"/>
      <c r="F67" s="186"/>
      <c r="G67" s="186"/>
      <c r="H67" s="186"/>
      <c r="I67" s="187"/>
    </row>
    <row r="68" spans="2:10" s="467" customFormat="1" ht="16.149999999999999" customHeight="1">
      <c r="B68" s="1268" t="s">
        <v>102</v>
      </c>
      <c r="C68" s="1269"/>
      <c r="D68" s="1275" t="s">
        <v>103</v>
      </c>
      <c r="E68" s="1275"/>
      <c r="F68" s="188">
        <v>1</v>
      </c>
      <c r="G68" s="189">
        <v>1</v>
      </c>
      <c r="H68" s="189">
        <v>1</v>
      </c>
      <c r="I68" s="190">
        <v>1</v>
      </c>
    </row>
    <row r="69" spans="2:10" s="467" customFormat="1">
      <c r="B69" s="1268" t="s">
        <v>104</v>
      </c>
      <c r="C69" s="1269"/>
      <c r="D69" s="1275" t="s">
        <v>105</v>
      </c>
      <c r="E69" s="1275"/>
      <c r="F69" s="188">
        <v>28</v>
      </c>
      <c r="G69" s="189">
        <v>25</v>
      </c>
      <c r="H69" s="189">
        <v>23</v>
      </c>
      <c r="I69" s="190">
        <v>21</v>
      </c>
    </row>
    <row r="70" spans="2:10" s="467" customFormat="1">
      <c r="B70" s="1268" t="s">
        <v>106</v>
      </c>
      <c r="C70" s="1269"/>
      <c r="D70" s="1275" t="s">
        <v>107</v>
      </c>
      <c r="E70" s="1275"/>
      <c r="F70" s="188">
        <v>265</v>
      </c>
      <c r="G70" s="189">
        <v>298</v>
      </c>
      <c r="H70" s="189">
        <v>296</v>
      </c>
      <c r="I70" s="190">
        <v>310</v>
      </c>
    </row>
    <row r="71" spans="2:10" s="467" customFormat="1">
      <c r="B71" s="1268" t="s">
        <v>108</v>
      </c>
      <c r="C71" s="1269"/>
      <c r="D71" s="1275" t="s">
        <v>109</v>
      </c>
      <c r="E71" s="1275"/>
      <c r="F71" s="188">
        <v>23500</v>
      </c>
      <c r="G71" s="189">
        <v>22800</v>
      </c>
      <c r="H71" s="189">
        <v>22200</v>
      </c>
      <c r="I71" s="190">
        <v>23900</v>
      </c>
      <c r="J71" s="54"/>
    </row>
    <row r="72" spans="2:10" s="467" customFormat="1">
      <c r="B72" s="1268" t="s">
        <v>110</v>
      </c>
      <c r="C72" s="1269"/>
      <c r="D72" s="1" t="s">
        <v>111</v>
      </c>
      <c r="E72" s="1"/>
      <c r="F72" s="189">
        <v>6630</v>
      </c>
      <c r="G72" s="189">
        <v>7390</v>
      </c>
      <c r="H72" s="189">
        <v>5700</v>
      </c>
      <c r="I72" s="191">
        <v>6500</v>
      </c>
      <c r="J72" s="54"/>
    </row>
    <row r="73" spans="2:10" s="467" customFormat="1">
      <c r="B73" s="1268" t="s">
        <v>112</v>
      </c>
      <c r="C73" s="1269"/>
      <c r="D73" s="192" t="s">
        <v>113</v>
      </c>
      <c r="E73" s="193"/>
      <c r="F73" s="189">
        <v>11100</v>
      </c>
      <c r="G73" s="189">
        <v>12200</v>
      </c>
      <c r="H73" s="189">
        <v>11900</v>
      </c>
      <c r="I73" s="191">
        <v>9200</v>
      </c>
      <c r="J73" s="54"/>
    </row>
    <row r="74" spans="2:10" s="467" customFormat="1">
      <c r="B74" s="1273" t="s">
        <v>114</v>
      </c>
      <c r="C74" s="1274"/>
      <c r="D74" s="1" t="s">
        <v>115</v>
      </c>
      <c r="E74" s="1"/>
      <c r="F74" s="189">
        <v>12400</v>
      </c>
      <c r="G74" s="189">
        <v>14800</v>
      </c>
      <c r="H74" s="189">
        <v>12000</v>
      </c>
      <c r="I74" s="191">
        <v>11700</v>
      </c>
      <c r="J74" s="54"/>
    </row>
    <row r="75" spans="2:10" s="467" customFormat="1">
      <c r="B75" s="1273" t="s">
        <v>116</v>
      </c>
      <c r="C75" s="1274"/>
      <c r="D75" s="192" t="s">
        <v>117</v>
      </c>
      <c r="E75" s="193"/>
      <c r="F75" s="189">
        <v>677</v>
      </c>
      <c r="G75" s="189">
        <v>675</v>
      </c>
      <c r="H75" s="189">
        <v>550</v>
      </c>
      <c r="I75" s="191">
        <v>650</v>
      </c>
      <c r="J75" s="54"/>
    </row>
    <row r="76" spans="2:10" s="467" customFormat="1">
      <c r="B76" s="1268" t="s">
        <v>118</v>
      </c>
      <c r="C76" s="1269"/>
      <c r="D76" s="1" t="s">
        <v>119</v>
      </c>
      <c r="E76" s="1"/>
      <c r="F76" s="189">
        <v>116</v>
      </c>
      <c r="G76" s="189">
        <v>92</v>
      </c>
      <c r="H76" s="189">
        <v>97</v>
      </c>
      <c r="I76" s="191">
        <v>150</v>
      </c>
      <c r="J76" s="54"/>
    </row>
    <row r="77" spans="2:10" s="467" customFormat="1">
      <c r="B77" s="1273" t="s">
        <v>120</v>
      </c>
      <c r="C77" s="1274"/>
      <c r="D77" s="192" t="s">
        <v>121</v>
      </c>
      <c r="E77" s="193"/>
      <c r="F77" s="189">
        <v>3170</v>
      </c>
      <c r="G77" s="189">
        <v>3500</v>
      </c>
      <c r="H77" s="189">
        <v>3400</v>
      </c>
      <c r="I77" s="191">
        <v>2800</v>
      </c>
      <c r="J77" s="54"/>
    </row>
    <row r="78" spans="2:10" s="467" customFormat="1">
      <c r="B78" s="1273" t="s">
        <v>122</v>
      </c>
      <c r="C78" s="1274"/>
      <c r="D78" s="1" t="s">
        <v>123</v>
      </c>
      <c r="E78" s="1"/>
      <c r="F78" s="189">
        <v>1120</v>
      </c>
      <c r="G78" s="189">
        <v>1100</v>
      </c>
      <c r="H78" s="189">
        <v>1100</v>
      </c>
      <c r="I78" s="191">
        <v>1000</v>
      </c>
      <c r="J78" s="54"/>
    </row>
    <row r="79" spans="2:10" s="467" customFormat="1">
      <c r="B79" s="1273" t="s">
        <v>124</v>
      </c>
      <c r="C79" s="1274"/>
      <c r="D79" s="192" t="s">
        <v>125</v>
      </c>
      <c r="E79" s="193"/>
      <c r="F79" s="189">
        <v>1300</v>
      </c>
      <c r="G79" s="189">
        <v>1430</v>
      </c>
      <c r="H79" s="189">
        <v>1300</v>
      </c>
      <c r="I79" s="191">
        <v>1300</v>
      </c>
      <c r="J79" s="54"/>
    </row>
    <row r="80" spans="2:10" s="467" customFormat="1" ht="16.149999999999999" customHeight="1">
      <c r="B80" s="1273" t="s">
        <v>126</v>
      </c>
      <c r="C80" s="1274"/>
      <c r="D80" s="1" t="s">
        <v>127</v>
      </c>
      <c r="E80" s="1"/>
      <c r="F80" s="189">
        <v>328</v>
      </c>
      <c r="G80" s="189">
        <v>353</v>
      </c>
      <c r="H80" s="189">
        <v>330</v>
      </c>
      <c r="I80" s="191">
        <v>300</v>
      </c>
      <c r="J80" s="54"/>
    </row>
    <row r="81" spans="2:11" s="467" customFormat="1">
      <c r="B81" s="1273" t="s">
        <v>128</v>
      </c>
      <c r="C81" s="1274"/>
      <c r="D81" s="192" t="s">
        <v>129</v>
      </c>
      <c r="E81" s="193"/>
      <c r="F81" s="189">
        <v>4800</v>
      </c>
      <c r="G81" s="189">
        <v>4470</v>
      </c>
      <c r="H81" s="189">
        <v>4300</v>
      </c>
      <c r="I81" s="191">
        <v>3800</v>
      </c>
      <c r="J81" s="54"/>
    </row>
    <row r="82" spans="2:11" s="467" customFormat="1">
      <c r="B82" s="1273" t="s">
        <v>130</v>
      </c>
      <c r="C82" s="1274"/>
      <c r="D82" s="1" t="s">
        <v>131</v>
      </c>
      <c r="E82" s="1"/>
      <c r="F82" s="189">
        <v>138</v>
      </c>
      <c r="G82" s="189">
        <v>124</v>
      </c>
      <c r="H82" s="189">
        <v>120</v>
      </c>
      <c r="I82" s="191">
        <v>140</v>
      </c>
      <c r="J82" s="54"/>
    </row>
    <row r="83" spans="2:11" s="467" customFormat="1">
      <c r="B83" s="1273" t="s">
        <v>132</v>
      </c>
      <c r="C83" s="1274"/>
      <c r="D83" s="192" t="s">
        <v>133</v>
      </c>
      <c r="E83" s="193"/>
      <c r="F83" s="189">
        <v>3350</v>
      </c>
      <c r="G83" s="189">
        <v>3220</v>
      </c>
      <c r="H83" s="189">
        <v>3500</v>
      </c>
      <c r="I83" s="191">
        <v>2900</v>
      </c>
      <c r="J83" s="54"/>
    </row>
    <row r="84" spans="2:11" s="467" customFormat="1">
      <c r="B84" s="1268" t="s">
        <v>134</v>
      </c>
      <c r="C84" s="1269"/>
      <c r="D84" s="1" t="s">
        <v>135</v>
      </c>
      <c r="E84" s="1"/>
      <c r="F84" s="189">
        <v>8060</v>
      </c>
      <c r="G84" s="189">
        <v>9810</v>
      </c>
      <c r="H84" s="189">
        <v>9400</v>
      </c>
      <c r="I84" s="191">
        <v>6300</v>
      </c>
      <c r="J84" s="54"/>
    </row>
    <row r="85" spans="2:11" s="467" customFormat="1">
      <c r="B85" s="1268" t="s">
        <v>136</v>
      </c>
      <c r="C85" s="1269"/>
      <c r="D85" s="192" t="s">
        <v>137</v>
      </c>
      <c r="E85" s="193"/>
      <c r="F85" s="189">
        <v>716</v>
      </c>
      <c r="G85" s="189">
        <v>1030</v>
      </c>
      <c r="H85" s="189">
        <v>950</v>
      </c>
      <c r="I85" s="191">
        <v>560</v>
      </c>
      <c r="J85" s="54"/>
    </row>
    <row r="86" spans="2:11" s="467" customFormat="1" ht="15.75" thickBot="1">
      <c r="B86" s="1270" t="s">
        <v>138</v>
      </c>
      <c r="C86" s="1271"/>
      <c r="D86" s="1272" t="s">
        <v>139</v>
      </c>
      <c r="E86" s="1272"/>
      <c r="F86" s="194">
        <v>16100</v>
      </c>
      <c r="G86" s="194">
        <v>17200</v>
      </c>
      <c r="H86" s="194"/>
      <c r="I86" s="195"/>
      <c r="J86" s="54"/>
    </row>
    <row r="87" spans="2:11" s="467" customFormat="1">
      <c r="B87" s="54"/>
      <c r="C87" s="54"/>
      <c r="D87" s="54"/>
      <c r="E87" s="54"/>
      <c r="F87" s="54"/>
      <c r="G87" s="54"/>
      <c r="H87" s="54"/>
      <c r="I87" s="54"/>
      <c r="J87" s="54"/>
    </row>
    <row r="88" spans="2:11" s="467" customFormat="1">
      <c r="B88" s="54"/>
      <c r="C88" s="54"/>
      <c r="D88" s="54"/>
      <c r="E88" s="54"/>
      <c r="F88" s="54"/>
      <c r="G88" s="54"/>
      <c r="H88" s="54"/>
      <c r="I88" s="54"/>
      <c r="J88" s="54"/>
    </row>
    <row r="89" spans="2:11" s="467" customFormat="1">
      <c r="B89" s="54"/>
      <c r="C89" s="54"/>
      <c r="D89" s="54"/>
      <c r="E89" s="54"/>
      <c r="F89" s="54"/>
      <c r="G89" s="54"/>
      <c r="H89" s="54"/>
      <c r="I89" s="54"/>
      <c r="J89" s="54"/>
    </row>
    <row r="90" spans="2:11" s="467" customFormat="1">
      <c r="B90" s="54"/>
      <c r="C90" s="54"/>
      <c r="D90" s="54"/>
      <c r="E90" s="54"/>
      <c r="F90" s="54"/>
      <c r="G90" s="54"/>
      <c r="H90" s="54"/>
      <c r="I90" s="54"/>
      <c r="J90" s="54"/>
    </row>
    <row r="91" spans="2:11" s="467" customFormat="1">
      <c r="B91" s="54"/>
      <c r="C91" s="54"/>
      <c r="D91" s="54"/>
      <c r="E91" s="54"/>
      <c r="F91" s="54"/>
      <c r="G91" s="54"/>
      <c r="H91" s="54"/>
      <c r="I91" s="54"/>
      <c r="J91" s="54"/>
    </row>
    <row r="92" spans="2:11" s="467" customFormat="1">
      <c r="B92" s="54"/>
      <c r="C92" s="54"/>
      <c r="D92" s="54"/>
      <c r="E92" s="54"/>
      <c r="F92" s="54"/>
      <c r="G92" s="54"/>
      <c r="H92" s="54"/>
      <c r="I92" s="54"/>
      <c r="J92" s="54"/>
      <c r="K92"/>
    </row>
    <row r="93" spans="2:11" s="467" customFormat="1">
      <c r="B93" s="54"/>
      <c r="C93" s="54"/>
      <c r="D93" s="54"/>
      <c r="E93" s="54"/>
      <c r="F93" s="54"/>
      <c r="G93" s="54"/>
      <c r="H93" s="54"/>
      <c r="I93" s="54"/>
      <c r="J93" s="54"/>
      <c r="K93"/>
    </row>
    <row r="94" spans="2:11" s="467" customFormat="1">
      <c r="B94" s="54"/>
      <c r="C94" s="54"/>
      <c r="D94" s="54"/>
      <c r="E94" s="54"/>
      <c r="F94" s="54"/>
      <c r="G94" s="54"/>
      <c r="H94" s="54"/>
      <c r="I94" s="54"/>
      <c r="J94" s="54"/>
      <c r="K94"/>
    </row>
    <row r="95" spans="2:11" s="467" customFormat="1">
      <c r="B95" s="54"/>
      <c r="C95" s="54"/>
      <c r="D95" s="54"/>
      <c r="E95" s="54"/>
      <c r="F95" s="54"/>
      <c r="G95" s="54"/>
      <c r="H95" s="54"/>
      <c r="I95" s="54"/>
      <c r="J95" s="54"/>
      <c r="K95"/>
    </row>
    <row r="96" spans="2:11" s="467" customFormat="1">
      <c r="B96" s="54"/>
      <c r="C96" s="54"/>
      <c r="D96" s="54"/>
      <c r="E96" s="54"/>
      <c r="F96" s="54"/>
      <c r="G96" s="54"/>
      <c r="H96" s="54"/>
      <c r="I96" s="54"/>
      <c r="J96" s="54"/>
      <c r="K96"/>
    </row>
    <row r="97" spans="1:11" s="467" customFormat="1">
      <c r="B97" s="54"/>
      <c r="C97" s="54"/>
      <c r="D97" s="54"/>
      <c r="E97" s="54"/>
      <c r="F97" s="54"/>
      <c r="G97" s="54"/>
      <c r="H97" s="54"/>
      <c r="I97" s="54"/>
      <c r="J97" s="54"/>
      <c r="K97"/>
    </row>
    <row r="98" spans="1:11" s="467" customFormat="1">
      <c r="B98" s="54"/>
      <c r="C98" s="54"/>
      <c r="D98" s="54"/>
      <c r="E98" s="54"/>
      <c r="F98" s="54"/>
      <c r="G98" s="54"/>
      <c r="H98" s="54"/>
      <c r="I98" s="54"/>
      <c r="J98" s="54"/>
      <c r="K98"/>
    </row>
    <row r="99" spans="1:11" s="467" customFormat="1">
      <c r="A99"/>
      <c r="B99" s="54"/>
      <c r="C99" s="54"/>
      <c r="D99" s="54"/>
      <c r="E99" s="54"/>
      <c r="F99" s="54"/>
      <c r="G99" s="54"/>
      <c r="H99" s="54"/>
      <c r="I99" s="54"/>
      <c r="J99" s="54"/>
      <c r="K99"/>
    </row>
    <row r="100" spans="1:11" s="467" customFormat="1">
      <c r="A100"/>
      <c r="B100" s="54"/>
      <c r="C100" s="54"/>
      <c r="D100" s="54"/>
      <c r="E100" s="54"/>
      <c r="F100" s="54"/>
      <c r="G100" s="54"/>
      <c r="H100" s="54"/>
      <c r="I100" s="54"/>
      <c r="J100" s="54"/>
      <c r="K100"/>
    </row>
    <row r="101" spans="1:11" s="467" customFormat="1">
      <c r="A101"/>
      <c r="B101" s="54"/>
      <c r="C101" s="54"/>
      <c r="D101" s="54"/>
      <c r="E101" s="54"/>
      <c r="F101" s="54"/>
      <c r="G101" s="54"/>
      <c r="H101" s="54"/>
      <c r="I101" s="54"/>
      <c r="J101" s="54"/>
      <c r="K101"/>
    </row>
    <row r="102" spans="1:11" s="467" customFormat="1">
      <c r="A102"/>
      <c r="B102" s="54"/>
      <c r="C102" s="54"/>
      <c r="D102" s="54"/>
      <c r="E102" s="54"/>
      <c r="F102" s="54"/>
      <c r="G102" s="54"/>
      <c r="H102" s="54"/>
      <c r="I102" s="54"/>
      <c r="J102" s="54"/>
      <c r="K102"/>
    </row>
    <row r="109" spans="1:11" ht="16.149999999999999" customHeight="1"/>
    <row r="111" spans="1:11" ht="16.149999999999999" customHeight="1"/>
    <row r="126" spans="2:10">
      <c r="B126" s="54"/>
      <c r="C126" s="54"/>
      <c r="D126" s="54"/>
      <c r="E126" s="54"/>
      <c r="F126" s="54"/>
      <c r="G126" s="54"/>
      <c r="H126" s="54"/>
      <c r="I126" s="54"/>
      <c r="J126" s="54"/>
    </row>
    <row r="127" spans="2:10">
      <c r="E127" s="54"/>
      <c r="F127" s="54"/>
      <c r="G127" s="54"/>
      <c r="H127" s="54"/>
      <c r="I127" s="54"/>
      <c r="J127" s="54"/>
    </row>
  </sheetData>
  <dataConsolidate/>
  <mergeCells count="30">
    <mergeCell ref="B3:E3"/>
    <mergeCell ref="B65:E65"/>
    <mergeCell ref="B66:C66"/>
    <mergeCell ref="D66:E66"/>
    <mergeCell ref="B64:I64"/>
    <mergeCell ref="F65:I65"/>
    <mergeCell ref="B72:C72"/>
    <mergeCell ref="B73:C73"/>
    <mergeCell ref="B74:C74"/>
    <mergeCell ref="B68:C68"/>
    <mergeCell ref="D68:E68"/>
    <mergeCell ref="B69:C69"/>
    <mergeCell ref="D69:E69"/>
    <mergeCell ref="B70:C70"/>
    <mergeCell ref="D70:E70"/>
    <mergeCell ref="B71:C71"/>
    <mergeCell ref="D71:E71"/>
    <mergeCell ref="B75:C75"/>
    <mergeCell ref="B76:C76"/>
    <mergeCell ref="B77:C77"/>
    <mergeCell ref="B78:C78"/>
    <mergeCell ref="B79:C79"/>
    <mergeCell ref="B85:C85"/>
    <mergeCell ref="B86:C86"/>
    <mergeCell ref="D86:E86"/>
    <mergeCell ref="B80:C80"/>
    <mergeCell ref="B81:C81"/>
    <mergeCell ref="B82:C82"/>
    <mergeCell ref="B83:C83"/>
    <mergeCell ref="B84:C84"/>
  </mergeCells>
  <phoneticPr fontId="48" type="noConversion"/>
  <hyperlinks>
    <hyperlink ref="E33" r:id="rId1" xr:uid="{00000000-0004-0000-0200-000000000000}"/>
  </hyperlinks>
  <pageMargins left="0.7" right="0.7" top="0.75" bottom="0.75" header="0.3" footer="0.3"/>
  <pageSetup orientation="portrait" horizontalDpi="1200" verticalDpi="1200"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2F0B0"/>
  </sheetPr>
  <dimension ref="A1:AF207"/>
  <sheetViews>
    <sheetView showGridLines="0" workbookViewId="0">
      <selection activeCell="K103" sqref="K103"/>
    </sheetView>
  </sheetViews>
  <sheetFormatPr defaultRowHeight="15"/>
  <cols>
    <col min="1" max="1" width="4" customWidth="1"/>
    <col min="2" max="4" width="17.140625" customWidth="1"/>
    <col min="5" max="5" width="15" bestFit="1" customWidth="1"/>
    <col min="6" max="6" width="14" customWidth="1"/>
    <col min="7" max="7" width="15.7109375" customWidth="1"/>
    <col min="8" max="8" width="14.42578125" customWidth="1"/>
    <col min="9" max="9" width="15.7109375" customWidth="1"/>
    <col min="10" max="13" width="14.42578125" customWidth="1"/>
    <col min="14" max="14" width="16.42578125" customWidth="1"/>
    <col min="15" max="15" width="14.28515625" customWidth="1"/>
    <col min="16" max="16" width="13.140625" customWidth="1"/>
    <col min="17" max="20" width="12.7109375" bestFit="1" customWidth="1"/>
    <col min="21" max="24" width="8.7109375"/>
  </cols>
  <sheetData>
    <row r="1" spans="1:32" ht="24" thickBot="1">
      <c r="A1" s="891"/>
      <c r="B1" s="891" t="s">
        <v>140</v>
      </c>
      <c r="C1" s="273"/>
      <c r="D1" s="273"/>
      <c r="E1" s="273"/>
      <c r="F1" s="273"/>
      <c r="G1" s="273"/>
      <c r="H1" s="273"/>
      <c r="I1" s="273"/>
      <c r="J1" s="273"/>
      <c r="K1" s="273"/>
      <c r="L1" s="273"/>
      <c r="M1" s="273"/>
      <c r="N1" s="273"/>
      <c r="O1" s="273"/>
      <c r="P1" s="273"/>
      <c r="Q1" s="273"/>
      <c r="R1" s="273"/>
      <c r="S1" s="273"/>
      <c r="T1" s="273"/>
      <c r="U1" s="273"/>
      <c r="V1" s="273"/>
      <c r="W1" s="273"/>
      <c r="X1" s="273"/>
      <c r="Y1" s="273"/>
      <c r="Z1" s="273"/>
      <c r="AA1" s="273"/>
      <c r="AB1" s="273"/>
      <c r="AC1" s="273"/>
      <c r="AD1" s="273"/>
      <c r="AE1" s="273"/>
      <c r="AF1" s="273"/>
    </row>
    <row r="3" spans="1:32" ht="15.75" thickBot="1">
      <c r="B3" s="4" t="s">
        <v>140</v>
      </c>
      <c r="D3" s="220"/>
      <c r="E3" s="220"/>
      <c r="M3" s="436" t="s">
        <v>141</v>
      </c>
    </row>
    <row r="4" spans="1:32" ht="15.75" thickBot="1">
      <c r="B4" s="215" t="s">
        <v>142</v>
      </c>
      <c r="C4" s="209"/>
      <c r="D4" s="209"/>
      <c r="E4" s="210"/>
      <c r="F4" s="20"/>
      <c r="G4" s="215" t="s">
        <v>143</v>
      </c>
      <c r="H4" s="209"/>
      <c r="I4" s="209"/>
      <c r="J4" s="210"/>
      <c r="M4" s="17" t="s">
        <v>144</v>
      </c>
    </row>
    <row r="5" spans="1:32">
      <c r="B5" s="216" t="s">
        <v>145</v>
      </c>
      <c r="C5" s="477"/>
      <c r="D5" s="477"/>
      <c r="E5" s="217"/>
      <c r="F5" s="604"/>
      <c r="G5" s="216" t="s">
        <v>145</v>
      </c>
      <c r="H5" s="477"/>
      <c r="I5" s="477"/>
      <c r="J5" s="217"/>
    </row>
    <row r="6" spans="1:32">
      <c r="B6" s="478" t="s">
        <v>146</v>
      </c>
      <c r="C6" s="479" t="s">
        <v>147</v>
      </c>
      <c r="D6" s="479" t="s">
        <v>148</v>
      </c>
      <c r="E6" s="480" t="s">
        <v>149</v>
      </c>
      <c r="F6" s="1259"/>
      <c r="G6" s="478" t="s">
        <v>146</v>
      </c>
      <c r="H6" s="479" t="s">
        <v>147</v>
      </c>
      <c r="I6" s="479" t="s">
        <v>148</v>
      </c>
      <c r="J6" s="480" t="s">
        <v>149</v>
      </c>
      <c r="K6" s="1259"/>
      <c r="L6" s="1259"/>
      <c r="M6" s="1259"/>
      <c r="N6" s="1259"/>
      <c r="O6" s="1259"/>
      <c r="P6" s="1259"/>
      <c r="Q6" s="1259"/>
      <c r="R6" s="1259"/>
      <c r="S6" s="1259"/>
      <c r="T6" s="1259"/>
      <c r="U6" s="1259"/>
      <c r="V6" s="1259"/>
      <c r="W6" s="1259"/>
      <c r="X6" s="1259"/>
      <c r="Y6" s="1259"/>
      <c r="Z6" s="1259"/>
      <c r="AA6" s="1259"/>
      <c r="AB6" s="1259"/>
      <c r="AC6" s="1259"/>
      <c r="AD6" s="1259"/>
      <c r="AE6" s="1259"/>
      <c r="AF6" s="1259"/>
    </row>
    <row r="7" spans="1:32">
      <c r="B7" s="484">
        <v>488.9</v>
      </c>
      <c r="C7" s="479">
        <v>7.6999999999999999E-2</v>
      </c>
      <c r="D7" s="479">
        <v>0.01</v>
      </c>
      <c r="E7" s="485">
        <f>B7+(C7*GWP_CH4)+(D7*GWP_N2O)</f>
        <v>493.70599999999996</v>
      </c>
      <c r="F7" s="459"/>
      <c r="G7" s="484">
        <v>728.41</v>
      </c>
      <c r="H7" s="479">
        <v>7.5679999999999997E-2</v>
      </c>
      <c r="I7" s="479">
        <v>1.3860000000000001E-2</v>
      </c>
      <c r="J7" s="485">
        <f>G7+(H7*GWP_CH4)+(I7*GWP_N2O)</f>
        <v>734.20194000000004</v>
      </c>
    </row>
    <row r="8" spans="1:32">
      <c r="B8" s="488" t="s">
        <v>150</v>
      </c>
      <c r="C8" s="489" t="s">
        <v>151</v>
      </c>
      <c r="D8" s="489" t="s">
        <v>152</v>
      </c>
      <c r="E8" s="490" t="s">
        <v>153</v>
      </c>
      <c r="G8" s="488" t="s">
        <v>150</v>
      </c>
      <c r="H8" s="489" t="s">
        <v>151</v>
      </c>
      <c r="I8" s="489" t="s">
        <v>152</v>
      </c>
      <c r="J8" s="490" t="s">
        <v>153</v>
      </c>
    </row>
    <row r="9" spans="1:32">
      <c r="B9" s="494">
        <f>B7*Conversions!$G$48</f>
        <v>0.22176358523088088</v>
      </c>
      <c r="C9" s="495">
        <f>C7*Conversions!$G$48</f>
        <v>3.4926970879071031E-5</v>
      </c>
      <c r="D9" s="495">
        <f>D7*Conversions!$G$48</f>
        <v>4.5359702440351996E-6</v>
      </c>
      <c r="E9" s="356">
        <f>E7*Conversions!$G$48</f>
        <v>0.2239435725301642</v>
      </c>
      <c r="F9" s="496"/>
      <c r="G9" s="494">
        <v>0.33040460854576792</v>
      </c>
      <c r="H9" s="495">
        <v>3.4328222806858386E-5</v>
      </c>
      <c r="I9" s="495">
        <v>6.2868547582327861E-6</v>
      </c>
      <c r="J9" s="356">
        <v>0.33303181529529169</v>
      </c>
      <c r="K9" s="1161">
        <f>(E9-J9)/J9</f>
        <v>-0.32756102496814438</v>
      </c>
    </row>
    <row r="10" spans="1:32">
      <c r="B10" s="216" t="s">
        <v>154</v>
      </c>
      <c r="C10" s="499"/>
      <c r="D10" s="499"/>
      <c r="E10" s="218"/>
      <c r="F10" s="467"/>
      <c r="G10" s="216" t="s">
        <v>154</v>
      </c>
      <c r="H10" s="499"/>
      <c r="I10" s="499"/>
      <c r="J10" s="218"/>
    </row>
    <row r="11" spans="1:32">
      <c r="B11" s="478" t="s">
        <v>146</v>
      </c>
      <c r="C11" s="479" t="s">
        <v>147</v>
      </c>
      <c r="D11" s="479" t="s">
        <v>148</v>
      </c>
      <c r="E11" s="480" t="s">
        <v>149</v>
      </c>
      <c r="F11" s="467"/>
      <c r="G11" s="478"/>
      <c r="H11" s="479"/>
      <c r="I11" s="479"/>
      <c r="J11" s="480"/>
    </row>
    <row r="12" spans="1:32">
      <c r="B12" s="478">
        <v>839.9</v>
      </c>
      <c r="C12" s="479">
        <v>8.8999999999999996E-2</v>
      </c>
      <c r="D12" s="479">
        <v>1.2E-2</v>
      </c>
      <c r="E12" s="485">
        <f>B12+(C12*GWP_CH4)+(D12*GWP_N2O)</f>
        <v>845.57199999999989</v>
      </c>
      <c r="F12" s="467"/>
      <c r="G12" s="478"/>
      <c r="H12" s="479"/>
      <c r="I12" s="479"/>
      <c r="J12" s="485"/>
    </row>
    <row r="13" spans="1:32">
      <c r="B13" s="488" t="s">
        <v>150</v>
      </c>
      <c r="C13" s="489" t="s">
        <v>151</v>
      </c>
      <c r="D13" s="489" t="s">
        <v>152</v>
      </c>
      <c r="E13" s="490" t="s">
        <v>153</v>
      </c>
      <c r="F13" s="467"/>
      <c r="G13" s="488"/>
      <c r="H13" s="489"/>
      <c r="I13" s="489"/>
      <c r="J13" s="490"/>
    </row>
    <row r="14" spans="1:32">
      <c r="B14" s="494">
        <f>B12*Conversions!$G$48</f>
        <v>0.38097614079651637</v>
      </c>
      <c r="C14" s="495">
        <f>C12*Conversions!$G$48</f>
        <v>4.0370135171913269E-5</v>
      </c>
      <c r="D14" s="495">
        <f>D12*Conversions!$G$48</f>
        <v>5.4431642928422391E-6</v>
      </c>
      <c r="E14" s="502">
        <f>E12*Conversions!$G$48</f>
        <v>0.38354894311893312</v>
      </c>
      <c r="F14" s="496"/>
      <c r="G14" s="494"/>
      <c r="H14" s="495"/>
      <c r="I14" s="495"/>
      <c r="J14" s="502"/>
    </row>
    <row r="15" spans="1:32">
      <c r="B15" s="145" t="s">
        <v>155</v>
      </c>
      <c r="C15" s="503"/>
      <c r="D15" s="503"/>
      <c r="E15" s="504"/>
      <c r="G15" s="145" t="s">
        <v>155</v>
      </c>
      <c r="H15" s="503"/>
      <c r="I15" s="503"/>
      <c r="J15" s="504"/>
    </row>
    <row r="16" spans="1:32" ht="15.75" thickBot="1">
      <c r="B16" s="505" t="s">
        <v>156</v>
      </c>
      <c r="C16" s="185">
        <v>4.8000000000000001E-2</v>
      </c>
      <c r="D16" s="146"/>
      <c r="E16" s="1123"/>
      <c r="G16" s="505" t="s">
        <v>156</v>
      </c>
      <c r="H16" s="185"/>
      <c r="I16" s="146"/>
      <c r="J16" s="1123"/>
    </row>
    <row r="17" spans="2:12">
      <c r="B17" s="17" t="s">
        <v>157</v>
      </c>
      <c r="F17" s="19"/>
      <c r="G17" s="17" t="s">
        <v>157</v>
      </c>
    </row>
    <row r="18" spans="2:12" ht="15.75" thickBot="1">
      <c r="F18" s="19"/>
    </row>
    <row r="19" spans="2:12" ht="15.75" thickBot="1">
      <c r="B19" s="256" t="s">
        <v>158</v>
      </c>
      <c r="C19" s="209"/>
      <c r="D19" s="209"/>
      <c r="E19" s="209"/>
      <c r="F19" s="605"/>
      <c r="G19" s="256" t="s">
        <v>159</v>
      </c>
      <c r="H19" s="209"/>
      <c r="I19" s="209"/>
      <c r="J19" s="210"/>
    </row>
    <row r="20" spans="2:12">
      <c r="B20" s="257" t="s">
        <v>146</v>
      </c>
      <c r="C20" s="507" t="str">
        <f>C6</f>
        <v>CH4 lbs/MWh</v>
      </c>
      <c r="D20" s="507" t="str">
        <f>D6</f>
        <v>N2O lbs/MWh</v>
      </c>
      <c r="E20" s="606" t="str">
        <f>E6</f>
        <v>CO2e lbs/MWh</v>
      </c>
      <c r="F20" s="607"/>
      <c r="G20" s="257" t="s">
        <v>146</v>
      </c>
      <c r="H20" s="507" t="str">
        <f>H6</f>
        <v>CH4 lbs/MWh</v>
      </c>
      <c r="I20" s="507" t="str">
        <f>I6</f>
        <v>N2O lbs/MWh</v>
      </c>
      <c r="J20" s="1124" t="str">
        <f>J6</f>
        <v>CO2e lbs/MWh</v>
      </c>
    </row>
    <row r="21" spans="2:12" ht="15.75" thickBot="1">
      <c r="B21" s="258">
        <v>633</v>
      </c>
      <c r="C21" s="608">
        <f>C7</f>
        <v>7.6999999999999999E-2</v>
      </c>
      <c r="D21" s="507">
        <f>D7</f>
        <v>0.01</v>
      </c>
      <c r="E21" s="485">
        <f>B21+(C21*GWP_CH4)+(D21*GWP_N2O)</f>
        <v>637.80599999999993</v>
      </c>
      <c r="F21" s="607"/>
      <c r="G21" s="258">
        <v>828</v>
      </c>
      <c r="H21" s="608">
        <f>H7</f>
        <v>7.5679999999999997E-2</v>
      </c>
      <c r="I21" s="507">
        <f>I7</f>
        <v>1.3860000000000001E-2</v>
      </c>
      <c r="J21" s="485">
        <f>G21+(H21*GWP_CH4)+(I21*GWP_N2O)</f>
        <v>833.79194000000007</v>
      </c>
    </row>
    <row r="22" spans="2:12">
      <c r="B22" s="219" t="s">
        <v>150</v>
      </c>
      <c r="C22" s="222" t="s">
        <v>151</v>
      </c>
      <c r="D22" s="222" t="s">
        <v>152</v>
      </c>
      <c r="E22" s="222" t="s">
        <v>153</v>
      </c>
      <c r="F22" s="605"/>
      <c r="G22" s="219" t="s">
        <v>150</v>
      </c>
      <c r="H22" s="222" t="s">
        <v>151</v>
      </c>
      <c r="I22" s="222" t="s">
        <v>152</v>
      </c>
      <c r="J22" s="1125" t="s">
        <v>153</v>
      </c>
    </row>
    <row r="23" spans="2:12" ht="15.75" thickBot="1">
      <c r="B23" s="350">
        <f>B21*Conversions!$G$48</f>
        <v>0.2871269164474281</v>
      </c>
      <c r="C23" s="281">
        <f>C21*Conversions!$G$48</f>
        <v>3.4926970879071031E-5</v>
      </c>
      <c r="D23" s="281">
        <f>D21*Conversions!$G$48</f>
        <v>4.5359702440351996E-6</v>
      </c>
      <c r="E23" s="281">
        <f>E21*Conversions!$G$48</f>
        <v>0.28930690374671142</v>
      </c>
      <c r="F23" s="605"/>
      <c r="G23" s="350">
        <v>0.37557833620611447</v>
      </c>
      <c r="H23" s="281">
        <v>3.4328222806858386E-5</v>
      </c>
      <c r="I23" s="281">
        <v>6.2868547582327861E-6</v>
      </c>
      <c r="J23" s="1126">
        <v>0.37820554295563824</v>
      </c>
    </row>
    <row r="24" spans="2:12">
      <c r="B24" t="s">
        <v>160</v>
      </c>
    </row>
    <row r="25" spans="2:12" ht="15.75" thickBot="1">
      <c r="C25" s="36"/>
      <c r="L25" s="4"/>
    </row>
    <row r="26" spans="2:12" ht="15.75" thickBot="1">
      <c r="B26" s="274" t="s">
        <v>161</v>
      </c>
      <c r="C26" s="275"/>
      <c r="D26" s="275"/>
      <c r="E26" s="276"/>
    </row>
    <row r="27" spans="2:12">
      <c r="B27" s="183" t="s">
        <v>162</v>
      </c>
      <c r="C27" s="511" t="s">
        <v>163</v>
      </c>
      <c r="D27" s="512" t="s">
        <v>164</v>
      </c>
      <c r="E27" s="184" t="s">
        <v>165</v>
      </c>
      <c r="L27" s="467"/>
    </row>
    <row r="28" spans="2:12">
      <c r="B28" s="183">
        <v>53.06</v>
      </c>
      <c r="C28" s="519">
        <v>1</v>
      </c>
      <c r="D28" s="520">
        <v>0.1</v>
      </c>
      <c r="E28" s="184">
        <v>1.026E-3</v>
      </c>
    </row>
    <row r="29" spans="2:12">
      <c r="B29" s="183" t="s">
        <v>166</v>
      </c>
      <c r="C29" s="511" t="s">
        <v>167</v>
      </c>
      <c r="D29" s="511" t="s">
        <v>168</v>
      </c>
      <c r="E29" s="182"/>
    </row>
    <row r="30" spans="2:12" ht="15.75" thickBot="1">
      <c r="B30" s="183">
        <v>5.4440000000000002E-2</v>
      </c>
      <c r="C30" s="511">
        <v>1.0300000000000001E-3</v>
      </c>
      <c r="D30" s="524">
        <v>1E-4</v>
      </c>
      <c r="E30" s="181"/>
      <c r="L30" s="467"/>
    </row>
    <row r="31" spans="2:12">
      <c r="B31" s="238" t="s">
        <v>169</v>
      </c>
      <c r="C31" s="239" t="s">
        <v>170</v>
      </c>
      <c r="D31" s="239" t="s">
        <v>171</v>
      </c>
      <c r="E31" s="240" t="s">
        <v>172</v>
      </c>
    </row>
    <row r="32" spans="2:12" ht="15.75" thickBot="1">
      <c r="B32" s="528">
        <f>B28*Conversions!$C$27*Conversions!$G$44</f>
        <v>5.3060000000000008E-3</v>
      </c>
      <c r="C32" s="282">
        <f>C28*Conversions!$C$27*Conversions!$G$43</f>
        <v>9.9999999999999995E-8</v>
      </c>
      <c r="D32" s="282">
        <f>D28*Conversions!$C$27*Conversions!$G$43</f>
        <v>1.0000000000000002E-8</v>
      </c>
      <c r="E32" s="1208">
        <f>B32+(C32*GWP_CH4)+(D32*GWP_N2O)</f>
        <v>5.3114500000000005E-3</v>
      </c>
    </row>
    <row r="33" spans="2:15">
      <c r="B33" s="46" t="s">
        <v>173</v>
      </c>
      <c r="C33" s="147"/>
      <c r="D33" s="147"/>
      <c r="E33" s="147"/>
    </row>
    <row r="34" spans="2:15" ht="15.75" thickBot="1">
      <c r="B34" s="46"/>
      <c r="C34" s="147"/>
      <c r="D34" s="147"/>
      <c r="E34" s="147"/>
    </row>
    <row r="35" spans="2:15" ht="15.75" thickBot="1">
      <c r="B35" s="277" t="s">
        <v>174</v>
      </c>
      <c r="C35" s="278"/>
      <c r="D35" s="278"/>
      <c r="E35" s="279"/>
      <c r="F35" s="529"/>
      <c r="G35" s="277" t="s">
        <v>175</v>
      </c>
      <c r="H35" s="278"/>
      <c r="I35" s="278"/>
      <c r="J35" s="279"/>
      <c r="N35">
        <v>1.3429786588712366E-4</v>
      </c>
      <c r="O35" t="s">
        <v>176</v>
      </c>
    </row>
    <row r="36" spans="2:15">
      <c r="B36" s="531" t="s">
        <v>177</v>
      </c>
      <c r="C36" s="55"/>
      <c r="D36" s="55"/>
      <c r="E36" s="532"/>
      <c r="F36" s="30"/>
      <c r="G36" s="531" t="s">
        <v>178</v>
      </c>
      <c r="H36" s="55" t="s">
        <v>179</v>
      </c>
      <c r="I36" s="55" t="s">
        <v>180</v>
      </c>
      <c r="J36" s="532" t="s">
        <v>181</v>
      </c>
    </row>
    <row r="37" spans="2:15" ht="18" thickBot="1">
      <c r="B37" s="534" t="s">
        <v>102</v>
      </c>
      <c r="C37" s="535" t="s">
        <v>104</v>
      </c>
      <c r="D37" s="55" t="s">
        <v>182</v>
      </c>
      <c r="E37" s="532"/>
      <c r="G37" s="536">
        <f>H37*Conversions!H12</f>
        <v>1.4374838766636708E-2</v>
      </c>
      <c r="H37" s="535">
        <v>1.4374838766636709E-5</v>
      </c>
      <c r="I37" s="426">
        <v>1623.8</v>
      </c>
      <c r="J37" s="1209">
        <v>112961267</v>
      </c>
    </row>
    <row r="38" spans="2:15">
      <c r="B38" s="536">
        <v>0.09</v>
      </c>
      <c r="C38" s="537">
        <v>2.92</v>
      </c>
      <c r="D38" s="55"/>
      <c r="E38" s="532"/>
      <c r="G38" s="538" t="s">
        <v>170</v>
      </c>
      <c r="H38" s="342"/>
      <c r="I38" s="343"/>
      <c r="J38" s="344" t="s">
        <v>172</v>
      </c>
    </row>
    <row r="39" spans="2:15" ht="15.75" thickBot="1">
      <c r="B39" s="255" t="s">
        <v>183</v>
      </c>
      <c r="C39" s="540"/>
      <c r="D39" s="55"/>
      <c r="E39" s="532"/>
      <c r="G39" s="345">
        <f>G37*Conversions!$G$44/Conversions!C30</f>
        <v>1.4092979182977167E-6</v>
      </c>
      <c r="H39" s="346"/>
      <c r="I39" s="347"/>
      <c r="J39" s="1210">
        <f>G39*GWP_CH4</f>
        <v>3.9460341712336065E-5</v>
      </c>
    </row>
    <row r="40" spans="2:15" ht="17.25">
      <c r="B40" s="534" t="s">
        <v>102</v>
      </c>
      <c r="C40" s="535" t="s">
        <v>104</v>
      </c>
      <c r="D40" s="55" t="s">
        <v>182</v>
      </c>
      <c r="E40" s="532"/>
      <c r="G40" t="s">
        <v>184</v>
      </c>
    </row>
    <row r="41" spans="2:15" ht="15.75" thickBot="1">
      <c r="B41" s="542">
        <v>0.02</v>
      </c>
      <c r="C41" s="259">
        <v>0.62</v>
      </c>
      <c r="D41" s="139"/>
      <c r="E41" s="1211"/>
      <c r="G41" t="s">
        <v>185</v>
      </c>
    </row>
    <row r="42" spans="2:15">
      <c r="B42" s="543" t="s">
        <v>186</v>
      </c>
      <c r="C42" s="261" t="s">
        <v>187</v>
      </c>
      <c r="D42" s="544"/>
      <c r="E42" s="545"/>
      <c r="G42" s="17" t="s">
        <v>188</v>
      </c>
    </row>
    <row r="43" spans="2:15" ht="17.25">
      <c r="B43" s="262">
        <f>(B38+B41)/2</f>
        <v>5.5E-2</v>
      </c>
      <c r="C43" s="263">
        <f>(C38+C41)/2</f>
        <v>1.77</v>
      </c>
      <c r="D43" s="1" t="s">
        <v>182</v>
      </c>
      <c r="E43" s="546"/>
    </row>
    <row r="44" spans="2:15">
      <c r="B44" s="264" t="s">
        <v>169</v>
      </c>
      <c r="C44" s="265" t="s">
        <v>170</v>
      </c>
      <c r="D44" s="547"/>
      <c r="E44" s="266" t="s">
        <v>172</v>
      </c>
    </row>
    <row r="45" spans="2:15" ht="15.75" thickBot="1">
      <c r="B45" s="345">
        <f>B43/1000000/Conversions!$C$28</f>
        <v>1.9291476674850932E-8</v>
      </c>
      <c r="C45" s="283">
        <f>C43/1000000/Conversions!$C$28</f>
        <v>6.2083479480883902E-7</v>
      </c>
      <c r="D45" s="267"/>
      <c r="E45" s="1212">
        <f>B45+(C45*GWP_CH4)</f>
        <v>1.7402665731322344E-5</v>
      </c>
    </row>
    <row r="46" spans="2:15">
      <c r="B46" s="404" t="s">
        <v>189</v>
      </c>
      <c r="C46" s="260"/>
    </row>
    <row r="47" spans="2:15" ht="15.75" thickBot="1">
      <c r="B47" s="254"/>
      <c r="C47" s="147"/>
      <c r="D47" s="147"/>
      <c r="E47" s="147"/>
    </row>
    <row r="48" spans="2:15" ht="15.75" thickBot="1">
      <c r="B48" s="211" t="s">
        <v>190</v>
      </c>
      <c r="C48" s="212"/>
      <c r="D48" s="212"/>
      <c r="E48" s="212"/>
      <c r="F48" s="280"/>
      <c r="G48" s="212"/>
      <c r="H48" s="212"/>
      <c r="I48" s="212"/>
      <c r="J48" s="280"/>
      <c r="K48" s="212"/>
      <c r="L48" s="212"/>
      <c r="M48" s="213"/>
    </row>
    <row r="49" spans="2:32">
      <c r="B49" s="230" t="s">
        <v>191</v>
      </c>
      <c r="C49" s="231"/>
      <c r="D49" s="231"/>
      <c r="E49" s="232"/>
      <c r="F49" s="230" t="s">
        <v>192</v>
      </c>
      <c r="G49" s="231"/>
      <c r="H49" s="231"/>
      <c r="I49" s="232"/>
      <c r="J49" s="230" t="s">
        <v>193</v>
      </c>
      <c r="K49" s="231"/>
      <c r="L49" s="231"/>
      <c r="M49" s="232"/>
    </row>
    <row r="50" spans="2:32">
      <c r="B50" s="214" t="s">
        <v>162</v>
      </c>
      <c r="C50" s="557" t="s">
        <v>163</v>
      </c>
      <c r="D50" s="557" t="s">
        <v>194</v>
      </c>
      <c r="E50" s="558" t="s">
        <v>195</v>
      </c>
      <c r="F50" s="214" t="s">
        <v>162</v>
      </c>
      <c r="G50" s="557" t="s">
        <v>163</v>
      </c>
      <c r="H50" s="557" t="s">
        <v>194</v>
      </c>
      <c r="I50" s="558" t="s">
        <v>195</v>
      </c>
      <c r="J50" s="214" t="s">
        <v>162</v>
      </c>
      <c r="K50" s="557" t="s">
        <v>163</v>
      </c>
      <c r="L50" s="557" t="s">
        <v>194</v>
      </c>
      <c r="M50" s="558" t="s">
        <v>195</v>
      </c>
    </row>
    <row r="51" spans="2:32">
      <c r="B51" s="214">
        <v>73.25</v>
      </c>
      <c r="C51" s="559">
        <v>3</v>
      </c>
      <c r="D51" s="560">
        <v>0.6</v>
      </c>
      <c r="E51" s="558">
        <v>0.13900000000000001</v>
      </c>
      <c r="F51" s="214">
        <v>75.040000000000006</v>
      </c>
      <c r="G51" s="559">
        <v>3</v>
      </c>
      <c r="H51" s="560">
        <v>0.6</v>
      </c>
      <c r="I51" s="558">
        <v>0.14599999999999999</v>
      </c>
      <c r="J51" s="214">
        <v>72.930000000000007</v>
      </c>
      <c r="K51" s="559">
        <v>3</v>
      </c>
      <c r="L51" s="560">
        <v>0.6</v>
      </c>
      <c r="M51" s="558">
        <v>0.14000000000000001</v>
      </c>
    </row>
    <row r="52" spans="2:32">
      <c r="B52" s="214" t="s">
        <v>196</v>
      </c>
      <c r="C52" s="557" t="s">
        <v>197</v>
      </c>
      <c r="D52" s="557" t="s">
        <v>198</v>
      </c>
      <c r="E52" s="558"/>
      <c r="F52" s="214" t="s">
        <v>196</v>
      </c>
      <c r="G52" s="557" t="s">
        <v>197</v>
      </c>
      <c r="H52" s="557" t="s">
        <v>198</v>
      </c>
      <c r="I52" s="558"/>
      <c r="J52" s="214" t="s">
        <v>196</v>
      </c>
      <c r="K52" s="557" t="s">
        <v>197</v>
      </c>
      <c r="L52" s="557" t="s">
        <v>198</v>
      </c>
      <c r="M52" s="558"/>
    </row>
    <row r="53" spans="2:32" ht="15.75" thickBot="1">
      <c r="B53" s="214">
        <v>10.18</v>
      </c>
      <c r="C53" s="557">
        <v>0.42</v>
      </c>
      <c r="D53" s="557">
        <v>0.08</v>
      </c>
      <c r="E53" s="558"/>
      <c r="F53" s="214">
        <v>10.96</v>
      </c>
      <c r="G53" s="557">
        <v>0.44</v>
      </c>
      <c r="H53" s="557">
        <v>0.09</v>
      </c>
      <c r="I53" s="558"/>
      <c r="J53" s="214">
        <v>10.210000000000001</v>
      </c>
      <c r="K53" s="557">
        <v>0.42</v>
      </c>
      <c r="L53" s="557">
        <v>0.08</v>
      </c>
      <c r="M53" s="558"/>
    </row>
    <row r="54" spans="2:32">
      <c r="B54" s="241" t="s">
        <v>199</v>
      </c>
      <c r="C54" s="242" t="s">
        <v>200</v>
      </c>
      <c r="D54" s="242" t="s">
        <v>201</v>
      </c>
      <c r="E54" s="243" t="s">
        <v>202</v>
      </c>
      <c r="F54" s="241" t="s">
        <v>199</v>
      </c>
      <c r="G54" s="242" t="s">
        <v>200</v>
      </c>
      <c r="H54" s="242" t="s">
        <v>201</v>
      </c>
      <c r="I54" s="243" t="s">
        <v>202</v>
      </c>
      <c r="J54" s="241" t="s">
        <v>199</v>
      </c>
      <c r="K54" s="242" t="s">
        <v>200</v>
      </c>
      <c r="L54" s="242" t="s">
        <v>201</v>
      </c>
      <c r="M54" s="243" t="s">
        <v>202</v>
      </c>
    </row>
    <row r="55" spans="2:32" ht="15.75" thickBot="1">
      <c r="B55" s="561">
        <f>B53*Conversions!$G$44</f>
        <v>1.018E-2</v>
      </c>
      <c r="C55" s="221">
        <f>C53*Conversions!$G$43</f>
        <v>4.1999999999999995E-7</v>
      </c>
      <c r="D55" s="221">
        <f>D53*Conversions!$G$43</f>
        <v>8.0000000000000002E-8</v>
      </c>
      <c r="E55" s="1208">
        <f>B55+(C55*GWP_CH4)+(D55*GWP_N2O)</f>
        <v>1.021296E-2</v>
      </c>
      <c r="F55" s="561">
        <f>F53*Conversions!$G$44</f>
        <v>1.0960000000000001E-2</v>
      </c>
      <c r="G55" s="221">
        <f>G53*Conversions!$G$43</f>
        <v>4.3999999999999997E-7</v>
      </c>
      <c r="H55" s="221">
        <f>H53*Conversions!$G$43</f>
        <v>8.9999999999999999E-8</v>
      </c>
      <c r="I55" s="1208">
        <f>F55+(G55*GWP_CH4)+(H55*GWP_N2O)</f>
        <v>1.0996170000000001E-2</v>
      </c>
      <c r="J55" s="561">
        <f>J53*Conversions!$G$44</f>
        <v>1.021E-2</v>
      </c>
      <c r="K55" s="221">
        <f>K53*Conversions!$G$43</f>
        <v>4.1999999999999995E-7</v>
      </c>
      <c r="L55" s="221">
        <f>L53*Conversions!$G$43</f>
        <v>8.0000000000000002E-8</v>
      </c>
      <c r="M55" s="1208">
        <f>J55+(K55*GWP_CH4)+(L55*GWP_N2O)</f>
        <v>1.0242960000000001E-2</v>
      </c>
    </row>
    <row r="56" spans="2:32">
      <c r="B56" s="227" t="s">
        <v>203</v>
      </c>
      <c r="C56" s="562"/>
      <c r="D56" s="562"/>
      <c r="E56" s="563"/>
      <c r="F56" s="227" t="s">
        <v>204</v>
      </c>
      <c r="G56" s="562"/>
      <c r="H56" s="562"/>
      <c r="I56" s="563"/>
      <c r="J56" s="227" t="s">
        <v>205</v>
      </c>
      <c r="K56" s="562"/>
      <c r="L56" s="562"/>
      <c r="M56" s="563"/>
      <c r="N56" s="4"/>
      <c r="O56" s="4"/>
      <c r="P56" s="4"/>
      <c r="Q56" s="4"/>
      <c r="R56" s="4"/>
      <c r="S56" s="4"/>
      <c r="T56" s="4"/>
      <c r="U56" s="4"/>
      <c r="V56" s="4"/>
      <c r="W56" s="4"/>
      <c r="X56" s="4"/>
      <c r="Y56" s="4"/>
      <c r="Z56" s="4"/>
      <c r="AA56" s="4"/>
      <c r="AB56" s="4"/>
      <c r="AC56" s="4"/>
      <c r="AD56" s="4"/>
      <c r="AE56" s="4"/>
      <c r="AF56" s="4"/>
    </row>
    <row r="57" spans="2:32">
      <c r="B57" s="214" t="s">
        <v>162</v>
      </c>
      <c r="C57" s="557" t="s">
        <v>163</v>
      </c>
      <c r="D57" s="557" t="s">
        <v>194</v>
      </c>
      <c r="E57" s="558" t="s">
        <v>195</v>
      </c>
      <c r="F57" s="214" t="s">
        <v>162</v>
      </c>
      <c r="G57" s="557" t="s">
        <v>163</v>
      </c>
      <c r="H57" s="557" t="s">
        <v>194</v>
      </c>
      <c r="I57" s="558" t="s">
        <v>195</v>
      </c>
      <c r="J57" s="214" t="s">
        <v>162</v>
      </c>
      <c r="K57" s="557" t="s">
        <v>163</v>
      </c>
      <c r="L57" s="557" t="s">
        <v>194</v>
      </c>
      <c r="M57" s="558" t="s">
        <v>195</v>
      </c>
    </row>
    <row r="58" spans="2:32">
      <c r="B58" s="214">
        <v>73.959999999999994</v>
      </c>
      <c r="C58" s="559">
        <v>3</v>
      </c>
      <c r="D58" s="560">
        <v>0.6</v>
      </c>
      <c r="E58" s="558">
        <v>0.13800000000000001</v>
      </c>
      <c r="F58" s="214">
        <v>75.2</v>
      </c>
      <c r="G58" s="559">
        <v>3</v>
      </c>
      <c r="H58" s="560">
        <v>0.6</v>
      </c>
      <c r="I58" s="558">
        <v>0.13500000000000001</v>
      </c>
      <c r="J58" s="214">
        <v>75.099999999999994</v>
      </c>
      <c r="K58" s="559">
        <v>3</v>
      </c>
      <c r="L58" s="560">
        <v>0.6</v>
      </c>
      <c r="M58" s="558">
        <v>0.15</v>
      </c>
      <c r="N58" s="467"/>
      <c r="O58" s="467"/>
      <c r="P58" s="467"/>
      <c r="Q58" s="467"/>
      <c r="R58" s="467"/>
      <c r="S58" s="467"/>
      <c r="T58" s="467"/>
      <c r="U58" s="467"/>
      <c r="V58" s="467"/>
      <c r="W58" s="467"/>
      <c r="X58" s="467"/>
      <c r="Y58" s="467"/>
      <c r="Z58" s="467"/>
      <c r="AA58" s="467"/>
      <c r="AB58" s="467"/>
      <c r="AC58" s="467"/>
      <c r="AD58" s="467"/>
      <c r="AE58" s="467"/>
      <c r="AF58" s="467"/>
    </row>
    <row r="59" spans="2:32">
      <c r="B59" s="214" t="s">
        <v>196</v>
      </c>
      <c r="C59" s="557" t="s">
        <v>197</v>
      </c>
      <c r="D59" s="557" t="s">
        <v>198</v>
      </c>
      <c r="E59" s="558"/>
      <c r="F59" s="214" t="s">
        <v>196</v>
      </c>
      <c r="G59" s="557" t="s">
        <v>197</v>
      </c>
      <c r="H59" s="557" t="s">
        <v>198</v>
      </c>
      <c r="I59" s="558"/>
      <c r="J59" s="214" t="s">
        <v>196</v>
      </c>
      <c r="K59" s="557" t="s">
        <v>197</v>
      </c>
      <c r="L59" s="557" t="s">
        <v>198</v>
      </c>
      <c r="M59" s="558"/>
      <c r="N59" s="467"/>
      <c r="O59" s="467"/>
      <c r="P59" s="467"/>
      <c r="Q59" s="467"/>
      <c r="R59" s="467"/>
      <c r="S59" s="467"/>
      <c r="T59" s="467"/>
      <c r="U59" s="467"/>
      <c r="V59" s="467"/>
      <c r="W59" s="467"/>
      <c r="X59" s="467"/>
      <c r="Y59" s="467"/>
      <c r="Z59" s="467"/>
      <c r="AA59" s="467"/>
      <c r="AB59" s="467"/>
      <c r="AC59" s="467"/>
      <c r="AD59" s="467"/>
      <c r="AE59" s="467"/>
      <c r="AF59" s="467"/>
    </row>
    <row r="60" spans="2:32" ht="15.75" thickBot="1">
      <c r="B60" s="214">
        <v>10.210000000000001</v>
      </c>
      <c r="C60" s="557">
        <v>0.41</v>
      </c>
      <c r="D60" s="557">
        <v>0.08</v>
      </c>
      <c r="E60" s="558"/>
      <c r="F60" s="214">
        <v>10.15</v>
      </c>
      <c r="G60" s="557">
        <v>0.41</v>
      </c>
      <c r="H60" s="557">
        <v>0.08</v>
      </c>
      <c r="I60" s="558"/>
      <c r="J60" s="214">
        <v>11.27</v>
      </c>
      <c r="K60" s="557">
        <v>0.45</v>
      </c>
      <c r="L60" s="557">
        <v>0.09</v>
      </c>
      <c r="M60" s="558"/>
      <c r="N60" s="467"/>
      <c r="O60" s="467"/>
      <c r="P60" s="467"/>
      <c r="Q60" s="467"/>
      <c r="R60" s="467"/>
      <c r="S60" s="467"/>
      <c r="T60" s="467"/>
      <c r="U60" s="467"/>
      <c r="V60" s="467"/>
      <c r="W60" s="467"/>
      <c r="X60" s="467"/>
      <c r="Y60" s="467"/>
      <c r="Z60" s="467"/>
      <c r="AA60" s="467"/>
      <c r="AB60" s="467"/>
      <c r="AC60" s="467"/>
      <c r="AD60" s="467"/>
      <c r="AE60" s="467"/>
      <c r="AF60" s="467"/>
    </row>
    <row r="61" spans="2:32">
      <c r="B61" s="241" t="s">
        <v>199</v>
      </c>
      <c r="C61" s="242" t="s">
        <v>200</v>
      </c>
      <c r="D61" s="242" t="s">
        <v>201</v>
      </c>
      <c r="E61" s="243" t="s">
        <v>202</v>
      </c>
      <c r="F61" s="241" t="s">
        <v>199</v>
      </c>
      <c r="G61" s="242" t="s">
        <v>200</v>
      </c>
      <c r="H61" s="242" t="s">
        <v>201</v>
      </c>
      <c r="I61" s="243" t="s">
        <v>202</v>
      </c>
      <c r="J61" s="241" t="s">
        <v>199</v>
      </c>
      <c r="K61" s="242" t="s">
        <v>200</v>
      </c>
      <c r="L61" s="242" t="s">
        <v>201</v>
      </c>
      <c r="M61" s="243" t="s">
        <v>202</v>
      </c>
      <c r="N61" s="467"/>
      <c r="O61" s="467"/>
      <c r="P61" s="467"/>
      <c r="Q61" s="467"/>
      <c r="R61" s="467"/>
      <c r="S61" s="467"/>
      <c r="T61" s="467"/>
      <c r="U61" s="467"/>
      <c r="V61" s="467"/>
      <c r="W61" s="467"/>
      <c r="X61" s="467"/>
      <c r="Y61" s="467"/>
      <c r="Z61" s="467"/>
      <c r="AA61" s="467"/>
      <c r="AB61" s="467"/>
      <c r="AC61" s="467"/>
      <c r="AD61" s="467"/>
      <c r="AE61" s="467"/>
      <c r="AF61" s="467"/>
    </row>
    <row r="62" spans="2:32" ht="15.75" thickBot="1">
      <c r="B62" s="561">
        <f>B60*Conversions!$G$44</f>
        <v>1.021E-2</v>
      </c>
      <c r="C62" s="221">
        <f>C60*Conversions!$G$43</f>
        <v>4.0999999999999994E-7</v>
      </c>
      <c r="D62" s="221">
        <f>D60*Conversions!$G$43</f>
        <v>8.0000000000000002E-8</v>
      </c>
      <c r="E62" s="1208">
        <f>B62+(C62*GWP_CH4)+(D62*GWP_N2O)</f>
        <v>1.0242680000000001E-2</v>
      </c>
      <c r="F62" s="561">
        <f>F60*Conversions!$G$44</f>
        <v>1.0150000000000001E-2</v>
      </c>
      <c r="G62" s="221">
        <f>G60*Conversions!$G$43</f>
        <v>4.0999999999999994E-7</v>
      </c>
      <c r="H62" s="221">
        <f>H60*Conversions!$G$43</f>
        <v>8.0000000000000002E-8</v>
      </c>
      <c r="I62" s="1208">
        <f>F62+(G62*GWP_CH4)+(H62*GWP_N2O)</f>
        <v>1.0182680000000001E-2</v>
      </c>
      <c r="J62" s="561">
        <f>J60*Conversions!$G$44</f>
        <v>1.1270000000000001E-2</v>
      </c>
      <c r="K62" s="221">
        <f>K60*Conversions!$G$43</f>
        <v>4.4999999999999998E-7</v>
      </c>
      <c r="L62" s="221">
        <f>L60*Conversions!$G$43</f>
        <v>8.9999999999999999E-8</v>
      </c>
      <c r="M62" s="1208">
        <f>J62+(K62*GWP_CH4)+(L62*GWP_N2O)</f>
        <v>1.1306450000000001E-2</v>
      </c>
      <c r="N62" s="467"/>
      <c r="O62" s="467"/>
      <c r="P62" s="467"/>
      <c r="Q62" s="467"/>
      <c r="R62" s="467"/>
      <c r="S62" s="467"/>
      <c r="T62" s="467"/>
      <c r="U62" s="467"/>
      <c r="V62" s="467"/>
      <c r="W62" s="467"/>
      <c r="X62" s="467"/>
      <c r="Y62" s="467"/>
      <c r="Z62" s="467"/>
      <c r="AA62" s="467"/>
      <c r="AB62" s="467"/>
      <c r="AC62" s="467"/>
      <c r="AD62" s="467"/>
      <c r="AE62" s="467"/>
      <c r="AF62" s="467"/>
    </row>
    <row r="63" spans="2:32">
      <c r="B63" s="46" t="s">
        <v>173</v>
      </c>
      <c r="F63" s="467"/>
      <c r="G63" s="467"/>
      <c r="H63" s="467"/>
      <c r="I63" s="467"/>
      <c r="J63" s="467"/>
      <c r="K63" s="467"/>
      <c r="L63" s="467"/>
      <c r="M63" s="467"/>
      <c r="N63" s="467"/>
      <c r="O63" s="467"/>
      <c r="P63" s="467"/>
      <c r="Q63" s="467"/>
      <c r="R63" s="467"/>
      <c r="S63" s="467"/>
      <c r="T63" s="467"/>
      <c r="U63" s="467"/>
      <c r="V63" s="467"/>
      <c r="W63" s="467"/>
      <c r="X63" s="467"/>
      <c r="Y63" s="467"/>
      <c r="Z63" s="467"/>
      <c r="AA63" s="467"/>
      <c r="AB63" s="467"/>
      <c r="AC63" s="467"/>
      <c r="AD63" s="467"/>
      <c r="AE63" s="467"/>
      <c r="AF63" s="467"/>
    </row>
    <row r="64" spans="2:32" ht="15.75" thickBot="1">
      <c r="B64" s="17"/>
      <c r="F64" s="467"/>
      <c r="G64" s="467"/>
      <c r="H64" s="467"/>
      <c r="I64" s="467"/>
      <c r="J64" s="467"/>
      <c r="K64" s="467"/>
      <c r="L64" s="467"/>
      <c r="M64" s="467"/>
      <c r="N64" s="467"/>
      <c r="O64" s="467"/>
      <c r="P64" s="467"/>
      <c r="Q64" s="467"/>
      <c r="R64" s="467"/>
      <c r="S64" s="467"/>
      <c r="T64" s="467"/>
      <c r="U64" s="467"/>
      <c r="V64" s="467"/>
      <c r="W64" s="467"/>
      <c r="X64" s="467"/>
      <c r="Y64" s="467"/>
      <c r="Z64" s="467"/>
      <c r="AA64" s="467"/>
      <c r="AB64" s="467"/>
      <c r="AC64" s="467"/>
      <c r="AD64" s="467"/>
      <c r="AE64" s="467"/>
      <c r="AF64" s="467"/>
    </row>
    <row r="65" spans="2:32" ht="15.75" thickBot="1">
      <c r="B65" s="224" t="s">
        <v>206</v>
      </c>
      <c r="C65" s="225"/>
      <c r="D65" s="225"/>
      <c r="E65" s="226"/>
      <c r="F65" s="567"/>
      <c r="G65" s="1091" t="s">
        <v>207</v>
      </c>
      <c r="H65" s="1092"/>
      <c r="I65" s="1092"/>
      <c r="J65" s="1092"/>
      <c r="K65" s="1093"/>
      <c r="L65" s="467"/>
      <c r="M65" s="467"/>
      <c r="N65" s="467"/>
      <c r="O65" s="467"/>
      <c r="P65" s="467"/>
      <c r="Q65" s="467"/>
      <c r="R65" s="467"/>
      <c r="S65" s="467"/>
      <c r="T65" s="467"/>
      <c r="U65" s="467"/>
      <c r="V65" s="467"/>
      <c r="W65" s="467"/>
      <c r="X65" s="467"/>
      <c r="Y65" s="467"/>
      <c r="Z65" s="467"/>
      <c r="AA65" s="467"/>
      <c r="AB65" s="467"/>
      <c r="AC65" s="467"/>
      <c r="AD65" s="467"/>
      <c r="AE65" s="467"/>
      <c r="AF65" s="467"/>
    </row>
    <row r="66" spans="2:32">
      <c r="B66" s="568" t="s">
        <v>162</v>
      </c>
      <c r="C66" s="569" t="s">
        <v>163</v>
      </c>
      <c r="D66" s="569" t="s">
        <v>164</v>
      </c>
      <c r="E66" s="570" t="s">
        <v>195</v>
      </c>
      <c r="F66" s="567"/>
      <c r="G66" s="1094" t="s">
        <v>208</v>
      </c>
      <c r="H66" s="1095" t="s">
        <v>209</v>
      </c>
      <c r="I66" s="1095" t="s">
        <v>210</v>
      </c>
      <c r="J66" s="1095" t="s">
        <v>211</v>
      </c>
      <c r="K66" s="1096"/>
      <c r="L66" s="467"/>
      <c r="M66" s="467"/>
      <c r="N66" s="467"/>
      <c r="O66" s="467"/>
      <c r="P66" s="467"/>
      <c r="Q66" s="467"/>
      <c r="R66" s="467"/>
      <c r="S66" s="467"/>
      <c r="T66" s="467"/>
      <c r="U66" s="467"/>
      <c r="V66" s="467"/>
      <c r="W66" s="467"/>
      <c r="X66" s="467"/>
      <c r="Y66" s="467"/>
      <c r="Z66" s="467"/>
      <c r="AA66" s="467"/>
      <c r="AB66" s="467"/>
      <c r="AC66" s="467"/>
      <c r="AD66" s="467"/>
      <c r="AE66" s="467"/>
      <c r="AF66" s="467"/>
    </row>
    <row r="67" spans="2:32" ht="15.75" thickBot="1">
      <c r="B67" s="223">
        <v>62.87</v>
      </c>
      <c r="C67" s="571">
        <v>3</v>
      </c>
      <c r="D67" s="572">
        <v>0.6</v>
      </c>
      <c r="E67" s="573">
        <v>9.0999999999999998E-2</v>
      </c>
      <c r="F67" s="567"/>
      <c r="G67" s="1094">
        <v>902</v>
      </c>
      <c r="H67" s="1095">
        <v>318</v>
      </c>
      <c r="I67" s="1095">
        <v>42</v>
      </c>
      <c r="J67" s="1095">
        <v>9.9499999999999993</v>
      </c>
      <c r="K67" s="1096"/>
      <c r="L67" s="467"/>
      <c r="M67" s="467"/>
      <c r="N67" s="467"/>
      <c r="O67" s="467"/>
      <c r="P67" s="467"/>
      <c r="Q67" s="467"/>
      <c r="R67" s="467"/>
      <c r="S67" s="467"/>
      <c r="T67" s="467"/>
      <c r="U67" s="467"/>
      <c r="V67" s="467"/>
      <c r="W67" s="467"/>
      <c r="X67" s="467"/>
      <c r="Y67" s="467"/>
      <c r="Z67" s="467"/>
      <c r="AA67" s="467"/>
      <c r="AB67" s="467"/>
      <c r="AC67" s="467"/>
      <c r="AD67" s="467"/>
      <c r="AE67" s="467"/>
      <c r="AF67" s="467"/>
    </row>
    <row r="68" spans="2:32">
      <c r="B68" s="223" t="s">
        <v>196</v>
      </c>
      <c r="C68" s="574" t="s">
        <v>197</v>
      </c>
      <c r="D68" s="574" t="s">
        <v>198</v>
      </c>
      <c r="E68" s="573"/>
      <c r="F68" s="567"/>
      <c r="G68" s="1100" t="s">
        <v>212</v>
      </c>
      <c r="H68" s="1101" t="s">
        <v>213</v>
      </c>
      <c r="I68" s="1101" t="s">
        <v>214</v>
      </c>
      <c r="J68" s="1101"/>
      <c r="K68" s="1102"/>
      <c r="L68" s="467"/>
      <c r="M68" s="467"/>
      <c r="N68" s="467"/>
      <c r="O68" s="467"/>
      <c r="P68" s="467"/>
      <c r="Q68" s="467"/>
      <c r="R68" s="467"/>
      <c r="S68" s="467"/>
      <c r="T68" s="467"/>
      <c r="U68" s="467"/>
      <c r="V68" s="467"/>
      <c r="W68" s="467"/>
      <c r="X68" s="467"/>
      <c r="Y68" s="467"/>
      <c r="Z68" s="467"/>
      <c r="AA68" s="467"/>
      <c r="AB68" s="467"/>
      <c r="AC68" s="467"/>
      <c r="AD68" s="467"/>
      <c r="AE68" s="467"/>
      <c r="AF68" s="467"/>
    </row>
    <row r="69" spans="2:32" ht="15.75" thickBot="1">
      <c r="B69" s="223">
        <v>5.72</v>
      </c>
      <c r="C69" s="574">
        <v>0.27</v>
      </c>
      <c r="D69" s="574">
        <v>0.05</v>
      </c>
      <c r="E69" s="573"/>
      <c r="F69" s="567"/>
      <c r="G69" s="1097">
        <f>G67/1000</f>
        <v>0.90200000000000002</v>
      </c>
      <c r="H69" s="1098">
        <f>H67/1000000</f>
        <v>3.1799999999999998E-4</v>
      </c>
      <c r="I69" s="1098">
        <f>I67/1000000</f>
        <v>4.1999999999999998E-5</v>
      </c>
      <c r="J69" s="1098"/>
      <c r="K69" s="1099"/>
      <c r="L69" s="467"/>
      <c r="M69" s="467"/>
      <c r="N69" s="467"/>
      <c r="O69" s="467"/>
      <c r="P69" s="467"/>
      <c r="Q69" s="467"/>
      <c r="R69" s="467"/>
      <c r="S69" s="467"/>
      <c r="T69" s="467"/>
      <c r="U69" s="467"/>
      <c r="V69" s="467"/>
      <c r="W69" s="467"/>
      <c r="X69" s="467"/>
      <c r="Y69" s="467"/>
      <c r="Z69" s="467"/>
      <c r="AA69" s="467"/>
      <c r="AB69" s="467"/>
      <c r="AC69" s="467"/>
      <c r="AD69" s="467"/>
      <c r="AE69" s="467"/>
      <c r="AF69" s="467"/>
    </row>
    <row r="70" spans="2:32">
      <c r="B70" s="241" t="s">
        <v>199</v>
      </c>
      <c r="C70" s="242" t="s">
        <v>200</v>
      </c>
      <c r="D70" s="242" t="s">
        <v>201</v>
      </c>
      <c r="E70" s="243" t="s">
        <v>202</v>
      </c>
      <c r="F70" s="567"/>
      <c r="G70" s="46" t="s">
        <v>173</v>
      </c>
      <c r="H70" s="467"/>
      <c r="I70" s="467"/>
      <c r="J70" s="467"/>
      <c r="K70" s="467"/>
      <c r="L70" s="467"/>
      <c r="M70" s="467"/>
      <c r="N70" s="467"/>
      <c r="O70" s="467"/>
      <c r="P70" s="467"/>
      <c r="Q70" s="467"/>
      <c r="R70" s="467"/>
      <c r="S70" s="467"/>
      <c r="T70" s="467"/>
      <c r="U70" s="467"/>
      <c r="V70" s="467"/>
      <c r="W70" s="467"/>
      <c r="X70" s="467"/>
      <c r="Y70" s="467"/>
      <c r="Z70" s="467"/>
      <c r="AA70" s="467"/>
      <c r="AB70" s="467"/>
      <c r="AC70" s="467"/>
      <c r="AD70" s="467"/>
      <c r="AE70" s="467"/>
      <c r="AF70" s="467"/>
    </row>
    <row r="71" spans="2:32" ht="15.75" thickBot="1">
      <c r="B71" s="561">
        <f>B69*Conversions!$G$44</f>
        <v>5.7200000000000003E-3</v>
      </c>
      <c r="C71" s="221">
        <f>C69*Conversions!$G$43</f>
        <v>2.7000000000000001E-7</v>
      </c>
      <c r="D71" s="221">
        <f>D69*Conversions!$G$43</f>
        <v>4.9999999999999998E-8</v>
      </c>
      <c r="E71" s="1208">
        <f>B71+(C71*GWP_CH4)+(D71*GWP_N2O)</f>
        <v>5.7408100000000007E-3</v>
      </c>
      <c r="F71" s="567"/>
      <c r="G71" s="467"/>
      <c r="H71" s="467"/>
      <c r="I71" s="467"/>
      <c r="J71" s="467"/>
      <c r="K71" s="467"/>
      <c r="L71" s="467"/>
      <c r="M71" s="467"/>
      <c r="N71" s="467"/>
      <c r="O71" s="467"/>
      <c r="P71" s="467"/>
      <c r="Q71" s="467"/>
      <c r="R71" s="467"/>
      <c r="S71" s="467"/>
      <c r="T71" s="467"/>
      <c r="U71" s="467"/>
      <c r="V71" s="467"/>
      <c r="W71" s="467"/>
      <c r="X71" s="467"/>
      <c r="Y71" s="467"/>
      <c r="Z71" s="467"/>
      <c r="AA71" s="467"/>
      <c r="AB71" s="467"/>
      <c r="AC71" s="467"/>
      <c r="AD71" s="467"/>
      <c r="AE71" s="467"/>
      <c r="AF71" s="467"/>
    </row>
    <row r="72" spans="2:32">
      <c r="B72" s="46" t="s">
        <v>173</v>
      </c>
      <c r="F72" s="467"/>
      <c r="G72" s="467"/>
      <c r="H72" s="467"/>
      <c r="I72" s="467"/>
      <c r="J72" s="467"/>
      <c r="K72" s="467"/>
      <c r="L72" s="467"/>
      <c r="M72" s="467"/>
      <c r="N72" s="467"/>
      <c r="O72" s="467"/>
      <c r="P72" s="467"/>
      <c r="Q72" s="467"/>
      <c r="R72" s="467"/>
      <c r="S72" s="467"/>
      <c r="T72" s="467"/>
      <c r="U72" s="467"/>
      <c r="V72" s="467"/>
      <c r="W72" s="467"/>
      <c r="X72" s="467"/>
      <c r="Y72" s="467"/>
      <c r="Z72" s="467"/>
      <c r="AA72" s="467"/>
      <c r="AB72" s="467"/>
      <c r="AC72" s="467"/>
      <c r="AD72" s="467"/>
      <c r="AE72" s="467"/>
      <c r="AF72" s="467"/>
    </row>
    <row r="73" spans="2:32" ht="15.75" thickBot="1">
      <c r="B73" s="43"/>
      <c r="F73" s="467"/>
      <c r="G73" s="467"/>
      <c r="H73" s="467"/>
      <c r="I73" s="467"/>
      <c r="J73" s="467"/>
      <c r="K73" s="467"/>
      <c r="L73" s="467"/>
      <c r="M73" s="467"/>
      <c r="N73" s="467"/>
      <c r="O73" s="467"/>
      <c r="P73" s="467"/>
      <c r="Q73" s="467"/>
      <c r="R73" s="467"/>
      <c r="S73" s="467"/>
      <c r="T73" s="467"/>
      <c r="U73" s="467"/>
      <c r="V73" s="467"/>
      <c r="W73" s="467"/>
      <c r="X73" s="467"/>
      <c r="Y73" s="467"/>
      <c r="Z73" s="467"/>
      <c r="AA73" s="467"/>
      <c r="AB73" s="467"/>
      <c r="AC73" s="467"/>
      <c r="AD73" s="467"/>
      <c r="AE73" s="467"/>
      <c r="AF73" s="467"/>
    </row>
    <row r="74" spans="2:32" ht="15.75" thickBot="1">
      <c r="B74" s="233" t="s">
        <v>215</v>
      </c>
      <c r="C74" s="234"/>
      <c r="D74" s="234"/>
      <c r="E74" s="235"/>
      <c r="F74" s="467"/>
      <c r="G74" s="467"/>
      <c r="H74" s="467"/>
      <c r="I74" s="467"/>
      <c r="J74" s="467"/>
      <c r="K74" s="467"/>
      <c r="L74" s="467"/>
      <c r="M74" s="467"/>
      <c r="N74" s="467"/>
      <c r="O74" s="467"/>
      <c r="P74" s="467"/>
      <c r="Q74" s="467"/>
      <c r="R74" s="467"/>
      <c r="S74" s="467"/>
      <c r="T74" s="467"/>
      <c r="U74" s="467"/>
      <c r="V74" s="467"/>
      <c r="W74" s="467"/>
      <c r="X74" s="467"/>
      <c r="Y74" s="467"/>
      <c r="Z74" s="467"/>
      <c r="AA74" s="467"/>
      <c r="AB74" s="467"/>
      <c r="AC74" s="467"/>
      <c r="AD74" s="467"/>
      <c r="AE74" s="467"/>
      <c r="AF74" s="467"/>
    </row>
    <row r="75" spans="2:32">
      <c r="B75" s="236" t="s">
        <v>162</v>
      </c>
      <c r="C75" s="575" t="s">
        <v>163</v>
      </c>
      <c r="D75" s="575" t="s">
        <v>164</v>
      </c>
      <c r="E75" s="576" t="s">
        <v>195</v>
      </c>
      <c r="F75" s="467"/>
      <c r="G75" s="467"/>
      <c r="H75" s="467"/>
      <c r="I75" s="467"/>
      <c r="J75" s="467"/>
      <c r="K75" s="467"/>
      <c r="L75" s="467"/>
      <c r="M75" s="467"/>
      <c r="N75" s="467"/>
      <c r="O75" s="467"/>
      <c r="P75" s="467"/>
      <c r="Q75" s="467"/>
      <c r="R75" s="467"/>
      <c r="S75" s="467"/>
      <c r="T75" s="467"/>
      <c r="U75" s="467"/>
      <c r="V75" s="467"/>
      <c r="W75" s="467"/>
      <c r="X75" s="467"/>
      <c r="Y75" s="467"/>
      <c r="Z75" s="467"/>
      <c r="AA75" s="467"/>
      <c r="AB75" s="467"/>
      <c r="AC75" s="467"/>
      <c r="AD75" s="467"/>
      <c r="AE75" s="467"/>
      <c r="AF75" s="467"/>
    </row>
    <row r="76" spans="2:32">
      <c r="B76" s="236">
        <v>70.22</v>
      </c>
      <c r="C76" s="578">
        <v>3</v>
      </c>
      <c r="D76" s="579">
        <v>0.6</v>
      </c>
      <c r="E76" s="580">
        <v>0.125</v>
      </c>
      <c r="F76" s="467"/>
      <c r="G76" s="467"/>
      <c r="H76" s="467"/>
      <c r="I76" s="467"/>
      <c r="J76" s="467"/>
      <c r="K76" s="467"/>
      <c r="L76" s="467"/>
      <c r="M76" s="467"/>
      <c r="N76" s="467"/>
      <c r="O76" s="467"/>
      <c r="P76" s="467"/>
      <c r="Q76" s="467"/>
      <c r="R76" s="467"/>
      <c r="S76" s="467"/>
      <c r="T76" s="467"/>
      <c r="U76" s="467"/>
      <c r="V76" s="467"/>
      <c r="W76" s="467"/>
      <c r="X76" s="467"/>
      <c r="Y76" s="467"/>
      <c r="Z76" s="467"/>
      <c r="AA76" s="467"/>
      <c r="AB76" s="467"/>
      <c r="AC76" s="467"/>
      <c r="AD76" s="467"/>
      <c r="AE76" s="467"/>
      <c r="AF76" s="467"/>
    </row>
    <row r="77" spans="2:32">
      <c r="B77" s="236" t="s">
        <v>196</v>
      </c>
      <c r="C77" s="575" t="s">
        <v>197</v>
      </c>
      <c r="D77" s="575" t="s">
        <v>198</v>
      </c>
      <c r="E77" s="576"/>
      <c r="F77" s="467"/>
      <c r="G77" s="467"/>
      <c r="H77" s="467"/>
      <c r="I77" s="467"/>
      <c r="J77" s="467"/>
      <c r="K77" s="467"/>
      <c r="L77" s="467"/>
      <c r="M77" s="467"/>
      <c r="N77" s="467"/>
      <c r="O77" s="467"/>
      <c r="P77" s="467"/>
      <c r="Q77" s="467"/>
      <c r="R77" s="467"/>
      <c r="S77" s="467"/>
      <c r="T77" s="467"/>
      <c r="U77" s="467"/>
      <c r="V77" s="467"/>
      <c r="W77" s="467"/>
      <c r="X77" s="467"/>
      <c r="Y77" s="467"/>
      <c r="Z77" s="467"/>
      <c r="AA77" s="467"/>
      <c r="AB77" s="467"/>
      <c r="AC77" s="467"/>
      <c r="AD77" s="467"/>
      <c r="AE77" s="467"/>
      <c r="AF77" s="467"/>
    </row>
    <row r="78" spans="2:32" ht="15.75" thickBot="1">
      <c r="B78" s="582">
        <v>8.7799999999999994</v>
      </c>
      <c r="C78" s="583">
        <v>0.38</v>
      </c>
      <c r="D78" s="583">
        <v>0.08</v>
      </c>
      <c r="E78" s="576"/>
      <c r="F78" s="467"/>
      <c r="G78" s="467"/>
      <c r="H78" s="467"/>
      <c r="I78" s="467"/>
      <c r="J78" s="467"/>
      <c r="K78" s="467"/>
      <c r="L78" s="467"/>
      <c r="M78" s="467"/>
      <c r="N78" s="467"/>
      <c r="O78" s="467"/>
      <c r="P78" s="467"/>
      <c r="Q78" s="467"/>
      <c r="R78" s="467"/>
      <c r="S78" s="467"/>
      <c r="T78" s="467"/>
      <c r="U78" s="467"/>
      <c r="V78" s="467"/>
      <c r="W78" s="467"/>
      <c r="X78" s="467"/>
      <c r="Y78" s="467"/>
      <c r="Z78" s="467"/>
      <c r="AA78" s="467"/>
      <c r="AB78" s="467"/>
      <c r="AC78" s="467"/>
      <c r="AD78" s="467"/>
      <c r="AE78" s="467"/>
      <c r="AF78" s="467"/>
    </row>
    <row r="79" spans="2:32">
      <c r="B79" s="241" t="s">
        <v>199</v>
      </c>
      <c r="C79" s="242" t="s">
        <v>200</v>
      </c>
      <c r="D79" s="242" t="s">
        <v>201</v>
      </c>
      <c r="E79" s="243" t="s">
        <v>202</v>
      </c>
      <c r="F79" s="467"/>
      <c r="G79" s="467"/>
      <c r="H79" s="467"/>
      <c r="I79" s="467"/>
      <c r="J79" s="467"/>
      <c r="K79" s="467"/>
      <c r="L79" s="467"/>
      <c r="M79" s="467"/>
      <c r="N79" s="467"/>
      <c r="O79" s="467"/>
      <c r="P79" s="467"/>
      <c r="Q79" s="467"/>
      <c r="R79" s="467"/>
      <c r="S79" s="467"/>
      <c r="T79" s="467"/>
      <c r="U79" s="467"/>
      <c r="V79" s="467"/>
      <c r="W79" s="467"/>
      <c r="X79" s="467"/>
      <c r="Y79" s="467"/>
      <c r="Z79" s="467"/>
      <c r="AA79" s="467"/>
      <c r="AB79" s="467"/>
      <c r="AC79" s="467"/>
      <c r="AD79" s="467"/>
      <c r="AE79" s="467"/>
      <c r="AF79" s="467"/>
    </row>
    <row r="80" spans="2:32" ht="15.75" thickBot="1">
      <c r="B80" s="584">
        <f>B78*Conversions!$G$44</f>
        <v>8.7799999999999996E-3</v>
      </c>
      <c r="C80" s="221">
        <f>C78*Conversions!$G$43</f>
        <v>3.7999999999999996E-7</v>
      </c>
      <c r="D80" s="221">
        <f>D78*Conversions!$G$43</f>
        <v>8.0000000000000002E-8</v>
      </c>
      <c r="E80" s="1208">
        <f>B80+(C80*GWP_CH4)+(D80*GWP_N2O)</f>
        <v>8.8118399999999996E-3</v>
      </c>
      <c r="F80" s="467"/>
      <c r="G80" s="467"/>
      <c r="H80" s="467"/>
      <c r="I80" s="467"/>
      <c r="J80" s="467"/>
      <c r="K80" s="467"/>
      <c r="L80" s="467"/>
      <c r="M80" s="467"/>
      <c r="N80" s="467"/>
      <c r="O80" s="467"/>
      <c r="P80" s="467"/>
      <c r="Q80" s="467"/>
      <c r="R80" s="467"/>
      <c r="S80" s="467"/>
      <c r="T80" s="467"/>
      <c r="U80" s="467"/>
      <c r="V80" s="467"/>
      <c r="W80" s="467"/>
      <c r="X80" s="467"/>
      <c r="Y80" s="467"/>
      <c r="Z80" s="467"/>
      <c r="AA80" s="467"/>
      <c r="AB80" s="467"/>
      <c r="AC80" s="467"/>
      <c r="AD80" s="467"/>
      <c r="AE80" s="467"/>
      <c r="AF80" s="467"/>
    </row>
    <row r="81" spans="2:32">
      <c r="B81" s="46" t="s">
        <v>173</v>
      </c>
      <c r="C81" s="467"/>
      <c r="D81" s="467"/>
      <c r="F81" s="467"/>
      <c r="G81" s="467"/>
      <c r="H81" s="467"/>
      <c r="I81" s="467"/>
      <c r="J81" s="467"/>
      <c r="K81" s="467"/>
      <c r="L81" s="467"/>
      <c r="M81" s="467"/>
      <c r="N81" s="467"/>
      <c r="O81" s="467"/>
      <c r="P81" s="467"/>
      <c r="Q81" s="467"/>
      <c r="R81" s="467"/>
      <c r="S81" s="467"/>
      <c r="T81" s="467"/>
      <c r="U81" s="467"/>
      <c r="V81" s="467"/>
      <c r="W81" s="467"/>
      <c r="X81" s="467"/>
      <c r="Y81" s="467"/>
      <c r="Z81" s="467"/>
      <c r="AA81" s="467"/>
      <c r="AB81" s="467"/>
      <c r="AC81" s="467"/>
      <c r="AD81" s="467"/>
      <c r="AE81" s="467"/>
      <c r="AF81" s="467"/>
    </row>
    <row r="82" spans="2:32" ht="15.75" thickBot="1">
      <c r="F82" s="467"/>
      <c r="G82" s="467"/>
      <c r="H82" s="467"/>
      <c r="I82" s="467"/>
      <c r="J82" s="467"/>
      <c r="K82" s="467"/>
      <c r="L82" s="467"/>
      <c r="M82" s="467"/>
      <c r="N82" s="467"/>
      <c r="O82" s="467"/>
      <c r="P82" s="467"/>
      <c r="Q82" s="467"/>
      <c r="R82" s="467"/>
      <c r="S82" s="467"/>
      <c r="T82" s="467"/>
      <c r="U82" s="467"/>
      <c r="V82" s="467"/>
      <c r="W82" s="467"/>
      <c r="X82" s="467"/>
      <c r="Y82" s="467"/>
      <c r="Z82" s="467"/>
      <c r="AA82" s="467"/>
      <c r="AB82" s="467"/>
      <c r="AC82" s="467"/>
      <c r="AD82" s="467"/>
      <c r="AE82" s="467"/>
      <c r="AF82" s="467"/>
    </row>
    <row r="83" spans="2:32" ht="15.75" thickBot="1">
      <c r="B83" s="302" t="s">
        <v>216</v>
      </c>
      <c r="C83" s="303"/>
      <c r="D83" s="303"/>
      <c r="E83" s="303"/>
      <c r="F83" s="303"/>
      <c r="G83" s="303"/>
      <c r="H83" s="303"/>
      <c r="I83" s="303"/>
      <c r="J83" s="303"/>
      <c r="K83" s="303"/>
      <c r="L83" s="304"/>
      <c r="M83" s="585"/>
      <c r="N83" s="586"/>
      <c r="O83" s="467"/>
      <c r="P83" s="467"/>
      <c r="Q83" s="467"/>
      <c r="R83" s="467"/>
      <c r="S83" s="467"/>
      <c r="T83" s="467"/>
      <c r="U83" s="467"/>
      <c r="V83" s="467"/>
      <c r="W83" s="467"/>
      <c r="X83" s="467"/>
      <c r="Y83" s="467"/>
      <c r="Z83" s="467"/>
      <c r="AA83" s="467"/>
      <c r="AB83" s="467"/>
      <c r="AC83" s="467"/>
      <c r="AD83" s="467"/>
      <c r="AE83" s="467"/>
      <c r="AF83" s="467"/>
    </row>
    <row r="84" spans="2:32">
      <c r="B84" s="609" t="s">
        <v>217</v>
      </c>
      <c r="C84" s="610" t="s">
        <v>196</v>
      </c>
      <c r="D84" s="611" t="s">
        <v>218</v>
      </c>
      <c r="E84" s="612" t="s">
        <v>219</v>
      </c>
      <c r="F84" s="613" t="s">
        <v>220</v>
      </c>
      <c r="G84" s="614" t="s">
        <v>221</v>
      </c>
      <c r="H84" s="615" t="s">
        <v>222</v>
      </c>
      <c r="I84" s="616" t="s">
        <v>199</v>
      </c>
      <c r="J84" s="617" t="s">
        <v>200</v>
      </c>
      <c r="K84" s="617" t="s">
        <v>201</v>
      </c>
      <c r="L84" s="618" t="s">
        <v>202</v>
      </c>
      <c r="M84" s="619"/>
      <c r="N84" s="620"/>
      <c r="O84" s="467"/>
      <c r="P84" s="467"/>
      <c r="Q84" s="467"/>
      <c r="R84" s="467"/>
      <c r="S84" s="467"/>
      <c r="T84" s="467"/>
      <c r="U84" s="467"/>
      <c r="V84" s="467"/>
      <c r="W84" s="467"/>
      <c r="X84" s="467"/>
      <c r="Y84" s="467"/>
      <c r="Z84" s="467"/>
      <c r="AA84" s="467"/>
      <c r="AB84" s="467"/>
      <c r="AC84" s="467"/>
      <c r="AD84" s="467"/>
      <c r="AE84" s="467"/>
      <c r="AF84" s="467"/>
    </row>
    <row r="85" spans="2:32">
      <c r="B85" s="621" t="s">
        <v>223</v>
      </c>
      <c r="C85" s="622">
        <v>8.7799999999999994</v>
      </c>
      <c r="D85" s="623">
        <v>6.7199999999999996E-2</v>
      </c>
      <c r="E85" s="624">
        <v>6.8999999999999999E-3</v>
      </c>
      <c r="F85" s="625">
        <f>D85*$C125*Conversions!$F$43</f>
        <v>2.9567999999999999E-3</v>
      </c>
      <c r="G85" s="625">
        <f>E85*$C125*Conversions!$F$43</f>
        <v>3.0360000000000001E-4</v>
      </c>
      <c r="H85" s="626">
        <f t="shared" ref="H85:H91" si="0">C85+(F85*GWP_CH4)+(G85*GWP_N2O)</f>
        <v>8.9432443999999993</v>
      </c>
      <c r="I85" s="627">
        <f>C85*Conversions!$G$44</f>
        <v>8.7799999999999996E-3</v>
      </c>
      <c r="J85" s="628">
        <f>F85*Conversions!$G$44</f>
        <v>2.9567999999999998E-6</v>
      </c>
      <c r="K85" s="628">
        <f>G85*Conversions!$G$44</f>
        <v>3.0359999999999999E-7</v>
      </c>
      <c r="L85" s="629">
        <f>H85*Conversions!$G$44</f>
        <v>8.9432443999999996E-3</v>
      </c>
      <c r="M85" s="630"/>
      <c r="N85" s="31"/>
      <c r="O85" s="467"/>
      <c r="P85" s="467"/>
      <c r="Q85" s="467"/>
      <c r="R85" s="467"/>
      <c r="S85" s="467"/>
      <c r="T85" s="467"/>
      <c r="U85" s="467"/>
      <c r="V85" s="467"/>
      <c r="W85" s="467"/>
      <c r="X85" s="467"/>
      <c r="Y85" s="467"/>
      <c r="Z85" s="467"/>
      <c r="AA85" s="467"/>
      <c r="AB85" s="467"/>
      <c r="AC85" s="467"/>
      <c r="AD85" s="467"/>
      <c r="AE85" s="467"/>
      <c r="AF85" s="467"/>
    </row>
    <row r="86" spans="2:32">
      <c r="B86" s="631" t="s">
        <v>224</v>
      </c>
      <c r="C86" s="632">
        <v>8.7799999999999994</v>
      </c>
      <c r="D86" s="633">
        <v>1.7299999999999999E-2</v>
      </c>
      <c r="E86" s="633">
        <v>3.5999999999999999E-3</v>
      </c>
      <c r="F86" s="634">
        <f>D86/1000*$C$124</f>
        <v>4.4115000000000002E-4</v>
      </c>
      <c r="G86" s="634">
        <f>E86/1000*$C$124</f>
        <v>9.1799999999999995E-5</v>
      </c>
      <c r="H86" s="626">
        <f t="shared" si="0"/>
        <v>8.8166791999999994</v>
      </c>
      <c r="I86" s="635">
        <f t="shared" ref="I86:I91" si="1">C86/1000</f>
        <v>8.7799999999999996E-3</v>
      </c>
      <c r="J86" s="340">
        <f t="shared" ref="J86:L91" si="2">F86/1000</f>
        <v>4.4115E-7</v>
      </c>
      <c r="K86" s="340">
        <f t="shared" si="2"/>
        <v>9.1800000000000001E-8</v>
      </c>
      <c r="L86" s="636">
        <f t="shared" si="2"/>
        <v>8.8166792000000001E-3</v>
      </c>
      <c r="M86" s="637"/>
      <c r="N86" s="198"/>
      <c r="O86" s="467"/>
      <c r="P86" s="467"/>
      <c r="Q86" s="467"/>
      <c r="R86" s="467"/>
      <c r="S86" s="467"/>
      <c r="T86" s="467"/>
      <c r="U86" s="467"/>
      <c r="V86" s="467"/>
      <c r="W86" s="467"/>
      <c r="X86" s="467"/>
      <c r="Y86" s="467"/>
      <c r="Z86" s="467"/>
      <c r="AA86" s="467"/>
      <c r="AB86" s="467"/>
      <c r="AC86" s="467"/>
      <c r="AD86" s="467"/>
      <c r="AE86" s="467"/>
      <c r="AF86" s="467"/>
    </row>
    <row r="87" spans="2:32">
      <c r="B87" s="631" t="s">
        <v>225</v>
      </c>
      <c r="C87" s="638">
        <v>8.7799999999999994</v>
      </c>
      <c r="D87" s="638">
        <v>1.6299999999999999E-2</v>
      </c>
      <c r="E87" s="638">
        <v>6.6E-3</v>
      </c>
      <c r="F87" s="634">
        <f>D87/1000*$C$122</f>
        <v>2.8525000000000002E-4</v>
      </c>
      <c r="G87" s="634">
        <f>E87/1000*$C$122</f>
        <v>1.155E-4</v>
      </c>
      <c r="H87" s="626">
        <f t="shared" si="0"/>
        <v>8.8185944999999997</v>
      </c>
      <c r="I87" s="635">
        <f t="shared" si="1"/>
        <v>8.7799999999999996E-3</v>
      </c>
      <c r="J87" s="340">
        <f t="shared" si="2"/>
        <v>2.8525000000000004E-7</v>
      </c>
      <c r="K87" s="340">
        <f t="shared" si="2"/>
        <v>1.1550000000000001E-7</v>
      </c>
      <c r="L87" s="636">
        <f t="shared" si="2"/>
        <v>8.8185945000000005E-3</v>
      </c>
      <c r="M87" s="637"/>
      <c r="N87" s="198"/>
      <c r="O87" s="467"/>
      <c r="P87" s="467"/>
      <c r="Q87" s="467"/>
      <c r="R87" s="467"/>
      <c r="S87" s="467"/>
      <c r="T87" s="467"/>
      <c r="U87" s="467"/>
      <c r="V87" s="467"/>
      <c r="W87" s="467"/>
      <c r="X87" s="467"/>
      <c r="Y87" s="467"/>
      <c r="Z87" s="467"/>
      <c r="AA87" s="467"/>
      <c r="AB87" s="467"/>
      <c r="AC87" s="467"/>
      <c r="AD87" s="467"/>
      <c r="AE87" s="467"/>
      <c r="AF87" s="467"/>
    </row>
    <row r="88" spans="2:32">
      <c r="B88" s="639" t="s">
        <v>226</v>
      </c>
      <c r="C88" s="638">
        <v>8.7799999999999994</v>
      </c>
      <c r="D88" s="638">
        <v>3.3300000000000003E-2</v>
      </c>
      <c r="E88" s="638">
        <v>1.34E-2</v>
      </c>
      <c r="F88" s="634">
        <f>D88/1000*AVERAGE($C$116:$C$121)</f>
        <v>1.7137095750000003E-4</v>
      </c>
      <c r="G88" s="634">
        <f>E88/1000*AVERAGE($C$116:$C$121)</f>
        <v>6.8960085000000003E-5</v>
      </c>
      <c r="H88" s="626">
        <f t="shared" si="0"/>
        <v>8.8030728093349992</v>
      </c>
      <c r="I88" s="635">
        <f t="shared" si="1"/>
        <v>8.7799999999999996E-3</v>
      </c>
      <c r="J88" s="340">
        <f t="shared" si="2"/>
        <v>1.7137095750000004E-7</v>
      </c>
      <c r="K88" s="340">
        <f t="shared" si="2"/>
        <v>6.8960085000000007E-8</v>
      </c>
      <c r="L88" s="636">
        <f t="shared" si="2"/>
        <v>8.8030728093349987E-3</v>
      </c>
      <c r="M88" s="637"/>
      <c r="N88" s="198"/>
      <c r="O88" s="467"/>
      <c r="P88" s="467"/>
      <c r="Q88" s="467"/>
      <c r="R88" s="467"/>
      <c r="S88" s="467"/>
      <c r="T88" s="467"/>
      <c r="U88" s="467"/>
      <c r="V88" s="467"/>
      <c r="W88" s="467"/>
      <c r="X88" s="467"/>
      <c r="Y88" s="467"/>
      <c r="Z88" s="467"/>
      <c r="AA88" s="467"/>
      <c r="AB88" s="467"/>
      <c r="AC88" s="467"/>
      <c r="AD88" s="467"/>
      <c r="AE88" s="467"/>
      <c r="AF88" s="467"/>
    </row>
    <row r="89" spans="2:32">
      <c r="B89" s="631" t="s">
        <v>227</v>
      </c>
      <c r="C89" s="638">
        <v>10.210000000000001</v>
      </c>
      <c r="D89" s="638">
        <v>5.0000000000000001E-4</v>
      </c>
      <c r="E89" s="638">
        <v>1E-3</v>
      </c>
      <c r="F89" s="634">
        <f>D89/1000*$D$124</f>
        <v>1.440677966101695E-5</v>
      </c>
      <c r="G89" s="634">
        <f>E89/1000*$D$124</f>
        <v>2.8813559322033899E-5</v>
      </c>
      <c r="H89" s="626">
        <f t="shared" si="0"/>
        <v>10.218038983050848</v>
      </c>
      <c r="I89" s="635">
        <f t="shared" si="1"/>
        <v>1.021E-2</v>
      </c>
      <c r="J89" s="340">
        <f t="shared" si="2"/>
        <v>1.440677966101695E-8</v>
      </c>
      <c r="K89" s="340">
        <f t="shared" si="2"/>
        <v>2.88135593220339E-8</v>
      </c>
      <c r="L89" s="636">
        <f t="shared" si="2"/>
        <v>1.0218038983050848E-2</v>
      </c>
      <c r="M89" s="637"/>
      <c r="N89" s="198"/>
      <c r="O89" s="467"/>
      <c r="P89" s="467"/>
      <c r="Q89" s="467"/>
      <c r="R89" s="467"/>
      <c r="S89" s="467"/>
      <c r="T89" s="467"/>
      <c r="U89" s="467"/>
      <c r="V89" s="467"/>
      <c r="W89" s="467"/>
      <c r="X89" s="467"/>
      <c r="Y89" s="467"/>
      <c r="Z89" s="467"/>
      <c r="AA89" s="467"/>
      <c r="AB89" s="467"/>
      <c r="AC89" s="467"/>
      <c r="AD89" s="467"/>
      <c r="AE89" s="467"/>
      <c r="AF89" s="467"/>
    </row>
    <row r="90" spans="2:32">
      <c r="B90" s="631" t="s">
        <v>228</v>
      </c>
      <c r="C90" s="638">
        <v>10.210000000000001</v>
      </c>
      <c r="D90" s="638">
        <v>1E-3</v>
      </c>
      <c r="E90" s="638">
        <v>1.5E-3</v>
      </c>
      <c r="F90" s="634">
        <f>D90/1000*$D$122</f>
        <v>1.9774011299435028E-5</v>
      </c>
      <c r="G90" s="634">
        <f>E90/1000*$D$122</f>
        <v>2.9661016949152544E-5</v>
      </c>
      <c r="H90" s="626">
        <f t="shared" si="0"/>
        <v>10.21841384180791</v>
      </c>
      <c r="I90" s="635">
        <f t="shared" si="1"/>
        <v>1.021E-2</v>
      </c>
      <c r="J90" s="340">
        <f t="shared" si="2"/>
        <v>1.9774011299435027E-8</v>
      </c>
      <c r="K90" s="340">
        <f t="shared" si="2"/>
        <v>2.9661016949152545E-8</v>
      </c>
      <c r="L90" s="636">
        <f t="shared" si="2"/>
        <v>1.0218413841807911E-2</v>
      </c>
      <c r="M90" s="637"/>
      <c r="N90" s="198"/>
      <c r="O90" s="467"/>
      <c r="P90" s="467"/>
      <c r="Q90" s="467"/>
      <c r="R90" s="467"/>
      <c r="S90" s="467"/>
      <c r="T90" s="467"/>
      <c r="U90" s="467"/>
      <c r="V90" s="467"/>
      <c r="W90" s="467"/>
      <c r="X90" s="467"/>
      <c r="Y90" s="467"/>
      <c r="Z90" s="467"/>
      <c r="AA90" s="467"/>
      <c r="AB90" s="467"/>
      <c r="AC90" s="467"/>
      <c r="AD90" s="467"/>
      <c r="AE90" s="467"/>
      <c r="AF90" s="467"/>
    </row>
    <row r="91" spans="2:32" ht="15.75" thickBot="1">
      <c r="B91" s="640" t="s">
        <v>229</v>
      </c>
      <c r="C91" s="641">
        <v>10.210000000000001</v>
      </c>
      <c r="D91" s="641">
        <v>5.1000000000000004E-3</v>
      </c>
      <c r="E91" s="641">
        <v>4.7999999999999996E-3</v>
      </c>
      <c r="F91" s="642">
        <f>D91/1000*AVERAGE($D$116:$D$121)</f>
        <v>2.9656500000000003E-5</v>
      </c>
      <c r="G91" s="642">
        <f>E91/1000*AVERAGE($D$116:$D$121)</f>
        <v>2.7912E-5</v>
      </c>
      <c r="H91" s="626">
        <f t="shared" si="0"/>
        <v>10.218227062</v>
      </c>
      <c r="I91" s="643">
        <f t="shared" si="1"/>
        <v>1.021E-2</v>
      </c>
      <c r="J91" s="341">
        <f t="shared" si="2"/>
        <v>2.9656500000000002E-8</v>
      </c>
      <c r="K91" s="341">
        <f t="shared" si="2"/>
        <v>2.7911999999999999E-8</v>
      </c>
      <c r="L91" s="644">
        <f t="shared" si="2"/>
        <v>1.0218227062E-2</v>
      </c>
      <c r="M91" s="637"/>
      <c r="N91" s="198"/>
      <c r="O91" s="467"/>
      <c r="P91" s="467"/>
      <c r="Q91" s="467"/>
      <c r="R91" s="467"/>
      <c r="S91" s="467"/>
      <c r="T91" s="467"/>
      <c r="U91" s="467"/>
      <c r="V91" s="467"/>
      <c r="W91" s="467"/>
      <c r="X91" s="467"/>
      <c r="Y91" s="467"/>
      <c r="Z91" s="467"/>
      <c r="AA91" s="467"/>
      <c r="AB91" s="467"/>
      <c r="AC91" s="467"/>
      <c r="AD91" s="467"/>
      <c r="AE91" s="467"/>
      <c r="AF91" s="467"/>
    </row>
    <row r="92" spans="2:32">
      <c r="B92" s="46" t="s">
        <v>173</v>
      </c>
      <c r="C92" s="619"/>
      <c r="D92" s="619"/>
      <c r="E92" s="619"/>
      <c r="F92" s="637"/>
      <c r="G92" s="637"/>
      <c r="H92" s="637"/>
      <c r="I92" s="637"/>
      <c r="J92" s="199"/>
      <c r="K92" s="199"/>
      <c r="L92" s="637"/>
      <c r="M92" s="637"/>
      <c r="N92" s="198"/>
      <c r="O92" s="467"/>
      <c r="P92" s="467"/>
      <c r="Q92" s="467"/>
      <c r="R92" s="467"/>
      <c r="S92" s="467"/>
      <c r="T92" s="467"/>
      <c r="U92" s="467"/>
      <c r="V92" s="467"/>
      <c r="W92" s="467"/>
      <c r="X92" s="467"/>
      <c r="Y92" s="467"/>
      <c r="Z92" s="467"/>
      <c r="AA92" s="467"/>
      <c r="AB92" s="467"/>
      <c r="AC92" s="467"/>
      <c r="AD92" s="467"/>
      <c r="AE92" s="467"/>
      <c r="AF92" s="467"/>
    </row>
    <row r="93" spans="2:32">
      <c r="B93" s="645"/>
      <c r="C93" s="619"/>
      <c r="D93" s="619"/>
      <c r="E93" s="619"/>
      <c r="F93" s="637"/>
      <c r="G93" s="637"/>
      <c r="H93" s="637"/>
      <c r="I93" s="637"/>
      <c r="J93" s="199"/>
      <c r="K93" s="199"/>
      <c r="L93" s="637"/>
      <c r="M93" s="637"/>
      <c r="N93" s="198"/>
      <c r="O93" s="467"/>
      <c r="P93" s="467"/>
      <c r="Q93" s="467"/>
      <c r="R93" s="467"/>
      <c r="S93" s="467"/>
      <c r="T93" s="467"/>
      <c r="U93" s="467"/>
      <c r="V93" s="467"/>
      <c r="W93" s="467"/>
      <c r="X93" s="467"/>
      <c r="Y93" s="467"/>
      <c r="Z93" s="467"/>
      <c r="AA93" s="467"/>
      <c r="AB93" s="467"/>
      <c r="AC93" s="467"/>
      <c r="AD93" s="467"/>
      <c r="AE93" s="467"/>
      <c r="AF93" s="467"/>
    </row>
    <row r="94" spans="2:32">
      <c r="B94" s="4" t="s">
        <v>230</v>
      </c>
      <c r="F94" s="6"/>
      <c r="G94" s="6"/>
      <c r="I94" s="42"/>
      <c r="J94" s="34"/>
      <c r="K94" s="48"/>
      <c r="L94" s="18"/>
      <c r="M94" s="62"/>
      <c r="N94" s="62"/>
      <c r="O94" s="467"/>
      <c r="P94" s="467"/>
      <c r="Q94" s="467"/>
      <c r="R94" s="467"/>
      <c r="S94" s="467"/>
      <c r="T94" s="467"/>
      <c r="U94" s="467"/>
      <c r="V94" s="467"/>
      <c r="W94" s="467"/>
      <c r="X94" s="467"/>
      <c r="Y94" s="467"/>
      <c r="Z94" s="467"/>
      <c r="AA94" s="467"/>
      <c r="AB94" s="467"/>
      <c r="AC94" s="467"/>
      <c r="AD94" s="467"/>
      <c r="AE94" s="467"/>
      <c r="AF94" s="467"/>
    </row>
    <row r="95" spans="2:32">
      <c r="B95" s="4" t="s">
        <v>231</v>
      </c>
      <c r="F95" s="6"/>
      <c r="G95" s="6"/>
      <c r="I95" s="42"/>
      <c r="J95" s="34"/>
      <c r="K95" s="48"/>
      <c r="L95" s="18"/>
      <c r="M95" s="62"/>
      <c r="N95" s="62"/>
      <c r="O95" s="467"/>
      <c r="P95" s="467"/>
      <c r="Q95" s="467"/>
      <c r="R95" s="467"/>
      <c r="S95" s="467"/>
      <c r="T95" s="467"/>
      <c r="U95" s="467"/>
      <c r="V95" s="467"/>
      <c r="W95" s="467"/>
      <c r="X95" s="467"/>
      <c r="Y95" s="467"/>
      <c r="Z95" s="467"/>
      <c r="AA95" s="467"/>
      <c r="AB95" s="467"/>
      <c r="AC95" s="467"/>
      <c r="AD95" s="467"/>
      <c r="AE95" s="467"/>
      <c r="AF95" s="467"/>
    </row>
    <row r="96" spans="2:32">
      <c r="B96" s="244" t="s">
        <v>232</v>
      </c>
      <c r="C96" s="245" t="s">
        <v>233</v>
      </c>
      <c r="D96" s="245" t="s">
        <v>234</v>
      </c>
      <c r="E96" s="245" t="s">
        <v>235</v>
      </c>
      <c r="F96" s="245"/>
      <c r="G96" s="245" t="s">
        <v>234</v>
      </c>
      <c r="I96" s="42"/>
      <c r="J96" s="34"/>
      <c r="K96" s="48"/>
      <c r="L96" s="18"/>
      <c r="M96" s="62"/>
      <c r="N96" s="62"/>
      <c r="O96" s="467"/>
      <c r="P96" s="467"/>
      <c r="Q96" s="467"/>
      <c r="R96" s="467"/>
      <c r="S96" s="467"/>
      <c r="T96" s="467"/>
      <c r="U96" s="467"/>
      <c r="V96" s="467"/>
      <c r="W96" s="467"/>
      <c r="X96" s="467"/>
      <c r="Y96" s="467"/>
      <c r="Z96" s="467"/>
      <c r="AA96" s="467"/>
      <c r="AB96" s="467"/>
      <c r="AC96" s="467"/>
      <c r="AD96" s="467"/>
      <c r="AE96" s="467"/>
      <c r="AF96" s="467"/>
    </row>
    <row r="97" spans="2:32">
      <c r="B97" s="246" t="s">
        <v>236</v>
      </c>
      <c r="C97" s="247" t="s">
        <v>237</v>
      </c>
      <c r="D97" s="253">
        <v>0.32400000000000001</v>
      </c>
      <c r="E97" s="253">
        <f>D97/(D97+D98)</f>
        <v>0.34838709677419361</v>
      </c>
      <c r="F97" s="911"/>
      <c r="G97" s="941">
        <v>0.32400000000000001</v>
      </c>
      <c r="M97" s="49"/>
      <c r="O97" s="467"/>
      <c r="P97" s="467"/>
      <c r="Q97" s="467"/>
      <c r="R97" s="467"/>
      <c r="S97" s="467"/>
      <c r="T97" s="467"/>
      <c r="U97" s="467"/>
      <c r="V97" s="467"/>
      <c r="W97" s="467"/>
      <c r="X97" s="467"/>
      <c r="Y97" s="467"/>
      <c r="Z97" s="467"/>
      <c r="AA97" s="467"/>
      <c r="AB97" s="467"/>
      <c r="AC97" s="467"/>
      <c r="AD97" s="467"/>
      <c r="AE97" s="467"/>
      <c r="AF97" s="467"/>
    </row>
    <row r="98" spans="2:32">
      <c r="B98" s="248" t="s">
        <v>236</v>
      </c>
      <c r="C98" s="71" t="s">
        <v>238</v>
      </c>
      <c r="D98" s="253">
        <v>0.60599999999999998</v>
      </c>
      <c r="E98" s="253">
        <f>D98/(D97+D98)</f>
        <v>0.65161290322580645</v>
      </c>
      <c r="F98" s="911"/>
      <c r="G98" s="941">
        <f>SUM(D98,D101)</f>
        <v>0.60899999999999999</v>
      </c>
      <c r="M98" s="49"/>
      <c r="O98" s="467"/>
      <c r="P98" s="467"/>
      <c r="Q98" s="467"/>
      <c r="R98" s="467"/>
      <c r="S98" s="467"/>
      <c r="T98" s="467"/>
      <c r="U98" s="467"/>
      <c r="V98" s="467"/>
      <c r="W98" s="467"/>
      <c r="X98" s="467"/>
      <c r="Y98" s="467"/>
      <c r="Z98" s="467"/>
      <c r="AA98" s="467"/>
      <c r="AB98" s="467"/>
      <c r="AC98" s="467"/>
      <c r="AD98" s="467"/>
      <c r="AE98" s="467"/>
      <c r="AF98" s="467"/>
    </row>
    <row r="99" spans="2:32">
      <c r="B99" s="246" t="s">
        <v>239</v>
      </c>
      <c r="C99" s="247" t="s">
        <v>240</v>
      </c>
      <c r="D99" s="253">
        <v>5.3999999999999999E-2</v>
      </c>
      <c r="E99" s="911"/>
      <c r="F99" s="253">
        <f>D99/(D99+D100)</f>
        <v>0.80597014925373134</v>
      </c>
      <c r="G99" s="941">
        <v>5.3999999999999999E-2</v>
      </c>
      <c r="M99" s="49"/>
      <c r="O99" s="467"/>
      <c r="P99" s="467"/>
      <c r="Q99" s="467"/>
      <c r="R99" s="467"/>
      <c r="S99" s="467"/>
      <c r="T99" s="467"/>
      <c r="U99" s="467"/>
      <c r="V99" s="467"/>
      <c r="W99" s="467"/>
      <c r="X99" s="467"/>
      <c r="Y99" s="467"/>
      <c r="Z99" s="467"/>
      <c r="AA99" s="467"/>
      <c r="AB99" s="467"/>
      <c r="AC99" s="467"/>
      <c r="AD99" s="467"/>
      <c r="AE99" s="467"/>
      <c r="AF99" s="467"/>
    </row>
    <row r="100" spans="2:32">
      <c r="B100" s="249" t="s">
        <v>239</v>
      </c>
      <c r="C100" s="250" t="s">
        <v>241</v>
      </c>
      <c r="D100" s="253">
        <v>1.2999999999999999E-2</v>
      </c>
      <c r="E100" s="911"/>
      <c r="F100" s="253">
        <f>D100/(D99+D100)</f>
        <v>0.19402985074626863</v>
      </c>
      <c r="G100" s="941">
        <v>1.2999999999999999E-2</v>
      </c>
      <c r="M100" s="49"/>
      <c r="O100" s="467"/>
      <c r="P100" s="467"/>
      <c r="Q100" s="467"/>
      <c r="R100" s="467"/>
      <c r="S100" s="467"/>
      <c r="T100" s="467"/>
      <c r="U100" s="467"/>
      <c r="V100" s="467"/>
      <c r="W100" s="467"/>
      <c r="X100" s="467"/>
      <c r="Y100" s="467"/>
      <c r="Z100" s="467"/>
      <c r="AA100" s="467"/>
      <c r="AB100" s="467"/>
      <c r="AC100" s="467"/>
      <c r="AD100" s="467"/>
      <c r="AE100" s="467"/>
      <c r="AF100" s="467"/>
    </row>
    <row r="101" spans="2:32">
      <c r="B101" s="248" t="s">
        <v>239</v>
      </c>
      <c r="C101" s="71" t="s">
        <v>238</v>
      </c>
      <c r="D101" s="71">
        <v>3.0000000000000001E-3</v>
      </c>
      <c r="E101" s="911"/>
      <c r="F101" s="911"/>
      <c r="G101" s="911"/>
      <c r="M101" s="49"/>
      <c r="O101" s="467"/>
      <c r="P101" s="467"/>
      <c r="Q101" s="467"/>
      <c r="R101" s="467"/>
      <c r="S101" s="467"/>
      <c r="T101" s="467"/>
      <c r="U101" s="467"/>
      <c r="V101" s="467"/>
      <c r="W101" s="467"/>
      <c r="X101" s="467"/>
      <c r="Y101" s="467"/>
      <c r="Z101" s="467"/>
      <c r="AA101" s="467"/>
      <c r="AB101" s="467"/>
      <c r="AC101" s="467"/>
      <c r="AD101" s="467"/>
      <c r="AE101" s="467"/>
      <c r="AF101" s="467"/>
    </row>
    <row r="102" spans="2:32">
      <c r="B102" s="9" t="s">
        <v>242</v>
      </c>
      <c r="C102" s="9"/>
      <c r="D102" s="9"/>
      <c r="M102" s="49"/>
      <c r="O102" s="467"/>
      <c r="P102" s="467"/>
      <c r="Q102" s="467"/>
      <c r="R102" s="467"/>
      <c r="S102" s="467"/>
      <c r="T102" s="467"/>
      <c r="U102" s="467"/>
      <c r="V102" s="467"/>
      <c r="W102" s="467"/>
      <c r="X102" s="467"/>
      <c r="Y102" s="467"/>
      <c r="Z102" s="467"/>
      <c r="AA102" s="467"/>
      <c r="AB102" s="467"/>
      <c r="AC102" s="467"/>
      <c r="AD102" s="467"/>
      <c r="AE102" s="467"/>
      <c r="AF102" s="467"/>
    </row>
    <row r="103" spans="2:32">
      <c r="B103" s="9" t="s">
        <v>243</v>
      </c>
    </row>
    <row r="104" spans="2:32">
      <c r="B104" s="251" t="s">
        <v>244</v>
      </c>
      <c r="C104" s="251"/>
      <c r="D104" s="251"/>
      <c r="E104" s="251"/>
      <c r="F104" s="646"/>
      <c r="G104" s="647"/>
      <c r="H104" s="647"/>
    </row>
    <row r="105" spans="2:32">
      <c r="B105" s="251"/>
      <c r="C105" s="251"/>
      <c r="D105" s="251"/>
      <c r="E105" s="251"/>
      <c r="F105" s="646"/>
      <c r="G105" s="647"/>
      <c r="H105" s="647"/>
    </row>
    <row r="106" spans="2:32">
      <c r="B106" s="4" t="s">
        <v>245</v>
      </c>
      <c r="C106" s="9"/>
      <c r="D106" s="9"/>
      <c r="E106" s="9"/>
      <c r="F106" s="9"/>
    </row>
    <row r="107" spans="2:32">
      <c r="B107" s="67" t="s">
        <v>246</v>
      </c>
      <c r="C107" s="1294" t="s">
        <v>247</v>
      </c>
      <c r="D107" s="1295"/>
      <c r="E107" s="71" t="s">
        <v>248</v>
      </c>
      <c r="F107" s="71"/>
      <c r="G107" s="71" t="s">
        <v>249</v>
      </c>
      <c r="H107" s="71"/>
    </row>
    <row r="108" spans="2:32">
      <c r="B108" s="71" t="s">
        <v>250</v>
      </c>
      <c r="C108" s="71" t="s">
        <v>236</v>
      </c>
      <c r="D108" s="71" t="s">
        <v>239</v>
      </c>
      <c r="E108" s="71" t="s">
        <v>236</v>
      </c>
      <c r="F108" s="71" t="s">
        <v>239</v>
      </c>
      <c r="G108" s="71" t="s">
        <v>236</v>
      </c>
      <c r="H108" s="71" t="s">
        <v>239</v>
      </c>
    </row>
    <row r="109" spans="2:32">
      <c r="B109" s="71" t="s">
        <v>251</v>
      </c>
      <c r="C109" s="648">
        <v>10.924706</v>
      </c>
      <c r="D109" s="942">
        <v>15.773561000000001</v>
      </c>
      <c r="E109" s="648">
        <v>7.0326060000000004</v>
      </c>
      <c r="F109" s="648">
        <v>9.5869260000000001</v>
      </c>
      <c r="G109" s="648">
        <v>5.9342560000000004</v>
      </c>
      <c r="H109" s="942">
        <v>6.820227</v>
      </c>
    </row>
    <row r="110" spans="2:32">
      <c r="B110" s="71" t="s">
        <v>252</v>
      </c>
      <c r="C110" s="648">
        <v>12.535569000000001</v>
      </c>
      <c r="D110" s="648">
        <v>43.455112</v>
      </c>
      <c r="E110" s="648">
        <v>16.139576000000002</v>
      </c>
      <c r="F110" s="648">
        <v>35.516609000000003</v>
      </c>
      <c r="G110" s="648">
        <v>0.20497000000000001</v>
      </c>
      <c r="H110" s="648">
        <v>187.28066999999999</v>
      </c>
    </row>
    <row r="111" spans="2:32">
      <c r="B111" s="71" t="s">
        <v>253</v>
      </c>
      <c r="C111" s="649">
        <f>C110/(C110+D110)</f>
        <v>0.2238867035748324</v>
      </c>
      <c r="D111" s="649">
        <f>D110/(C110+D110)</f>
        <v>0.77611329642516758</v>
      </c>
      <c r="E111" s="649">
        <f>E110/(E110+F110)</f>
        <v>0.31244227578943351</v>
      </c>
      <c r="F111" s="649">
        <f>F110/(E110+F110)</f>
        <v>0.68755772421056638</v>
      </c>
      <c r="G111" s="649">
        <f>G110/(G110+H110)</f>
        <v>1.0932570622475407E-3</v>
      </c>
      <c r="H111" s="649">
        <f>H110/(G110+H110)</f>
        <v>0.99890674293775239</v>
      </c>
      <c r="J111" s="36"/>
      <c r="K111" s="36"/>
    </row>
    <row r="112" spans="2:32">
      <c r="B112" s="9" t="s">
        <v>254</v>
      </c>
      <c r="C112" s="9"/>
      <c r="D112" s="9"/>
      <c r="E112" s="9"/>
      <c r="F112" s="9"/>
    </row>
    <row r="113" spans="2:10" ht="15.75" thickBot="1">
      <c r="I113" s="647"/>
      <c r="J113" s="650"/>
    </row>
    <row r="114" spans="2:10" ht="15.75" thickBot="1">
      <c r="B114" s="1291" t="s">
        <v>255</v>
      </c>
      <c r="C114" s="1292"/>
      <c r="D114" s="1292"/>
      <c r="E114" s="1293"/>
      <c r="F114" s="646"/>
      <c r="G114" s="651"/>
      <c r="H114" s="651"/>
      <c r="I114" s="651"/>
      <c r="J114" s="33"/>
    </row>
    <row r="115" spans="2:10">
      <c r="B115" s="652" t="s">
        <v>233</v>
      </c>
      <c r="C115" s="653" t="s">
        <v>256</v>
      </c>
      <c r="D115" s="653" t="s">
        <v>257</v>
      </c>
      <c r="E115" s="654" t="s">
        <v>258</v>
      </c>
      <c r="F115" s="252"/>
      <c r="G115" s="651"/>
      <c r="H115" s="651"/>
      <c r="I115" s="651"/>
      <c r="J115" s="33"/>
    </row>
    <row r="116" spans="2:10">
      <c r="B116" s="655" t="s">
        <v>259</v>
      </c>
      <c r="C116" s="656">
        <f t="shared" ref="C116:C121" si="3">D116*0.885</f>
        <v>2.4779999999999998</v>
      </c>
      <c r="D116" s="657">
        <v>2.8</v>
      </c>
      <c r="E116" s="658" t="s">
        <v>260</v>
      </c>
      <c r="F116" s="252"/>
      <c r="G116" s="651"/>
      <c r="H116" s="651"/>
      <c r="I116" s="651"/>
      <c r="J116" s="33"/>
    </row>
    <row r="117" spans="2:10">
      <c r="B117" s="655" t="s">
        <v>261</v>
      </c>
      <c r="C117" s="656">
        <f t="shared" si="3"/>
        <v>3.2745000000000002</v>
      </c>
      <c r="D117" s="657">
        <v>3.7</v>
      </c>
      <c r="E117" s="658" t="s">
        <v>262</v>
      </c>
      <c r="F117" s="252"/>
      <c r="G117" s="647"/>
      <c r="H117" s="647"/>
      <c r="I117" s="647"/>
      <c r="J117" s="33"/>
    </row>
    <row r="118" spans="2:10">
      <c r="B118" s="655" t="s">
        <v>263</v>
      </c>
      <c r="C118" s="656">
        <f t="shared" si="3"/>
        <v>5.3100000000000005</v>
      </c>
      <c r="D118" s="659">
        <v>6</v>
      </c>
      <c r="E118" s="658" t="s">
        <v>264</v>
      </c>
      <c r="F118" s="252"/>
      <c r="G118" s="647"/>
      <c r="H118" s="647"/>
      <c r="I118" s="647"/>
      <c r="J118" s="33"/>
    </row>
    <row r="119" spans="2:10">
      <c r="B119" s="655" t="s">
        <v>265</v>
      </c>
      <c r="C119" s="656">
        <f t="shared" si="3"/>
        <v>6.1950000000000003</v>
      </c>
      <c r="D119" s="657">
        <v>7</v>
      </c>
      <c r="E119" s="658" t="s">
        <v>266</v>
      </c>
      <c r="F119" s="252"/>
      <c r="G119" s="647"/>
      <c r="H119" s="647"/>
      <c r="I119" s="660"/>
      <c r="J119" s="33"/>
    </row>
    <row r="120" spans="2:10">
      <c r="B120" s="655" t="s">
        <v>267</v>
      </c>
      <c r="C120" s="656">
        <f t="shared" si="3"/>
        <v>6.5401499999999997</v>
      </c>
      <c r="D120" s="659">
        <v>7.39</v>
      </c>
      <c r="E120" s="658" t="s">
        <v>264</v>
      </c>
      <c r="F120" s="661"/>
      <c r="G120" s="647"/>
      <c r="H120" s="647"/>
      <c r="I120" s="647"/>
      <c r="J120" s="33"/>
    </row>
    <row r="121" spans="2:10">
      <c r="B121" s="655" t="s">
        <v>268</v>
      </c>
      <c r="C121" s="656">
        <f t="shared" si="3"/>
        <v>7.08</v>
      </c>
      <c r="D121" s="662">
        <v>8</v>
      </c>
      <c r="E121" s="658" t="s">
        <v>262</v>
      </c>
      <c r="F121" s="661"/>
      <c r="G121" s="647"/>
      <c r="H121" s="647"/>
      <c r="I121" s="647"/>
      <c r="J121" s="33"/>
    </row>
    <row r="122" spans="2:10">
      <c r="B122" s="655" t="s">
        <v>269</v>
      </c>
      <c r="C122" s="663">
        <v>17.5</v>
      </c>
      <c r="D122" s="664">
        <f>C122/0.885</f>
        <v>19.774011299435028</v>
      </c>
      <c r="E122" s="658" t="s">
        <v>264</v>
      </c>
      <c r="F122" s="661"/>
      <c r="G122" s="647"/>
      <c r="H122" s="647"/>
      <c r="I122" s="647"/>
      <c r="J122" s="33"/>
    </row>
    <row r="123" spans="2:10">
      <c r="B123" s="655" t="s">
        <v>270</v>
      </c>
      <c r="C123" s="663">
        <v>24.2</v>
      </c>
      <c r="D123" s="664">
        <f>C123/0.885</f>
        <v>27.344632768361581</v>
      </c>
      <c r="E123" s="658" t="s">
        <v>264</v>
      </c>
      <c r="F123" s="661"/>
      <c r="G123" s="647"/>
      <c r="H123" s="647"/>
      <c r="I123" s="660"/>
      <c r="J123" s="33"/>
    </row>
    <row r="124" spans="2:10">
      <c r="B124" s="655" t="s">
        <v>271</v>
      </c>
      <c r="C124" s="665">
        <v>25.5</v>
      </c>
      <c r="D124" s="664">
        <f>C124/0.885</f>
        <v>28.8135593220339</v>
      </c>
      <c r="E124" s="666" t="s">
        <v>272</v>
      </c>
      <c r="F124" s="661"/>
      <c r="G124" s="647"/>
      <c r="H124" s="647"/>
      <c r="I124" s="660"/>
      <c r="J124" s="33"/>
    </row>
    <row r="125" spans="2:10" ht="15.75" thickBot="1">
      <c r="B125" s="667" t="s">
        <v>273</v>
      </c>
      <c r="C125" s="668">
        <v>44</v>
      </c>
      <c r="D125" s="669">
        <f>C125/0.885</f>
        <v>49.717514124293785</v>
      </c>
      <c r="E125" s="670" t="s">
        <v>264</v>
      </c>
      <c r="F125" s="661"/>
      <c r="G125" s="647"/>
      <c r="H125" s="647"/>
      <c r="I125" s="660"/>
      <c r="J125" s="33"/>
    </row>
    <row r="126" spans="2:10">
      <c r="B126" s="17" t="s">
        <v>274</v>
      </c>
      <c r="C126" s="251"/>
      <c r="D126" s="251"/>
      <c r="E126" s="251"/>
      <c r="F126" s="661"/>
      <c r="G126" s="647"/>
      <c r="H126" s="647"/>
      <c r="I126" s="647"/>
      <c r="J126" s="33"/>
    </row>
    <row r="127" spans="2:10">
      <c r="B127" s="671" t="s">
        <v>260</v>
      </c>
      <c r="C127" s="672" t="s">
        <v>275</v>
      </c>
      <c r="D127" s="672"/>
      <c r="E127" s="672"/>
      <c r="F127" s="673"/>
      <c r="G127" s="251"/>
      <c r="H127" s="251"/>
      <c r="I127" s="251"/>
      <c r="J127" s="251"/>
    </row>
    <row r="128" spans="2:10">
      <c r="B128" s="671" t="s">
        <v>262</v>
      </c>
      <c r="C128" s="672" t="s">
        <v>276</v>
      </c>
      <c r="D128" s="672"/>
      <c r="E128" s="672"/>
      <c r="F128" s="673"/>
      <c r="G128" s="647"/>
      <c r="H128" s="251"/>
      <c r="I128" s="251"/>
      <c r="J128" s="251"/>
    </row>
    <row r="129" spans="2:14">
      <c r="B129" s="671" t="s">
        <v>264</v>
      </c>
      <c r="C129" s="672" t="s">
        <v>277</v>
      </c>
      <c r="D129" s="672"/>
      <c r="E129" s="672"/>
      <c r="F129" s="673"/>
      <c r="G129" s="647"/>
      <c r="H129" s="251"/>
      <c r="I129" s="251"/>
      <c r="J129" s="251"/>
      <c r="N129" s="527"/>
    </row>
    <row r="130" spans="2:14">
      <c r="B130" s="671" t="s">
        <v>266</v>
      </c>
      <c r="C130" s="672" t="s">
        <v>278</v>
      </c>
      <c r="D130" s="672"/>
      <c r="E130" s="672"/>
      <c r="F130" s="673"/>
      <c r="G130" s="647"/>
      <c r="H130" s="251"/>
      <c r="I130" s="251"/>
      <c r="J130" s="251"/>
      <c r="M130" s="467"/>
      <c r="N130" s="527"/>
    </row>
    <row r="131" spans="2:14">
      <c r="B131" s="671" t="s">
        <v>272</v>
      </c>
      <c r="C131" s="672" t="s">
        <v>279</v>
      </c>
      <c r="D131" s="672"/>
      <c r="E131" s="672"/>
      <c r="F131" s="673"/>
      <c r="G131" s="647"/>
      <c r="H131" s="251"/>
      <c r="I131" s="251"/>
      <c r="J131" s="251"/>
      <c r="M131" s="467"/>
    </row>
    <row r="132" spans="2:14" ht="15.75" thickBot="1">
      <c r="B132" s="37"/>
    </row>
    <row r="133" spans="2:14" ht="15.75" thickBot="1">
      <c r="B133" s="305" t="s">
        <v>280</v>
      </c>
      <c r="C133" s="306"/>
      <c r="D133" s="306"/>
      <c r="E133" s="307"/>
      <c r="F133" s="585"/>
      <c r="G133" s="585"/>
      <c r="H133" s="585"/>
      <c r="I133" s="585"/>
      <c r="J133" s="585"/>
      <c r="K133" s="585"/>
      <c r="L133" s="585"/>
      <c r="M133" s="585"/>
    </row>
    <row r="134" spans="2:14">
      <c r="B134" s="284"/>
      <c r="C134" s="4" t="s">
        <v>196</v>
      </c>
      <c r="D134" s="61" t="s">
        <v>197</v>
      </c>
      <c r="E134" s="674" t="s">
        <v>281</v>
      </c>
      <c r="G134" s="24"/>
      <c r="K134" t="s">
        <v>282</v>
      </c>
    </row>
    <row r="135" spans="2:14">
      <c r="B135" s="284" t="s">
        <v>283</v>
      </c>
      <c r="D135">
        <v>0.55000000000000004</v>
      </c>
      <c r="E135" s="228">
        <v>0.55000000000000004</v>
      </c>
      <c r="K135" s="17" t="s">
        <v>284</v>
      </c>
    </row>
    <row r="136" spans="2:14">
      <c r="B136" s="284" t="s">
        <v>285</v>
      </c>
      <c r="C136">
        <v>8.7799999999999994</v>
      </c>
      <c r="D136">
        <v>9.5399999999999991</v>
      </c>
      <c r="E136" s="228">
        <v>0.06</v>
      </c>
    </row>
    <row r="137" spans="2:14">
      <c r="B137" s="284" t="s">
        <v>286</v>
      </c>
      <c r="C137">
        <v>8.7799999999999994</v>
      </c>
      <c r="D137">
        <v>4.88</v>
      </c>
      <c r="E137" s="228">
        <v>0.23</v>
      </c>
    </row>
    <row r="138" spans="2:14" ht="15.75" thickBot="1">
      <c r="B138" s="594" t="s">
        <v>287</v>
      </c>
      <c r="C138" s="285"/>
      <c r="D138" s="286"/>
      <c r="E138" s="722"/>
    </row>
    <row r="139" spans="2:14">
      <c r="B139" s="58" t="s">
        <v>173</v>
      </c>
      <c r="C139" s="29"/>
    </row>
    <row r="140" spans="2:14" ht="15.75" thickBot="1">
      <c r="B140" s="61"/>
      <c r="C140" s="29"/>
    </row>
    <row r="141" spans="2:14" ht="15.75" thickBot="1">
      <c r="B141" s="312" t="s">
        <v>288</v>
      </c>
      <c r="C141" s="313"/>
      <c r="D141" s="313"/>
      <c r="E141" s="313"/>
      <c r="F141" s="314"/>
      <c r="G141" s="529"/>
      <c r="H141" s="529"/>
      <c r="J141" s="529"/>
      <c r="K141" s="529"/>
      <c r="L141" s="529"/>
      <c r="M141" s="529"/>
    </row>
    <row r="142" spans="2:14">
      <c r="B142" s="315"/>
      <c r="C142" s="595" t="s">
        <v>289</v>
      </c>
      <c r="D142" s="595" t="s">
        <v>290</v>
      </c>
      <c r="E142" s="595" t="s">
        <v>291</v>
      </c>
      <c r="F142" s="309" t="s">
        <v>292</v>
      </c>
      <c r="G142" t="s">
        <v>293</v>
      </c>
    </row>
    <row r="143" spans="2:14">
      <c r="B143" s="315" t="s">
        <v>294</v>
      </c>
      <c r="C143" s="596">
        <v>5.8000000000000003E-2</v>
      </c>
      <c r="D143" s="595">
        <v>5.4999999999999997E-3</v>
      </c>
      <c r="E143" s="595">
        <v>6.9999999999999999E-4</v>
      </c>
      <c r="F143" s="308">
        <f>(C143+(D143*Conversions!$F$43*GWP_CH4)+(E143*Conversions!$F$43*GWP_N2O))*Conversions!$G$44</f>
        <v>5.8339500000000006E-5</v>
      </c>
    </row>
    <row r="144" spans="2:14">
      <c r="B144" s="315" t="s">
        <v>295</v>
      </c>
      <c r="C144" s="596">
        <v>0.15</v>
      </c>
      <c r="D144" s="595">
        <v>1.17E-2</v>
      </c>
      <c r="E144" s="595">
        <v>3.8E-3</v>
      </c>
      <c r="F144" s="308">
        <f>(C144+(D144*Conversions!$F$43*GWP_CH4)+(E144*Conversions!$F$43*GWP_N2O))*Conversions!$G$44</f>
        <v>1.5133460000000003E-4</v>
      </c>
    </row>
    <row r="145" spans="2:10">
      <c r="B145" s="315" t="s">
        <v>296</v>
      </c>
      <c r="C145" s="596">
        <v>0.113</v>
      </c>
      <c r="D145" s="595">
        <v>9.1999999999999998E-3</v>
      </c>
      <c r="E145" s="595">
        <v>2.5999999999999999E-3</v>
      </c>
      <c r="F145" s="308">
        <f>(C145+(D145*Conversions!$F$43*GWP_CH4)+(E145*Conversions!$F$43*GWP_N2O))*Conversions!$G$44</f>
        <v>1.139466E-4</v>
      </c>
    </row>
    <row r="146" spans="2:10">
      <c r="B146" s="315" t="s">
        <v>297</v>
      </c>
      <c r="C146" s="595">
        <v>0.14299999999999999</v>
      </c>
      <c r="D146" s="595">
        <v>1.1900000000000001E-2</v>
      </c>
      <c r="E146" s="595">
        <v>2.8999999999999998E-3</v>
      </c>
      <c r="F146" s="308">
        <f>(C146+(D146*Conversions!$F$43*GWP_CH4)+(E146*Conversions!$F$43*GWP_N2O))*Conversions!$G$44</f>
        <v>1.4410169999999999E-4</v>
      </c>
    </row>
    <row r="147" spans="2:10">
      <c r="B147" s="315" t="s">
        <v>298</v>
      </c>
      <c r="C147" s="595">
        <v>0.106</v>
      </c>
      <c r="D147" s="595">
        <v>9.4999999999999998E-3</v>
      </c>
      <c r="E147" s="595">
        <v>1.2999999999999999E-3</v>
      </c>
      <c r="F147" s="308">
        <f>(C147+(D147*Conversions!$F$43*GWP_CH4)+(E147*Conversions!$F$43*GWP_N2O))*Conversions!$G$44</f>
        <v>1.0661050000000001E-4</v>
      </c>
    </row>
    <row r="148" spans="2:10">
      <c r="B148" s="316" t="s">
        <v>173</v>
      </c>
      <c r="F148" s="597" t="s">
        <v>293</v>
      </c>
    </row>
    <row r="149" spans="2:10">
      <c r="B149" s="315"/>
      <c r="C149" s="595" t="s">
        <v>299</v>
      </c>
      <c r="D149" s="595" t="s">
        <v>300</v>
      </c>
      <c r="E149" s="595" t="s">
        <v>301</v>
      </c>
      <c r="F149" s="309" t="s">
        <v>302</v>
      </c>
      <c r="G149" t="s">
        <v>293</v>
      </c>
    </row>
    <row r="150" spans="2:10">
      <c r="B150" s="315" t="s">
        <v>303</v>
      </c>
      <c r="C150" s="595">
        <f>C91/492</f>
        <v>2.0752032520325207E-2</v>
      </c>
      <c r="D150" s="595">
        <f>(D171/492)</f>
        <v>1.6260162601626016E-3</v>
      </c>
      <c r="E150" s="595">
        <f>E171/492</f>
        <v>5.2845528455284553E-4</v>
      </c>
      <c r="F150" s="310">
        <f>(C150+(D150*Conversions!$F$43*GWP_CH4)+(E150*Conversions!$F$43*GWP_N2O))*Conversions!$G$44</f>
        <v>2.0937601626016265E-5</v>
      </c>
      <c r="G150" s="351"/>
      <c r="H150" s="40"/>
    </row>
    <row r="151" spans="2:10" ht="15.75" thickBot="1">
      <c r="B151" s="598" t="s">
        <v>284</v>
      </c>
      <c r="C151" s="286"/>
      <c r="D151" s="286"/>
      <c r="E151" s="317"/>
      <c r="F151" s="311" t="s">
        <v>293</v>
      </c>
    </row>
    <row r="153" spans="2:10" ht="15.75" thickBot="1"/>
    <row r="154" spans="2:10" ht="15.75" thickBot="1">
      <c r="B154" s="290" t="s">
        <v>304</v>
      </c>
      <c r="C154" s="291"/>
      <c r="D154" s="291"/>
      <c r="E154" s="291"/>
      <c r="F154" s="292"/>
      <c r="G154" s="330" t="s">
        <v>305</v>
      </c>
      <c r="H154" s="331"/>
      <c r="I154" s="331"/>
      <c r="J154" s="332"/>
    </row>
    <row r="155" spans="2:10">
      <c r="B155" s="599" t="s">
        <v>233</v>
      </c>
      <c r="C155" s="600" t="s">
        <v>306</v>
      </c>
      <c r="D155" s="600" t="s">
        <v>307</v>
      </c>
      <c r="E155" s="600" t="s">
        <v>308</v>
      </c>
      <c r="F155" s="601" t="s">
        <v>309</v>
      </c>
      <c r="G155" s="287" t="s">
        <v>310</v>
      </c>
      <c r="H155" s="288" t="s">
        <v>311</v>
      </c>
      <c r="I155" s="288" t="s">
        <v>312</v>
      </c>
      <c r="J155" s="289" t="s">
        <v>313</v>
      </c>
    </row>
    <row r="156" spans="2:10">
      <c r="B156" s="324" t="s">
        <v>314</v>
      </c>
      <c r="C156" s="325">
        <v>0.34100000000000003</v>
      </c>
      <c r="D156" s="325">
        <v>8.9999999999999993E-3</v>
      </c>
      <c r="E156" s="325">
        <v>8.0000000000000002E-3</v>
      </c>
      <c r="F156" s="326" t="s">
        <v>315</v>
      </c>
      <c r="G156" s="319">
        <f>C156*Conversions!$G$44</f>
        <v>3.4100000000000005E-4</v>
      </c>
      <c r="H156" s="320">
        <f>D156*Conversions!$G$43</f>
        <v>8.9999999999999995E-9</v>
      </c>
      <c r="I156" s="320">
        <f>E156*Conversions!$G$43</f>
        <v>8.0000000000000005E-9</v>
      </c>
      <c r="J156" s="321">
        <f t="shared" ref="J156:J162" si="4">G156+(H156*GWP_CH4)+(I156*GWP_N2O)</f>
        <v>3.4337200000000005E-4</v>
      </c>
    </row>
    <row r="157" spans="2:10">
      <c r="B157" s="324" t="s">
        <v>316</v>
      </c>
      <c r="C157" s="325">
        <v>0.46400000000000002</v>
      </c>
      <c r="D157" s="325">
        <v>1.2E-2</v>
      </c>
      <c r="E157" s="325">
        <v>0.01</v>
      </c>
      <c r="F157" s="326" t="s">
        <v>315</v>
      </c>
      <c r="G157" s="319">
        <f>C157*Conversions!$G$44</f>
        <v>4.6400000000000006E-4</v>
      </c>
      <c r="H157" s="320">
        <f>D157*Conversions!$G$43</f>
        <v>1.2E-8</v>
      </c>
      <c r="I157" s="320">
        <f>E157*Conversions!$G$43</f>
        <v>1E-8</v>
      </c>
      <c r="J157" s="321">
        <f t="shared" si="4"/>
        <v>4.6698600000000002E-4</v>
      </c>
    </row>
    <row r="158" spans="2:10">
      <c r="B158" s="324" t="s">
        <v>273</v>
      </c>
      <c r="C158" s="325">
        <v>0.189</v>
      </c>
      <c r="D158" s="325">
        <v>7.0000000000000007E-2</v>
      </c>
      <c r="E158" s="325">
        <v>7.0000000000000001E-3</v>
      </c>
      <c r="F158" s="326" t="s">
        <v>315</v>
      </c>
      <c r="G158" s="319">
        <f>C158*Conversions!$G$44</f>
        <v>1.8900000000000001E-4</v>
      </c>
      <c r="H158" s="320">
        <f>D158*Conversions!$G$43</f>
        <v>7.0000000000000005E-8</v>
      </c>
      <c r="I158" s="320">
        <f>E158*Conversions!$G$43</f>
        <v>6.9999999999999998E-9</v>
      </c>
      <c r="J158" s="321">
        <f t="shared" si="4"/>
        <v>1.9281499999999999E-4</v>
      </c>
    </row>
    <row r="159" spans="2:10">
      <c r="B159" s="324" t="s">
        <v>317</v>
      </c>
      <c r="C159" s="325">
        <v>5.3999999999999999E-2</v>
      </c>
      <c r="D159" s="325">
        <v>2.06E-2</v>
      </c>
      <c r="E159" s="325">
        <v>8.9999999999999998E-4</v>
      </c>
      <c r="F159" s="326" t="s">
        <v>318</v>
      </c>
      <c r="G159" s="319">
        <f>C159*Conversions!$G$44</f>
        <v>5.3999999999999998E-5</v>
      </c>
      <c r="H159" s="320">
        <f>D159*Conversions!$G$43</f>
        <v>2.0599999999999999E-8</v>
      </c>
      <c r="I159" s="320">
        <f>E159*Conversions!$G$43</f>
        <v>8.9999999999999989E-10</v>
      </c>
      <c r="J159" s="321">
        <f t="shared" si="4"/>
        <v>5.4815299999999997E-5</v>
      </c>
    </row>
    <row r="160" spans="2:10">
      <c r="B160" s="324" t="s">
        <v>319</v>
      </c>
      <c r="C160" s="325">
        <v>0.20599999999999999</v>
      </c>
      <c r="D160" s="325">
        <v>7.1000000000000004E-3</v>
      </c>
      <c r="E160" s="325">
        <v>6.4999999999999997E-3</v>
      </c>
      <c r="F160" s="326" t="s">
        <v>318</v>
      </c>
      <c r="G160" s="319">
        <f>C160*Conversions!$G$44</f>
        <v>2.0599999999999999E-4</v>
      </c>
      <c r="H160" s="320">
        <f>D160*Conversions!$G$43</f>
        <v>7.0999999999999999E-9</v>
      </c>
      <c r="I160" s="320">
        <f>E160*Conversions!$G$43</f>
        <v>6.4999999999999995E-9</v>
      </c>
      <c r="J160" s="321">
        <f t="shared" si="4"/>
        <v>2.0792129999999998E-4</v>
      </c>
    </row>
    <row r="161" spans="2:10">
      <c r="B161" s="324" t="s">
        <v>320</v>
      </c>
      <c r="C161" s="325">
        <v>0.13100000000000001</v>
      </c>
      <c r="D161" s="325">
        <v>5.9999999999999995E-4</v>
      </c>
      <c r="E161" s="325">
        <v>4.1999999999999997E-3</v>
      </c>
      <c r="F161" s="326" t="s">
        <v>318</v>
      </c>
      <c r="G161" s="319">
        <f>C161*Conversions!$G$44</f>
        <v>1.3100000000000001E-4</v>
      </c>
      <c r="H161" s="320">
        <f>D161*Conversions!$G$43</f>
        <v>5.9999999999999989E-10</v>
      </c>
      <c r="I161" s="320">
        <f>E161*Conversions!$G$43</f>
        <v>4.1999999999999996E-9</v>
      </c>
      <c r="J161" s="321">
        <f t="shared" si="4"/>
        <v>1.3212980000000001E-4</v>
      </c>
    </row>
    <row r="162" spans="2:10" ht="15.75" thickBot="1">
      <c r="B162" s="327" t="s">
        <v>321</v>
      </c>
      <c r="C162" s="328">
        <v>0.161</v>
      </c>
      <c r="D162" s="328">
        <v>5.9999999999999995E-4</v>
      </c>
      <c r="E162" s="328">
        <v>5.1000000000000004E-3</v>
      </c>
      <c r="F162" s="329" t="s">
        <v>318</v>
      </c>
      <c r="G162" s="322">
        <f>C162*Conversions!$G$44</f>
        <v>1.6100000000000001E-4</v>
      </c>
      <c r="H162" s="323">
        <f>D162*Conversions!$G$43</f>
        <v>5.9999999999999989E-10</v>
      </c>
      <c r="I162" s="323">
        <f>E162*Conversions!$G$43</f>
        <v>5.1000000000000002E-9</v>
      </c>
      <c r="J162" s="321">
        <f t="shared" si="4"/>
        <v>1.6236830000000002E-4</v>
      </c>
    </row>
    <row r="163" spans="2:10">
      <c r="B163" s="318" t="s">
        <v>322</v>
      </c>
    </row>
    <row r="164" spans="2:10" ht="15.75" thickBot="1"/>
    <row r="165" spans="2:10" ht="15.75" thickBot="1">
      <c r="B165" s="293" t="s">
        <v>323</v>
      </c>
      <c r="C165" s="294"/>
      <c r="D165" s="294"/>
      <c r="E165" s="295"/>
    </row>
    <row r="166" spans="2:10" ht="15.75" thickBot="1">
      <c r="B166" s="675" t="s">
        <v>233</v>
      </c>
      <c r="C166" s="4" t="s">
        <v>324</v>
      </c>
      <c r="D166" s="4" t="s">
        <v>197</v>
      </c>
      <c r="E166" s="676" t="s">
        <v>198</v>
      </c>
    </row>
    <row r="167" spans="2:10">
      <c r="B167" s="677" t="s">
        <v>325</v>
      </c>
      <c r="C167" s="678" t="s">
        <v>326</v>
      </c>
      <c r="D167" s="678">
        <v>0.55000000000000004</v>
      </c>
      <c r="E167" s="679">
        <v>0.55000000000000004</v>
      </c>
      <c r="H167" s="430"/>
    </row>
    <row r="168" spans="2:10">
      <c r="B168" s="284"/>
      <c r="C168" t="s">
        <v>285</v>
      </c>
      <c r="D168">
        <v>9.5399999999999991</v>
      </c>
      <c r="E168" s="228">
        <v>0.06</v>
      </c>
      <c r="H168" s="430"/>
    </row>
    <row r="169" spans="2:10">
      <c r="B169" s="284"/>
      <c r="C169" t="s">
        <v>327</v>
      </c>
      <c r="D169">
        <v>4.88</v>
      </c>
      <c r="E169" s="228">
        <v>0.23</v>
      </c>
    </row>
    <row r="170" spans="2:10">
      <c r="B170" s="680"/>
      <c r="C170" s="681" t="s">
        <v>239</v>
      </c>
      <c r="D170" s="681">
        <v>0.31</v>
      </c>
      <c r="E170" s="682">
        <v>0.5</v>
      </c>
    </row>
    <row r="171" spans="2:10">
      <c r="B171" s="683" t="s">
        <v>328</v>
      </c>
      <c r="C171" s="418" t="s">
        <v>239</v>
      </c>
      <c r="D171" s="418">
        <v>0.8</v>
      </c>
      <c r="E171" s="684">
        <v>0.26</v>
      </c>
    </row>
    <row r="172" spans="2:10">
      <c r="B172" s="685" t="s">
        <v>329</v>
      </c>
      <c r="C172" s="1213" t="s">
        <v>330</v>
      </c>
      <c r="D172" s="1213">
        <v>0</v>
      </c>
      <c r="E172" s="686">
        <v>0.3</v>
      </c>
    </row>
    <row r="173" spans="2:10">
      <c r="B173" s="680"/>
      <c r="C173" s="681" t="s">
        <v>331</v>
      </c>
      <c r="D173" s="681">
        <v>7.06</v>
      </c>
      <c r="E173" s="682">
        <v>0.11</v>
      </c>
    </row>
    <row r="174" spans="2:10">
      <c r="B174" s="685" t="s">
        <v>332</v>
      </c>
      <c r="C174" s="1213" t="s">
        <v>285</v>
      </c>
      <c r="D174" s="1213">
        <v>12.96</v>
      </c>
      <c r="E174" s="686">
        <v>0.06</v>
      </c>
    </row>
    <row r="175" spans="2:10">
      <c r="B175" s="284"/>
      <c r="C175" t="s">
        <v>327</v>
      </c>
      <c r="D175">
        <v>7.24</v>
      </c>
      <c r="E175" s="228">
        <v>0.21</v>
      </c>
    </row>
    <row r="176" spans="2:10">
      <c r="B176" s="680"/>
      <c r="C176" s="681" t="s">
        <v>239</v>
      </c>
      <c r="D176" s="681">
        <v>0.28000000000000003</v>
      </c>
      <c r="E176" s="682">
        <v>0.49</v>
      </c>
    </row>
    <row r="177" spans="2:5">
      <c r="B177" s="284" t="s">
        <v>333</v>
      </c>
      <c r="C177" t="s">
        <v>236</v>
      </c>
      <c r="D177">
        <v>7.24</v>
      </c>
      <c r="E177" s="228">
        <v>0.21</v>
      </c>
    </row>
    <row r="178" spans="2:5">
      <c r="B178" s="284"/>
      <c r="C178" t="s">
        <v>239</v>
      </c>
      <c r="D178">
        <v>0.13</v>
      </c>
      <c r="E178" s="228">
        <v>0.49</v>
      </c>
    </row>
    <row r="179" spans="2:5">
      <c r="B179" s="685" t="s">
        <v>334</v>
      </c>
      <c r="C179" s="1213" t="s">
        <v>285</v>
      </c>
      <c r="D179" s="1213">
        <v>12.42</v>
      </c>
      <c r="E179" s="686">
        <v>7.0000000000000007E-2</v>
      </c>
    </row>
    <row r="180" spans="2:5">
      <c r="B180" s="284"/>
      <c r="C180" t="s">
        <v>327</v>
      </c>
      <c r="D180">
        <v>5.58</v>
      </c>
      <c r="E180" s="228">
        <v>0.2</v>
      </c>
    </row>
    <row r="181" spans="2:5">
      <c r="B181" s="680"/>
      <c r="C181" s="681" t="s">
        <v>239</v>
      </c>
      <c r="D181" s="681">
        <v>0.2</v>
      </c>
      <c r="E181" s="682">
        <v>0.47</v>
      </c>
    </row>
    <row r="182" spans="2:5">
      <c r="B182" s="284" t="s">
        <v>335</v>
      </c>
      <c r="C182" t="s">
        <v>236</v>
      </c>
      <c r="D182">
        <v>5.58</v>
      </c>
      <c r="E182" s="228">
        <v>0.2</v>
      </c>
    </row>
    <row r="183" spans="2:5">
      <c r="B183" s="284"/>
      <c r="C183" t="s">
        <v>239</v>
      </c>
      <c r="D183">
        <v>0.13</v>
      </c>
      <c r="E183" s="228">
        <v>0.49</v>
      </c>
    </row>
    <row r="184" spans="2:5">
      <c r="B184" s="685" t="s">
        <v>336</v>
      </c>
      <c r="C184" s="1213" t="s">
        <v>236</v>
      </c>
      <c r="D184" s="1213">
        <v>2.58</v>
      </c>
      <c r="E184" s="686">
        <v>0.25</v>
      </c>
    </row>
    <row r="185" spans="2:5">
      <c r="B185" s="680"/>
      <c r="C185" s="681" t="s">
        <v>239</v>
      </c>
      <c r="D185" s="681">
        <v>0.17</v>
      </c>
      <c r="E185" s="682">
        <v>0.49</v>
      </c>
    </row>
    <row r="186" spans="2:5">
      <c r="B186" s="685" t="s">
        <v>337</v>
      </c>
      <c r="C186" s="1213" t="s">
        <v>285</v>
      </c>
      <c r="D186" s="1213">
        <v>15.14</v>
      </c>
      <c r="E186" s="686">
        <v>0.06</v>
      </c>
    </row>
    <row r="187" spans="2:5">
      <c r="B187" s="284"/>
      <c r="C187" t="s">
        <v>327</v>
      </c>
      <c r="D187">
        <v>5.48</v>
      </c>
      <c r="E187" s="228">
        <v>0.2</v>
      </c>
    </row>
    <row r="188" spans="2:5" ht="15.75" thickBot="1">
      <c r="B188" s="602"/>
      <c r="C188" s="286" t="s">
        <v>239</v>
      </c>
      <c r="D188" s="286">
        <v>0.23</v>
      </c>
      <c r="E188" s="722">
        <v>0.47</v>
      </c>
    </row>
    <row r="189" spans="2:5">
      <c r="B189" s="46" t="s">
        <v>173</v>
      </c>
    </row>
    <row r="190" spans="2:5" ht="15.75" thickBot="1">
      <c r="B190" s="46"/>
    </row>
    <row r="191" spans="2:5" ht="15.75" thickBot="1">
      <c r="B191" s="297" t="s">
        <v>338</v>
      </c>
      <c r="C191" s="298"/>
      <c r="D191" s="298"/>
      <c r="E191" s="299"/>
    </row>
    <row r="192" spans="2:5">
      <c r="B192" s="361" t="s">
        <v>339</v>
      </c>
      <c r="C192" s="360">
        <v>90</v>
      </c>
      <c r="D192" t="s">
        <v>340</v>
      </c>
      <c r="E192" s="228"/>
    </row>
    <row r="193" spans="2:5">
      <c r="B193" s="284" t="s">
        <v>341</v>
      </c>
      <c r="E193" s="228"/>
    </row>
    <row r="194" spans="2:5">
      <c r="B194" s="296" t="s">
        <v>342</v>
      </c>
      <c r="E194" s="228"/>
    </row>
    <row r="195" spans="2:5" ht="15.75" thickBot="1">
      <c r="B195" s="284"/>
      <c r="E195" s="228"/>
    </row>
    <row r="196" spans="2:5">
      <c r="B196" s="357" t="s">
        <v>343</v>
      </c>
      <c r="C196" s="352"/>
      <c r="D196" s="353"/>
      <c r="E196" s="228"/>
    </row>
    <row r="197" spans="2:5">
      <c r="B197" s="603" t="s">
        <v>344</v>
      </c>
      <c r="C197" s="18"/>
      <c r="D197" s="228" t="s">
        <v>345</v>
      </c>
      <c r="E197" s="228"/>
    </row>
    <row r="198" spans="2:5" ht="15.75" thickBot="1">
      <c r="B198" s="602"/>
      <c r="C198" s="229">
        <f>C197*Conversions!J55*100</f>
        <v>0</v>
      </c>
      <c r="D198" s="1214" t="s">
        <v>346</v>
      </c>
      <c r="E198" s="228"/>
    </row>
    <row r="199" spans="2:5" ht="15.75" thickBot="1">
      <c r="B199" s="602" t="s">
        <v>347</v>
      </c>
      <c r="C199" s="286"/>
      <c r="D199" s="286"/>
      <c r="E199" s="722"/>
    </row>
    <row r="200" spans="2:5" ht="15.75" thickBot="1"/>
    <row r="201" spans="2:5" ht="15.75" thickBot="1">
      <c r="B201" s="293" t="s">
        <v>348</v>
      </c>
      <c r="C201" s="300"/>
      <c r="D201" s="300"/>
      <c r="E201" s="301"/>
    </row>
    <row r="202" spans="2:5" ht="15.75" thickBot="1">
      <c r="B202" s="598" t="s">
        <v>349</v>
      </c>
      <c r="C202" s="286"/>
      <c r="D202" s="286"/>
      <c r="E202" s="722"/>
    </row>
    <row r="205" spans="2:5">
      <c r="B205" t="s">
        <v>350</v>
      </c>
    </row>
    <row r="206" spans="2:5">
      <c r="B206" t="s">
        <v>351</v>
      </c>
    </row>
    <row r="207" spans="2:5">
      <c r="B207" s="17" t="s">
        <v>352</v>
      </c>
    </row>
  </sheetData>
  <mergeCells count="2">
    <mergeCell ref="B114:E114"/>
    <mergeCell ref="C107:D107"/>
  </mergeCells>
  <hyperlinks>
    <hyperlink ref="B194" r:id="rId1" xr:uid="{00000000-0004-0000-0300-000000000000}"/>
    <hyperlink ref="B163" r:id="rId2" xr:uid="{00000000-0004-0000-0300-000001000000}"/>
    <hyperlink ref="B33" r:id="rId3" xr:uid="{00000000-0004-0000-0300-000002000000}"/>
    <hyperlink ref="B63" r:id="rId4" xr:uid="{00000000-0004-0000-0300-000003000000}"/>
    <hyperlink ref="B72" r:id="rId5" xr:uid="{00000000-0004-0000-0300-000004000000}"/>
    <hyperlink ref="B81" r:id="rId6" xr:uid="{00000000-0004-0000-0300-000005000000}"/>
    <hyperlink ref="B46" r:id="rId7" xr:uid="{00000000-0004-0000-0300-000006000000}"/>
    <hyperlink ref="B151" r:id="rId8" xr:uid="{00000000-0004-0000-0300-000007000000}"/>
    <hyperlink ref="B126" r:id="rId9" xr:uid="{00000000-0004-0000-0300-000008000000}"/>
    <hyperlink ref="B92" r:id="rId10" xr:uid="{00000000-0004-0000-0300-000009000000}"/>
    <hyperlink ref="B189" r:id="rId11" xr:uid="{00000000-0004-0000-0300-00000A000000}"/>
    <hyperlink ref="B202" r:id="rId12" xr:uid="{00000000-0004-0000-0300-00000B000000}"/>
    <hyperlink ref="G42" r:id="rId13" location="MethaneAccounting" xr:uid="{00000000-0004-0000-0300-00000C000000}"/>
    <hyperlink ref="B207" r:id="rId14" xr:uid="{00000000-0004-0000-0300-00000D000000}"/>
    <hyperlink ref="B148" r:id="rId15" xr:uid="{00000000-0004-0000-0300-00000E000000}"/>
    <hyperlink ref="B139" r:id="rId16" xr:uid="{00000000-0004-0000-0300-00000F000000}"/>
    <hyperlink ref="K135" r:id="rId17" xr:uid="{00000000-0004-0000-0300-000010000000}"/>
    <hyperlink ref="B17" r:id="rId18" xr:uid="{00000000-0004-0000-0300-000011000000}"/>
    <hyperlink ref="M4" r:id="rId19" xr:uid="{00000000-0004-0000-0300-000012000000}"/>
    <hyperlink ref="G17" r:id="rId20" xr:uid="{00000000-0004-0000-0300-000013000000}"/>
    <hyperlink ref="G70" r:id="rId21" xr:uid="{00000000-0004-0000-0300-000014000000}"/>
  </hyperlinks>
  <pageMargins left="0.7" right="0.7" top="0.75" bottom="0.75" header="0.3" footer="0.3"/>
  <pageSetup orientation="portrait" horizontalDpi="1200" verticalDpi="1200" r:id="rId22"/>
  <drawing r:id="rId23"/>
  <legacyDrawing r:id="rId2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2F0B0"/>
  </sheetPr>
  <dimension ref="A1:E104"/>
  <sheetViews>
    <sheetView showGridLines="0" workbookViewId="0">
      <selection activeCell="F147" sqref="F147"/>
    </sheetView>
  </sheetViews>
  <sheetFormatPr defaultColWidth="11.5703125" defaultRowHeight="15"/>
  <cols>
    <col min="1" max="1" width="4.7109375" customWidth="1"/>
    <col min="2" max="2" width="36.42578125" style="459" customWidth="1"/>
    <col min="3" max="3" width="25" style="459" customWidth="1"/>
    <col min="4" max="4" width="16.7109375" style="459" customWidth="1"/>
    <col min="5" max="5" width="14.7109375" style="459" customWidth="1"/>
  </cols>
  <sheetData>
    <row r="1" spans="1:5" s="892" customFormat="1" ht="24" thickBot="1">
      <c r="B1" s="892" t="s">
        <v>353</v>
      </c>
    </row>
    <row r="2" spans="1:5" ht="15.75" thickBot="1"/>
    <row r="3" spans="1:5" ht="15.75" thickBot="1">
      <c r="B3" s="1296" t="s">
        <v>354</v>
      </c>
      <c r="C3" s="1297"/>
      <c r="D3" s="1297"/>
      <c r="E3" s="1298"/>
    </row>
    <row r="4" spans="1:5">
      <c r="B4" s="206" t="s">
        <v>355</v>
      </c>
      <c r="C4" s="468" t="s">
        <v>356</v>
      </c>
      <c r="D4" s="687" t="s">
        <v>357</v>
      </c>
      <c r="E4" s="469" t="s">
        <v>358</v>
      </c>
    </row>
    <row r="5" spans="1:5">
      <c r="B5" s="474" t="s">
        <v>359</v>
      </c>
      <c r="C5" s="475" t="s">
        <v>102</v>
      </c>
      <c r="D5" s="476">
        <v>1</v>
      </c>
      <c r="E5" s="476">
        <v>1</v>
      </c>
    </row>
    <row r="6" spans="1:5">
      <c r="A6" s="1259"/>
      <c r="B6" s="474" t="s">
        <v>105</v>
      </c>
      <c r="C6" s="475" t="s">
        <v>104</v>
      </c>
      <c r="D6" s="476">
        <v>25</v>
      </c>
      <c r="E6" s="476">
        <v>28</v>
      </c>
    </row>
    <row r="7" spans="1:5" ht="15.75" thickBot="1">
      <c r="B7" s="481" t="s">
        <v>360</v>
      </c>
      <c r="C7" s="482" t="s">
        <v>106</v>
      </c>
      <c r="D7" s="483">
        <v>298</v>
      </c>
      <c r="E7" s="483">
        <v>265</v>
      </c>
    </row>
    <row r="8" spans="1:5" ht="15.75" thickBot="1">
      <c r="B8" s="486" t="s">
        <v>361</v>
      </c>
      <c r="C8" s="208"/>
      <c r="D8" s="487"/>
      <c r="E8" s="487"/>
    </row>
    <row r="9" spans="1:5">
      <c r="B9" s="491" t="s">
        <v>362</v>
      </c>
      <c r="C9" s="492" t="s">
        <v>363</v>
      </c>
      <c r="D9" s="493">
        <v>4750</v>
      </c>
      <c r="E9" s="493">
        <v>4660</v>
      </c>
    </row>
    <row r="10" spans="1:5">
      <c r="B10" s="497" t="s">
        <v>364</v>
      </c>
      <c r="C10" s="475" t="s">
        <v>365</v>
      </c>
      <c r="D10" s="498">
        <v>10900</v>
      </c>
      <c r="E10" s="498">
        <v>10200</v>
      </c>
    </row>
    <row r="11" spans="1:5">
      <c r="B11" s="474" t="s">
        <v>366</v>
      </c>
      <c r="C11" s="475" t="s">
        <v>367</v>
      </c>
      <c r="D11" s="498">
        <v>14400</v>
      </c>
      <c r="E11" s="498">
        <v>13900</v>
      </c>
    </row>
    <row r="12" spans="1:5">
      <c r="B12" s="474" t="s">
        <v>368</v>
      </c>
      <c r="C12" s="475" t="s">
        <v>369</v>
      </c>
      <c r="D12" s="498">
        <v>6130</v>
      </c>
      <c r="E12" s="498">
        <v>5820</v>
      </c>
    </row>
    <row r="13" spans="1:5">
      <c r="B13" s="497" t="s">
        <v>370</v>
      </c>
      <c r="C13" s="475" t="s">
        <v>371</v>
      </c>
      <c r="D13" s="498">
        <v>10000</v>
      </c>
      <c r="E13" s="498">
        <v>8590</v>
      </c>
    </row>
    <row r="14" spans="1:5">
      <c r="B14" s="474" t="s">
        <v>372</v>
      </c>
      <c r="C14" s="500" t="s">
        <v>373</v>
      </c>
      <c r="D14" s="501">
        <v>7370</v>
      </c>
      <c r="E14" s="501">
        <v>7670</v>
      </c>
    </row>
    <row r="15" spans="1:5">
      <c r="B15" s="474" t="s">
        <v>374</v>
      </c>
      <c r="C15" s="475" t="s">
        <v>375</v>
      </c>
      <c r="D15" s="498">
        <v>7140</v>
      </c>
      <c r="E15" s="498">
        <v>6290</v>
      </c>
    </row>
    <row r="16" spans="1:5">
      <c r="B16" s="497" t="s">
        <v>376</v>
      </c>
      <c r="C16" s="475" t="s">
        <v>377</v>
      </c>
      <c r="D16" s="498">
        <v>1890</v>
      </c>
      <c r="E16" s="498">
        <v>1750</v>
      </c>
    </row>
    <row r="17" spans="2:5">
      <c r="B17" s="474" t="s">
        <v>378</v>
      </c>
      <c r="C17" s="475" t="s">
        <v>379</v>
      </c>
      <c r="D17" s="498">
        <v>1640</v>
      </c>
      <c r="E17" s="498">
        <v>1470</v>
      </c>
    </row>
    <row r="18" spans="2:5">
      <c r="B18" s="474" t="s">
        <v>380</v>
      </c>
      <c r="C18" s="475" t="s">
        <v>381</v>
      </c>
      <c r="D18" s="498">
        <v>1400</v>
      </c>
      <c r="E18" s="498">
        <v>1730</v>
      </c>
    </row>
    <row r="19" spans="2:5">
      <c r="B19" s="497" t="s">
        <v>382</v>
      </c>
      <c r="C19" s="500" t="s">
        <v>383</v>
      </c>
      <c r="D19" s="506">
        <v>5</v>
      </c>
      <c r="E19" s="506">
        <v>2</v>
      </c>
    </row>
    <row r="20" spans="2:5">
      <c r="B20" s="497" t="s">
        <v>384</v>
      </c>
      <c r="C20" s="500" t="s">
        <v>385</v>
      </c>
      <c r="D20" s="506">
        <v>146</v>
      </c>
      <c r="E20" s="506">
        <v>160</v>
      </c>
    </row>
    <row r="21" spans="2:5">
      <c r="B21" s="497" t="s">
        <v>386</v>
      </c>
      <c r="C21" s="500" t="s">
        <v>387</v>
      </c>
      <c r="D21" s="506"/>
      <c r="E21" s="506">
        <v>148</v>
      </c>
    </row>
    <row r="22" spans="2:5">
      <c r="B22" s="497" t="s">
        <v>388</v>
      </c>
      <c r="C22" s="500" t="s">
        <v>389</v>
      </c>
      <c r="D22" s="501">
        <v>1810</v>
      </c>
      <c r="E22" s="501">
        <v>1760</v>
      </c>
    </row>
    <row r="23" spans="2:5">
      <c r="B23" s="497" t="s">
        <v>390</v>
      </c>
      <c r="C23" s="500" t="s">
        <v>391</v>
      </c>
      <c r="D23" s="506">
        <v>77</v>
      </c>
      <c r="E23" s="506">
        <v>79</v>
      </c>
    </row>
    <row r="24" spans="2:5">
      <c r="B24" s="497" t="s">
        <v>392</v>
      </c>
      <c r="C24" s="500" t="s">
        <v>393</v>
      </c>
      <c r="D24" s="506">
        <v>609</v>
      </c>
      <c r="E24" s="506">
        <v>527</v>
      </c>
    </row>
    <row r="25" spans="2:5">
      <c r="B25" s="497" t="s">
        <v>394</v>
      </c>
      <c r="C25" s="500" t="s">
        <v>395</v>
      </c>
      <c r="D25" s="506">
        <v>725</v>
      </c>
      <c r="E25" s="506">
        <v>782</v>
      </c>
    </row>
    <row r="26" spans="2:5">
      <c r="B26" s="497" t="s">
        <v>396</v>
      </c>
      <c r="C26" s="500" t="s">
        <v>397</v>
      </c>
      <c r="D26" s="501">
        <v>2310</v>
      </c>
      <c r="E26" s="501">
        <v>1980</v>
      </c>
    </row>
    <row r="27" spans="2:5">
      <c r="B27" s="497" t="s">
        <v>398</v>
      </c>
      <c r="C27" s="500" t="s">
        <v>399</v>
      </c>
      <c r="D27" s="506">
        <v>122</v>
      </c>
      <c r="E27" s="506">
        <v>127</v>
      </c>
    </row>
    <row r="28" spans="2:5" ht="15.75" thickBot="1">
      <c r="B28" s="516" t="s">
        <v>400</v>
      </c>
      <c r="C28" s="517" t="s">
        <v>401</v>
      </c>
      <c r="D28" s="518">
        <v>595</v>
      </c>
      <c r="E28" s="518">
        <v>525</v>
      </c>
    </row>
    <row r="29" spans="2:5" ht="15.75" thickBot="1">
      <c r="B29" s="486" t="s">
        <v>402</v>
      </c>
      <c r="C29" s="522"/>
      <c r="D29" s="523"/>
      <c r="E29" s="523"/>
    </row>
    <row r="30" spans="2:5">
      <c r="B30" s="491" t="s">
        <v>115</v>
      </c>
      <c r="C30" s="492" t="s">
        <v>114</v>
      </c>
      <c r="D30" s="493">
        <v>14800</v>
      </c>
      <c r="E30" s="493">
        <v>12400</v>
      </c>
    </row>
    <row r="31" spans="2:5">
      <c r="B31" s="497" t="s">
        <v>117</v>
      </c>
      <c r="C31" s="500" t="s">
        <v>116</v>
      </c>
      <c r="D31" s="506">
        <v>675</v>
      </c>
      <c r="E31" s="501">
        <v>677</v>
      </c>
    </row>
    <row r="32" spans="2:5">
      <c r="B32" s="497" t="s">
        <v>119</v>
      </c>
      <c r="C32" s="500" t="s">
        <v>403</v>
      </c>
      <c r="D32" s="506"/>
      <c r="E32" s="501">
        <v>116</v>
      </c>
    </row>
    <row r="33" spans="2:5">
      <c r="B33" s="497" t="s">
        <v>121</v>
      </c>
      <c r="C33" s="500" t="s">
        <v>404</v>
      </c>
      <c r="D33" s="501">
        <v>3500</v>
      </c>
      <c r="E33" s="501">
        <v>3170</v>
      </c>
    </row>
    <row r="34" spans="2:5">
      <c r="B34" s="497" t="s">
        <v>123</v>
      </c>
      <c r="C34" s="500" t="s">
        <v>405</v>
      </c>
      <c r="D34" s="506"/>
      <c r="E34" s="501">
        <v>1120</v>
      </c>
    </row>
    <row r="35" spans="2:5">
      <c r="B35" s="497" t="s">
        <v>125</v>
      </c>
      <c r="C35" s="500" t="s">
        <v>124</v>
      </c>
      <c r="D35" s="501">
        <v>1430</v>
      </c>
      <c r="E35" s="501">
        <v>1300</v>
      </c>
    </row>
    <row r="36" spans="2:5">
      <c r="B36" s="497" t="s">
        <v>127</v>
      </c>
      <c r="C36" s="500" t="s">
        <v>406</v>
      </c>
      <c r="D36" s="506"/>
      <c r="E36" s="501">
        <v>328</v>
      </c>
    </row>
    <row r="37" spans="2:5">
      <c r="B37" s="497" t="s">
        <v>129</v>
      </c>
      <c r="C37" s="500" t="s">
        <v>407</v>
      </c>
      <c r="D37" s="501">
        <v>4470</v>
      </c>
      <c r="E37" s="501">
        <v>4800</v>
      </c>
    </row>
    <row r="38" spans="2:5">
      <c r="B38" s="497" t="s">
        <v>408</v>
      </c>
      <c r="C38" s="500" t="s">
        <v>409</v>
      </c>
      <c r="D38" s="506"/>
      <c r="E38" s="501">
        <v>16</v>
      </c>
    </row>
    <row r="39" spans="2:5">
      <c r="B39" s="497" t="s">
        <v>131</v>
      </c>
      <c r="C39" s="500" t="s">
        <v>410</v>
      </c>
      <c r="D39" s="506">
        <v>124</v>
      </c>
      <c r="E39" s="501">
        <v>138</v>
      </c>
    </row>
    <row r="40" spans="2:5">
      <c r="B40" s="497" t="s">
        <v>411</v>
      </c>
      <c r="C40" s="500" t="s">
        <v>412</v>
      </c>
      <c r="D40" s="506"/>
      <c r="E40" s="501">
        <v>4</v>
      </c>
    </row>
    <row r="41" spans="2:5">
      <c r="B41" s="497" t="s">
        <v>133</v>
      </c>
      <c r="C41" s="500" t="s">
        <v>413</v>
      </c>
      <c r="D41" s="501">
        <v>3220</v>
      </c>
      <c r="E41" s="501">
        <v>3350</v>
      </c>
    </row>
    <row r="42" spans="2:5">
      <c r="B42" s="497" t="s">
        <v>414</v>
      </c>
      <c r="C42" s="500" t="s">
        <v>415</v>
      </c>
      <c r="D42" s="506"/>
      <c r="E42" s="501">
        <v>1210</v>
      </c>
    </row>
    <row r="43" spans="2:5">
      <c r="B43" s="497" t="s">
        <v>416</v>
      </c>
      <c r="C43" s="500" t="s">
        <v>417</v>
      </c>
      <c r="D43" s="506"/>
      <c r="E43" s="501">
        <v>1330</v>
      </c>
    </row>
    <row r="44" spans="2:5">
      <c r="B44" s="497" t="s">
        <v>135</v>
      </c>
      <c r="C44" s="500" t="s">
        <v>418</v>
      </c>
      <c r="D44" s="501">
        <v>9810</v>
      </c>
      <c r="E44" s="501">
        <v>8060</v>
      </c>
    </row>
    <row r="45" spans="2:5">
      <c r="B45" s="497" t="s">
        <v>137</v>
      </c>
      <c r="C45" s="500" t="s">
        <v>419</v>
      </c>
      <c r="D45" s="506"/>
      <c r="E45" s="501">
        <v>716</v>
      </c>
    </row>
    <row r="46" spans="2:5">
      <c r="B46" s="497" t="s">
        <v>420</v>
      </c>
      <c r="C46" s="500" t="s">
        <v>421</v>
      </c>
      <c r="D46" s="501">
        <v>1030</v>
      </c>
      <c r="E46" s="501">
        <v>858</v>
      </c>
    </row>
    <row r="47" spans="2:5">
      <c r="B47" s="497" t="s">
        <v>422</v>
      </c>
      <c r="C47" s="500" t="s">
        <v>423</v>
      </c>
      <c r="D47" s="506">
        <v>794</v>
      </c>
      <c r="E47" s="501">
        <v>804</v>
      </c>
    </row>
    <row r="48" spans="2:5" ht="15.75" thickBot="1">
      <c r="B48" s="516" t="s">
        <v>424</v>
      </c>
      <c r="C48" s="517" t="s">
        <v>425</v>
      </c>
      <c r="D48" s="553">
        <v>1640</v>
      </c>
      <c r="E48" s="553">
        <v>1650</v>
      </c>
    </row>
    <row r="49" spans="1:5" ht="15.75" thickBot="1">
      <c r="B49" s="207" t="s">
        <v>426</v>
      </c>
      <c r="C49" s="208"/>
      <c r="D49" s="487"/>
      <c r="E49" s="487"/>
    </row>
    <row r="50" spans="1:5">
      <c r="B50" s="554" t="s">
        <v>427</v>
      </c>
      <c r="C50" s="555" t="s">
        <v>108</v>
      </c>
      <c r="D50" s="556">
        <v>22800</v>
      </c>
      <c r="E50" s="556">
        <v>23500</v>
      </c>
    </row>
    <row r="51" spans="1:5">
      <c r="B51" s="474" t="s">
        <v>139</v>
      </c>
      <c r="C51" s="475" t="s">
        <v>138</v>
      </c>
      <c r="D51" s="498">
        <v>17200</v>
      </c>
      <c r="E51" s="498">
        <v>16100</v>
      </c>
    </row>
    <row r="52" spans="1:5">
      <c r="B52" s="474" t="s">
        <v>428</v>
      </c>
      <c r="C52" s="475" t="s">
        <v>110</v>
      </c>
      <c r="D52" s="498">
        <v>7390</v>
      </c>
      <c r="E52" s="498">
        <v>6630</v>
      </c>
    </row>
    <row r="53" spans="1:5">
      <c r="B53" s="474" t="s">
        <v>429</v>
      </c>
      <c r="C53" s="475" t="s">
        <v>112</v>
      </c>
      <c r="D53" s="498">
        <v>12200</v>
      </c>
      <c r="E53" s="498">
        <v>11100</v>
      </c>
    </row>
    <row r="54" spans="1:5">
      <c r="B54" s="474" t="s">
        <v>430</v>
      </c>
      <c r="C54" s="475" t="s">
        <v>431</v>
      </c>
      <c r="D54" s="498">
        <v>8830</v>
      </c>
      <c r="E54" s="498">
        <v>8900</v>
      </c>
    </row>
    <row r="55" spans="1:5">
      <c r="B55" s="474" t="s">
        <v>432</v>
      </c>
      <c r="C55" s="475" t="s">
        <v>433</v>
      </c>
      <c r="D55" s="498">
        <v>10300</v>
      </c>
      <c r="E55" s="498">
        <v>9540</v>
      </c>
    </row>
    <row r="56" spans="1:5">
      <c r="A56" s="4"/>
      <c r="B56" s="474" t="s">
        <v>434</v>
      </c>
      <c r="C56" s="475" t="s">
        <v>435</v>
      </c>
      <c r="D56" s="498">
        <v>8860</v>
      </c>
      <c r="E56" s="498">
        <v>9200</v>
      </c>
    </row>
    <row r="57" spans="1:5">
      <c r="B57" s="474" t="s">
        <v>436</v>
      </c>
      <c r="C57" s="475" t="s">
        <v>437</v>
      </c>
      <c r="D57" s="498">
        <v>9160</v>
      </c>
      <c r="E57" s="498">
        <v>850</v>
      </c>
    </row>
    <row r="58" spans="1:5">
      <c r="A58" s="467"/>
      <c r="B58" s="474" t="s">
        <v>438</v>
      </c>
      <c r="C58" s="475" t="s">
        <v>439</v>
      </c>
      <c r="D58" s="498">
        <v>9300</v>
      </c>
      <c r="E58" s="498">
        <v>7910</v>
      </c>
    </row>
    <row r="59" spans="1:5">
      <c r="A59" s="467"/>
      <c r="B59" s="474" t="s">
        <v>440</v>
      </c>
      <c r="C59" s="475" t="s">
        <v>441</v>
      </c>
      <c r="D59" s="205" t="s">
        <v>442</v>
      </c>
      <c r="E59" s="205">
        <v>7190</v>
      </c>
    </row>
    <row r="60" spans="1:5">
      <c r="A60" s="467"/>
      <c r="B60" s="474" t="s">
        <v>443</v>
      </c>
      <c r="C60" s="475" t="s">
        <v>444</v>
      </c>
      <c r="D60" s="498">
        <v>17700</v>
      </c>
      <c r="E60" s="498">
        <v>17400</v>
      </c>
    </row>
    <row r="61" spans="1:5" ht="15.75" thickBot="1">
      <c r="A61" s="467"/>
      <c r="B61" s="481" t="s">
        <v>445</v>
      </c>
      <c r="C61" s="482" t="s">
        <v>446</v>
      </c>
      <c r="D61" s="483"/>
      <c r="E61" s="483">
        <v>9200</v>
      </c>
    </row>
    <row r="62" spans="1:5" ht="15.75" thickBot="1">
      <c r="A62" s="467"/>
      <c r="B62" s="207" t="s">
        <v>447</v>
      </c>
      <c r="C62" s="208"/>
      <c r="D62" s="487"/>
      <c r="E62" s="487"/>
    </row>
    <row r="63" spans="1:5">
      <c r="A63" s="467"/>
      <c r="B63" s="564" t="s">
        <v>448</v>
      </c>
      <c r="C63" s="565" t="s">
        <v>449</v>
      </c>
      <c r="D63" s="566">
        <v>14900</v>
      </c>
      <c r="E63" s="566">
        <v>12400</v>
      </c>
    </row>
    <row r="64" spans="1:5">
      <c r="A64" s="467"/>
      <c r="B64" s="474" t="s">
        <v>450</v>
      </c>
      <c r="C64" s="475" t="s">
        <v>451</v>
      </c>
      <c r="D64" s="498">
        <v>6320</v>
      </c>
      <c r="E64" s="498">
        <v>5560</v>
      </c>
    </row>
    <row r="65" spans="1:5">
      <c r="A65" s="467"/>
      <c r="B65" s="474" t="s">
        <v>452</v>
      </c>
      <c r="C65" s="475" t="s">
        <v>453</v>
      </c>
      <c r="D65" s="476">
        <v>756</v>
      </c>
      <c r="E65" s="476">
        <v>523</v>
      </c>
    </row>
    <row r="66" spans="1:5">
      <c r="A66" s="467"/>
      <c r="B66" s="474" t="s">
        <v>454</v>
      </c>
      <c r="C66" s="475" t="s">
        <v>455</v>
      </c>
      <c r="D66" s="476">
        <v>350</v>
      </c>
      <c r="E66" s="476">
        <v>491</v>
      </c>
    </row>
    <row r="67" spans="1:5">
      <c r="A67" s="467"/>
      <c r="B67" s="474" t="s">
        <v>456</v>
      </c>
      <c r="C67" s="475" t="s">
        <v>457</v>
      </c>
      <c r="D67" s="476">
        <v>708</v>
      </c>
      <c r="E67" s="476">
        <v>654</v>
      </c>
    </row>
    <row r="68" spans="1:5">
      <c r="A68" s="467"/>
      <c r="B68" s="474" t="s">
        <v>458</v>
      </c>
      <c r="C68" s="475" t="s">
        <v>459</v>
      </c>
      <c r="D68" s="476">
        <v>659</v>
      </c>
      <c r="E68" s="476">
        <v>812</v>
      </c>
    </row>
    <row r="69" spans="1:5">
      <c r="A69" s="467"/>
      <c r="B69" s="474" t="s">
        <v>460</v>
      </c>
      <c r="C69" s="475" t="s">
        <v>461</v>
      </c>
      <c r="D69" s="476">
        <v>575</v>
      </c>
      <c r="E69" s="476">
        <v>530</v>
      </c>
    </row>
    <row r="70" spans="1:5">
      <c r="A70" s="467"/>
      <c r="B70" s="474" t="s">
        <v>462</v>
      </c>
      <c r="C70" s="475" t="s">
        <v>463</v>
      </c>
      <c r="D70" s="476">
        <v>580</v>
      </c>
      <c r="E70" s="476">
        <v>889</v>
      </c>
    </row>
    <row r="71" spans="1:5">
      <c r="A71" s="467"/>
      <c r="B71" s="474" t="s">
        <v>464</v>
      </c>
      <c r="C71" s="475" t="s">
        <v>465</v>
      </c>
      <c r="D71" s="476">
        <v>110</v>
      </c>
      <c r="E71" s="476">
        <v>413</v>
      </c>
    </row>
    <row r="72" spans="1:5">
      <c r="A72" s="467"/>
      <c r="B72" s="474" t="s">
        <v>466</v>
      </c>
      <c r="C72" s="475" t="s">
        <v>467</v>
      </c>
      <c r="D72" s="476">
        <v>297</v>
      </c>
      <c r="E72" s="476">
        <v>421</v>
      </c>
    </row>
    <row r="73" spans="1:5">
      <c r="A73" s="467"/>
      <c r="B73" s="474" t="s">
        <v>468</v>
      </c>
      <c r="C73" s="475" t="s">
        <v>469</v>
      </c>
      <c r="D73" s="476">
        <v>59</v>
      </c>
      <c r="E73" s="476">
        <v>57</v>
      </c>
    </row>
    <row r="74" spans="1:5">
      <c r="A74" s="467"/>
      <c r="B74" s="474" t="s">
        <v>470</v>
      </c>
      <c r="C74" s="475" t="s">
        <v>471</v>
      </c>
      <c r="D74" s="498">
        <v>1870</v>
      </c>
      <c r="E74" s="498">
        <v>2820</v>
      </c>
    </row>
    <row r="75" spans="1:5">
      <c r="A75" s="467"/>
      <c r="B75" s="474" t="s">
        <v>472</v>
      </c>
      <c r="C75" s="475" t="s">
        <v>473</v>
      </c>
      <c r="D75" s="498">
        <v>2800</v>
      </c>
      <c r="E75" s="498">
        <v>5350</v>
      </c>
    </row>
    <row r="76" spans="1:5">
      <c r="A76" s="467"/>
      <c r="B76" s="204" t="s">
        <v>474</v>
      </c>
      <c r="C76" s="577" t="s">
        <v>475</v>
      </c>
      <c r="D76" s="498">
        <v>1500</v>
      </c>
      <c r="E76" s="498">
        <v>2910</v>
      </c>
    </row>
    <row r="77" spans="1:5">
      <c r="A77" s="467"/>
      <c r="B77" s="581" t="s">
        <v>476</v>
      </c>
      <c r="C77" s="475" t="s">
        <v>477</v>
      </c>
      <c r="D77" s="466"/>
      <c r="E77" s="466">
        <v>6450</v>
      </c>
    </row>
    <row r="78" spans="1:5">
      <c r="A78" s="467"/>
      <c r="B78" s="474" t="s">
        <v>478</v>
      </c>
      <c r="C78" s="475" t="s">
        <v>479</v>
      </c>
      <c r="D78" s="476"/>
      <c r="E78" s="476">
        <v>1790</v>
      </c>
    </row>
    <row r="79" spans="1:5">
      <c r="A79" s="467"/>
      <c r="B79" s="474" t="s">
        <v>480</v>
      </c>
      <c r="C79" s="475" t="s">
        <v>481</v>
      </c>
      <c r="D79" s="476"/>
      <c r="E79" s="476">
        <v>979</v>
      </c>
    </row>
    <row r="80" spans="1:5">
      <c r="A80" s="467"/>
      <c r="B80" s="474" t="s">
        <v>482</v>
      </c>
      <c r="C80" s="475" t="s">
        <v>483</v>
      </c>
      <c r="D80" s="476"/>
      <c r="E80" s="476">
        <v>828</v>
      </c>
    </row>
    <row r="81" spans="1:5">
      <c r="A81" s="467"/>
      <c r="B81" s="474" t="s">
        <v>484</v>
      </c>
      <c r="C81" s="475" t="s">
        <v>485</v>
      </c>
      <c r="D81" s="466"/>
      <c r="E81" s="466">
        <v>1</v>
      </c>
    </row>
    <row r="82" spans="1:5">
      <c r="A82" s="467"/>
      <c r="B82" s="474" t="s">
        <v>486</v>
      </c>
      <c r="C82" s="475" t="s">
        <v>487</v>
      </c>
      <c r="D82" s="476"/>
      <c r="E82" s="476">
        <v>3070</v>
      </c>
    </row>
    <row r="83" spans="1:5">
      <c r="A83" s="467"/>
      <c r="B83" s="474" t="s">
        <v>488</v>
      </c>
      <c r="C83" s="475" t="s">
        <v>489</v>
      </c>
      <c r="D83" s="476"/>
      <c r="E83" s="476">
        <v>929</v>
      </c>
    </row>
    <row r="84" spans="1:5">
      <c r="A84" s="467"/>
      <c r="B84" s="474" t="s">
        <v>490</v>
      </c>
      <c r="C84" s="475" t="s">
        <v>491</v>
      </c>
      <c r="D84" s="476"/>
      <c r="E84" s="476">
        <v>854</v>
      </c>
    </row>
    <row r="85" spans="1:5">
      <c r="A85" s="467"/>
      <c r="B85" s="474" t="s">
        <v>492</v>
      </c>
      <c r="C85" s="475" t="s">
        <v>493</v>
      </c>
      <c r="D85" s="476"/>
      <c r="E85" s="476">
        <v>387</v>
      </c>
    </row>
    <row r="86" spans="1:5">
      <c r="A86" s="467"/>
      <c r="B86" s="474" t="s">
        <v>494</v>
      </c>
      <c r="C86" s="475" t="s">
        <v>495</v>
      </c>
      <c r="D86" s="476"/>
      <c r="E86" s="476">
        <v>719</v>
      </c>
    </row>
    <row r="87" spans="1:5">
      <c r="A87" s="467"/>
      <c r="B87" s="474" t="s">
        <v>496</v>
      </c>
      <c r="C87" s="475" t="s">
        <v>497</v>
      </c>
      <c r="D87" s="476"/>
      <c r="E87" s="476">
        <v>446</v>
      </c>
    </row>
    <row r="88" spans="1:5">
      <c r="A88" s="467"/>
      <c r="B88" s="474" t="s">
        <v>498</v>
      </c>
      <c r="C88" s="475" t="s">
        <v>499</v>
      </c>
      <c r="D88" s="466"/>
      <c r="E88" s="688" t="s">
        <v>500</v>
      </c>
    </row>
    <row r="89" spans="1:5" ht="15.75" thickBot="1">
      <c r="A89" s="467"/>
      <c r="B89" s="516" t="s">
        <v>501</v>
      </c>
      <c r="C89" s="517" t="s">
        <v>502</v>
      </c>
      <c r="D89" s="518"/>
      <c r="E89" s="518">
        <v>627</v>
      </c>
    </row>
    <row r="90" spans="1:5" ht="15.75" thickBot="1">
      <c r="A90" s="467"/>
      <c r="B90" s="486" t="s">
        <v>503</v>
      </c>
      <c r="C90" s="522"/>
      <c r="D90" s="523"/>
      <c r="E90" s="523"/>
    </row>
    <row r="91" spans="1:5" ht="15.75" thickBot="1">
      <c r="A91" s="467"/>
      <c r="B91" s="587" t="s">
        <v>504</v>
      </c>
      <c r="C91" s="588" t="s">
        <v>505</v>
      </c>
      <c r="D91" s="589">
        <v>10300</v>
      </c>
      <c r="E91" s="589">
        <v>97100</v>
      </c>
    </row>
    <row r="92" spans="1:5" ht="15.75" thickBot="1">
      <c r="A92" s="467"/>
      <c r="B92" s="486" t="s">
        <v>506</v>
      </c>
      <c r="C92" s="522"/>
      <c r="D92" s="523"/>
      <c r="E92" s="523"/>
    </row>
    <row r="93" spans="1:5">
      <c r="A93" s="467"/>
      <c r="B93" s="491" t="s">
        <v>507</v>
      </c>
      <c r="C93" s="492" t="s">
        <v>508</v>
      </c>
      <c r="D93" s="590"/>
      <c r="E93" s="590">
        <v>16</v>
      </c>
    </row>
    <row r="94" spans="1:5">
      <c r="A94" s="467"/>
      <c r="B94" s="497" t="s">
        <v>509</v>
      </c>
      <c r="C94" s="500" t="s">
        <v>510</v>
      </c>
      <c r="D94" s="506">
        <v>8.6999999999999993</v>
      </c>
      <c r="E94" s="506">
        <v>9</v>
      </c>
    </row>
    <row r="95" spans="1:5">
      <c r="A95" s="467"/>
      <c r="B95" s="497" t="s">
        <v>511</v>
      </c>
      <c r="C95" s="500" t="s">
        <v>512</v>
      </c>
      <c r="D95" s="506">
        <v>13</v>
      </c>
      <c r="E95" s="506">
        <v>12</v>
      </c>
    </row>
    <row r="96" spans="1:5" ht="15.75" thickBot="1">
      <c r="A96" s="467"/>
      <c r="B96" s="591" t="s">
        <v>513</v>
      </c>
      <c r="C96" s="592" t="s">
        <v>514</v>
      </c>
      <c r="D96" s="593"/>
      <c r="E96" s="593">
        <v>376</v>
      </c>
    </row>
    <row r="97" spans="1:5">
      <c r="A97" s="467"/>
      <c r="B97" s="1299" t="s">
        <v>515</v>
      </c>
      <c r="C97" s="1300"/>
      <c r="D97" s="1300"/>
      <c r="E97" s="1301"/>
    </row>
    <row r="98" spans="1:5">
      <c r="A98" s="467"/>
      <c r="B98" s="1302"/>
      <c r="C98" s="1300"/>
      <c r="D98" s="1300"/>
      <c r="E98" s="1301"/>
    </row>
    <row r="99" spans="1:5">
      <c r="A99" s="467"/>
      <c r="B99" s="1302"/>
      <c r="C99" s="1300"/>
      <c r="D99" s="1300"/>
      <c r="E99" s="1301"/>
    </row>
    <row r="100" spans="1:5">
      <c r="A100" s="467"/>
      <c r="B100" s="1302"/>
      <c r="C100" s="1300"/>
      <c r="D100" s="1300"/>
      <c r="E100" s="1301"/>
    </row>
    <row r="101" spans="1:5">
      <c r="A101" s="467"/>
      <c r="B101" s="1302"/>
      <c r="C101" s="1300"/>
      <c r="D101" s="1300"/>
      <c r="E101" s="1301"/>
    </row>
    <row r="102" spans="1:5">
      <c r="A102" s="467"/>
      <c r="B102" s="1302"/>
      <c r="C102" s="1300"/>
      <c r="D102" s="1300"/>
      <c r="E102" s="1301"/>
    </row>
    <row r="103" spans="1:5">
      <c r="B103" s="1302"/>
      <c r="C103" s="1300"/>
      <c r="D103" s="1300"/>
      <c r="E103" s="1301"/>
    </row>
    <row r="104" spans="1:5" ht="15.75" thickBot="1">
      <c r="B104" s="1303"/>
      <c r="C104" s="1304"/>
      <c r="D104" s="1304"/>
      <c r="E104" s="1305"/>
    </row>
  </sheetData>
  <mergeCells count="2">
    <mergeCell ref="B3:E3"/>
    <mergeCell ref="B97:E104"/>
  </mergeCells>
  <pageMargins left="0.7" right="0.7" top="0.75" bottom="0.75" header="0.3" footer="0.3"/>
  <pageSetup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2F0B0"/>
  </sheetPr>
  <dimension ref="A1:L104"/>
  <sheetViews>
    <sheetView showGridLines="0" zoomScale="85" zoomScaleNormal="85" zoomScalePageLayoutView="120" workbookViewId="0">
      <pane ySplit="4" topLeftCell="A23" activePane="bottomLeft" state="frozen"/>
      <selection activeCell="J12" sqref="J12"/>
      <selection pane="bottomLeft" activeCell="F29" sqref="F29"/>
    </sheetView>
  </sheetViews>
  <sheetFormatPr defaultColWidth="12.28515625" defaultRowHeight="15"/>
  <cols>
    <col min="1" max="1" width="4.7109375" customWidth="1"/>
    <col min="2" max="2" width="9.28515625" style="437" customWidth="1"/>
    <col min="3" max="3" width="28.42578125" style="440" customWidth="1"/>
    <col min="4" max="4" width="7" style="438" bestFit="1" customWidth="1"/>
    <col min="5" max="5" width="12.28515625" style="438" customWidth="1"/>
    <col min="6" max="6" width="18" style="438" customWidth="1"/>
    <col min="7" max="7" width="45.42578125" style="439" customWidth="1"/>
    <col min="8" max="8" width="36.7109375" style="439" customWidth="1"/>
    <col min="9" max="9" width="34.42578125" style="439" customWidth="1"/>
    <col min="10" max="10" width="26.7109375" style="439" bestFit="1" customWidth="1"/>
    <col min="11" max="11" width="14.42578125" style="439" bestFit="1" customWidth="1"/>
    <col min="12" max="12" width="24.140625" style="439" customWidth="1"/>
    <col min="13" max="16384" width="12.28515625" style="440"/>
  </cols>
  <sheetData>
    <row r="1" spans="1:12" s="273" customFormat="1" ht="15" customHeight="1" thickBot="1">
      <c r="B1" s="272" t="s">
        <v>516</v>
      </c>
      <c r="G1" s="422"/>
      <c r="H1" s="422"/>
      <c r="I1" s="422"/>
      <c r="J1" s="422"/>
      <c r="K1" s="422"/>
      <c r="L1" s="422"/>
    </row>
    <row r="3" spans="1:12">
      <c r="B3" s="761" t="s">
        <v>517</v>
      </c>
      <c r="C3" s="762" t="s">
        <v>518</v>
      </c>
      <c r="D3" s="763"/>
      <c r="E3" s="763"/>
      <c r="F3" s="763"/>
      <c r="G3" s="762"/>
      <c r="H3" s="762"/>
      <c r="I3" s="762"/>
      <c r="J3" s="762"/>
      <c r="K3" s="762"/>
      <c r="L3" s="762"/>
    </row>
    <row r="4" spans="1:12" s="441" customFormat="1">
      <c r="A4"/>
      <c r="B4" s="766" t="s">
        <v>519</v>
      </c>
      <c r="C4" s="766" t="s">
        <v>520</v>
      </c>
      <c r="D4" s="766" t="s">
        <v>521</v>
      </c>
      <c r="E4" s="766" t="s">
        <v>522</v>
      </c>
      <c r="F4" s="766" t="s">
        <v>523</v>
      </c>
      <c r="G4" s="766" t="s">
        <v>524</v>
      </c>
      <c r="H4" s="766" t="s">
        <v>525</v>
      </c>
      <c r="I4" s="766" t="s">
        <v>526</v>
      </c>
      <c r="J4" s="766" t="s">
        <v>527</v>
      </c>
      <c r="K4" s="766" t="s">
        <v>528</v>
      </c>
      <c r="L4" s="766" t="s">
        <v>529</v>
      </c>
    </row>
    <row r="5" spans="1:12" ht="13.15" customHeight="1">
      <c r="B5" s="442"/>
      <c r="C5" s="443" t="s">
        <v>530</v>
      </c>
      <c r="D5" s="444"/>
      <c r="E5" s="444"/>
      <c r="F5" s="444"/>
      <c r="G5" s="445"/>
      <c r="H5" s="445"/>
      <c r="I5" s="445"/>
      <c r="J5" s="445"/>
      <c r="K5" s="445"/>
      <c r="L5" s="445"/>
    </row>
    <row r="6" spans="1:12" ht="38.25">
      <c r="A6" s="1259"/>
      <c r="B6" s="335">
        <v>1</v>
      </c>
      <c r="C6" s="1312" t="s">
        <v>531</v>
      </c>
      <c r="D6" s="337">
        <v>2</v>
      </c>
      <c r="E6" s="337">
        <v>2019</v>
      </c>
      <c r="F6" s="337" t="s">
        <v>532</v>
      </c>
      <c r="G6" s="338" t="s">
        <v>533</v>
      </c>
      <c r="H6" s="336" t="s">
        <v>534</v>
      </c>
      <c r="I6" s="390" t="s">
        <v>535</v>
      </c>
      <c r="J6" s="336" t="s">
        <v>536</v>
      </c>
      <c r="K6" s="336" t="s">
        <v>536</v>
      </c>
      <c r="L6" s="336" t="s">
        <v>536</v>
      </c>
    </row>
    <row r="7" spans="1:12" ht="26.25">
      <c r="B7" s="335">
        <v>2</v>
      </c>
      <c r="C7" s="1313"/>
      <c r="D7" s="337">
        <v>2</v>
      </c>
      <c r="E7" s="337">
        <v>2009</v>
      </c>
      <c r="F7" s="1248" t="s">
        <v>532</v>
      </c>
      <c r="G7" s="439" t="s">
        <v>537</v>
      </c>
      <c r="J7" s="336" t="s">
        <v>536</v>
      </c>
      <c r="K7" s="336" t="s">
        <v>536</v>
      </c>
      <c r="L7" s="336" t="s">
        <v>536</v>
      </c>
    </row>
    <row r="8" spans="1:12" ht="30">
      <c r="B8" s="335">
        <v>3</v>
      </c>
      <c r="C8" s="1314"/>
      <c r="D8" s="337">
        <v>2</v>
      </c>
      <c r="E8" s="337" t="s">
        <v>538</v>
      </c>
      <c r="F8" s="337" t="s">
        <v>539</v>
      </c>
      <c r="G8" s="389" t="s">
        <v>540</v>
      </c>
      <c r="H8" s="336" t="s">
        <v>541</v>
      </c>
      <c r="I8" s="388" t="s">
        <v>542</v>
      </c>
      <c r="J8" s="336" t="s">
        <v>536</v>
      </c>
      <c r="K8" s="336" t="s">
        <v>536</v>
      </c>
      <c r="L8" s="336" t="s">
        <v>536</v>
      </c>
    </row>
    <row r="9" spans="1:12" ht="45">
      <c r="B9" s="335">
        <v>4</v>
      </c>
      <c r="C9" s="1263"/>
      <c r="D9" s="337">
        <v>2</v>
      </c>
      <c r="E9" s="337" t="s">
        <v>538</v>
      </c>
      <c r="F9" s="337" t="s">
        <v>539</v>
      </c>
      <c r="G9" s="338" t="s">
        <v>543</v>
      </c>
      <c r="H9" s="336" t="s">
        <v>544</v>
      </c>
      <c r="I9" s="390" t="s">
        <v>545</v>
      </c>
      <c r="J9" s="336" t="s">
        <v>536</v>
      </c>
      <c r="K9" s="336" t="s">
        <v>536</v>
      </c>
      <c r="L9" s="336" t="s">
        <v>536</v>
      </c>
    </row>
    <row r="10" spans="1:12" ht="25.5">
      <c r="B10" s="335">
        <v>5</v>
      </c>
      <c r="C10" s="1312" t="s">
        <v>161</v>
      </c>
      <c r="D10" s="337">
        <v>1</v>
      </c>
      <c r="E10" s="337"/>
      <c r="F10" s="337" t="s">
        <v>532</v>
      </c>
      <c r="G10" s="338" t="s">
        <v>546</v>
      </c>
      <c r="H10" s="336" t="s">
        <v>547</v>
      </c>
      <c r="I10" s="390"/>
      <c r="J10" s="336" t="s">
        <v>548</v>
      </c>
      <c r="K10" s="336" t="s">
        <v>536</v>
      </c>
      <c r="L10" s="336" t="s">
        <v>536</v>
      </c>
    </row>
    <row r="11" spans="1:12" ht="30">
      <c r="B11" s="335">
        <v>6</v>
      </c>
      <c r="C11" s="1314"/>
      <c r="D11" s="337">
        <v>1</v>
      </c>
      <c r="E11" s="337"/>
      <c r="F11" s="337" t="s">
        <v>539</v>
      </c>
      <c r="G11" s="391" t="s">
        <v>549</v>
      </c>
      <c r="H11" s="446" t="s">
        <v>550</v>
      </c>
      <c r="I11" s="388" t="s">
        <v>173</v>
      </c>
      <c r="J11" s="446" t="s">
        <v>536</v>
      </c>
      <c r="K11" s="336" t="s">
        <v>536</v>
      </c>
      <c r="L11" s="336" t="s">
        <v>536</v>
      </c>
    </row>
    <row r="12" spans="1:12">
      <c r="B12" s="335">
        <v>7</v>
      </c>
      <c r="C12" s="1260" t="s">
        <v>551</v>
      </c>
      <c r="D12" s="451">
        <v>1</v>
      </c>
      <c r="E12" s="337"/>
      <c r="F12" s="1248" t="s">
        <v>539</v>
      </c>
      <c r="G12" t="s">
        <v>552</v>
      </c>
      <c r="H12" s="915" t="s">
        <v>553</v>
      </c>
      <c r="I12" s="404" t="s">
        <v>554</v>
      </c>
      <c r="J12" s="336" t="s">
        <v>536</v>
      </c>
      <c r="K12" s="336" t="s">
        <v>536</v>
      </c>
      <c r="L12" s="336" t="s">
        <v>536</v>
      </c>
    </row>
    <row r="13" spans="1:12" ht="51">
      <c r="B13" s="335">
        <v>8</v>
      </c>
      <c r="C13" s="1312" t="s">
        <v>555</v>
      </c>
      <c r="D13" s="337">
        <v>1</v>
      </c>
      <c r="E13" s="337" t="s">
        <v>538</v>
      </c>
      <c r="F13" s="337" t="s">
        <v>532</v>
      </c>
      <c r="G13" s="389" t="s">
        <v>556</v>
      </c>
      <c r="H13" s="336" t="s">
        <v>557</v>
      </c>
      <c r="I13" s="388" t="s">
        <v>558</v>
      </c>
      <c r="J13" s="336" t="s">
        <v>536</v>
      </c>
      <c r="K13" s="336" t="s">
        <v>536</v>
      </c>
      <c r="L13" s="336" t="s">
        <v>536</v>
      </c>
    </row>
    <row r="14" spans="1:12" ht="51">
      <c r="B14" s="335">
        <v>9</v>
      </c>
      <c r="C14" s="1313"/>
      <c r="D14" s="337">
        <v>1</v>
      </c>
      <c r="E14" s="337" t="s">
        <v>538</v>
      </c>
      <c r="F14" s="337" t="s">
        <v>532</v>
      </c>
      <c r="G14" s="336" t="s">
        <v>559</v>
      </c>
      <c r="H14" s="336" t="s">
        <v>560</v>
      </c>
      <c r="I14" s="423" t="s">
        <v>561</v>
      </c>
      <c r="J14" s="336" t="s">
        <v>536</v>
      </c>
      <c r="K14" s="336" t="s">
        <v>536</v>
      </c>
      <c r="L14" s="336" t="s">
        <v>536</v>
      </c>
    </row>
    <row r="15" spans="1:12" ht="63.75">
      <c r="B15" s="335">
        <v>10</v>
      </c>
      <c r="C15" s="1313"/>
      <c r="D15" s="337"/>
      <c r="E15" s="337" t="s">
        <v>538</v>
      </c>
      <c r="F15" s="337" t="s">
        <v>532</v>
      </c>
      <c r="G15" s="336" t="s">
        <v>562</v>
      </c>
      <c r="H15" s="336" t="s">
        <v>563</v>
      </c>
      <c r="I15" s="423"/>
      <c r="J15" s="336"/>
      <c r="K15" s="336"/>
      <c r="L15" s="336"/>
    </row>
    <row r="16" spans="1:12" ht="81" customHeight="1">
      <c r="B16" s="335">
        <v>11</v>
      </c>
      <c r="C16" s="1313"/>
      <c r="D16" s="337">
        <v>1</v>
      </c>
      <c r="E16" s="337" t="s">
        <v>538</v>
      </c>
      <c r="F16" s="337" t="s">
        <v>532</v>
      </c>
      <c r="G16" s="338" t="s">
        <v>546</v>
      </c>
      <c r="H16" s="336" t="s">
        <v>564</v>
      </c>
      <c r="I16" s="425"/>
      <c r="J16" s="336"/>
      <c r="K16" s="336" t="s">
        <v>536</v>
      </c>
      <c r="L16" s="336" t="s">
        <v>536</v>
      </c>
    </row>
    <row r="17" spans="2:12">
      <c r="B17" s="442"/>
      <c r="C17" s="447" t="s">
        <v>565</v>
      </c>
      <c r="D17" s="448"/>
      <c r="E17" s="448"/>
      <c r="F17" s="448"/>
      <c r="G17" s="449"/>
      <c r="H17" s="449"/>
      <c r="I17" s="449"/>
      <c r="J17" s="449"/>
      <c r="K17" s="449"/>
      <c r="L17" s="449"/>
    </row>
    <row r="18" spans="2:12" ht="51">
      <c r="B18" s="450">
        <v>12</v>
      </c>
      <c r="C18" s="1310" t="s">
        <v>566</v>
      </c>
      <c r="D18" s="451">
        <v>1</v>
      </c>
      <c r="E18" s="337">
        <v>2019</v>
      </c>
      <c r="F18" s="337" t="s">
        <v>532</v>
      </c>
      <c r="G18" s="424" t="s">
        <v>567</v>
      </c>
      <c r="H18" s="446" t="s">
        <v>568</v>
      </c>
      <c r="I18" s="390" t="s">
        <v>569</v>
      </c>
      <c r="J18" s="336" t="s">
        <v>536</v>
      </c>
      <c r="K18" s="336" t="s">
        <v>536</v>
      </c>
      <c r="L18" s="336" t="s">
        <v>536</v>
      </c>
    </row>
    <row r="19" spans="2:12" ht="30">
      <c r="B19" s="450">
        <v>13</v>
      </c>
      <c r="C19" s="1310"/>
      <c r="D19" s="451"/>
      <c r="E19" s="337">
        <v>2009</v>
      </c>
      <c r="F19" s="337" t="s">
        <v>532</v>
      </c>
      <c r="G19" s="424" t="s">
        <v>570</v>
      </c>
      <c r="H19" s="446" t="s">
        <v>571</v>
      </c>
      <c r="I19" s="390" t="s">
        <v>572</v>
      </c>
      <c r="J19" s="336"/>
      <c r="K19" s="336"/>
      <c r="L19" s="336"/>
    </row>
    <row r="20" spans="2:12" ht="38.25">
      <c r="B20" s="450">
        <v>14</v>
      </c>
      <c r="C20" s="1310"/>
      <c r="D20" s="451">
        <v>1</v>
      </c>
      <c r="E20" s="337"/>
      <c r="F20" s="337" t="s">
        <v>539</v>
      </c>
      <c r="G20" s="452" t="s">
        <v>573</v>
      </c>
      <c r="H20" s="446" t="s">
        <v>574</v>
      </c>
      <c r="I20" s="339" t="s">
        <v>575</v>
      </c>
      <c r="J20" s="336" t="s">
        <v>536</v>
      </c>
      <c r="K20" s="336" t="s">
        <v>536</v>
      </c>
      <c r="L20" s="336" t="s">
        <v>536</v>
      </c>
    </row>
    <row r="21" spans="2:12" ht="60">
      <c r="B21" s="450">
        <v>15</v>
      </c>
      <c r="C21" s="1311"/>
      <c r="D21" s="451">
        <v>1</v>
      </c>
      <c r="E21" s="337"/>
      <c r="F21" s="337" t="s">
        <v>539</v>
      </c>
      <c r="G21" s="391" t="s">
        <v>576</v>
      </c>
      <c r="H21" s="446" t="s">
        <v>577</v>
      </c>
      <c r="I21" s="390" t="s">
        <v>578</v>
      </c>
      <c r="J21" s="336" t="s">
        <v>536</v>
      </c>
      <c r="K21" s="336" t="s">
        <v>536</v>
      </c>
      <c r="L21" s="336" t="s">
        <v>536</v>
      </c>
    </row>
    <row r="22" spans="2:12" ht="60">
      <c r="B22" s="450">
        <v>16</v>
      </c>
      <c r="C22" s="1308" t="s">
        <v>579</v>
      </c>
      <c r="D22" s="451">
        <v>1</v>
      </c>
      <c r="E22" s="337" t="s">
        <v>538</v>
      </c>
      <c r="F22" s="337" t="s">
        <v>532</v>
      </c>
      <c r="G22" s="453" t="s">
        <v>580</v>
      </c>
      <c r="H22" s="334" t="s">
        <v>581</v>
      </c>
      <c r="I22" s="427" t="s">
        <v>582</v>
      </c>
      <c r="J22" s="1262"/>
      <c r="K22" s="1262"/>
      <c r="L22" s="456"/>
    </row>
    <row r="23" spans="2:12" ht="30">
      <c r="B23" s="450">
        <v>17</v>
      </c>
      <c r="C23" s="1310"/>
      <c r="D23" s="451">
        <v>3</v>
      </c>
      <c r="E23" s="454">
        <v>2019</v>
      </c>
      <c r="F23" s="337" t="s">
        <v>532</v>
      </c>
      <c r="G23" s="752" t="s">
        <v>583</v>
      </c>
      <c r="H23" s="1260" t="s">
        <v>584</v>
      </c>
      <c r="I23" s="457" t="s">
        <v>585</v>
      </c>
      <c r="J23" s="1262"/>
      <c r="K23" s="1262" t="s">
        <v>536</v>
      </c>
      <c r="L23" s="1262"/>
    </row>
    <row r="24" spans="2:12" ht="45">
      <c r="B24" s="450">
        <v>18</v>
      </c>
      <c r="C24" s="1309"/>
      <c r="D24" s="451">
        <v>3</v>
      </c>
      <c r="E24" s="454">
        <v>2009</v>
      </c>
      <c r="F24" s="337" t="s">
        <v>532</v>
      </c>
      <c r="G24" s="455" t="s">
        <v>586</v>
      </c>
      <c r="H24" s="1260" t="s">
        <v>587</v>
      </c>
      <c r="I24" s="457" t="s">
        <v>588</v>
      </c>
      <c r="J24" s="1262"/>
      <c r="K24" s="1262" t="s">
        <v>536</v>
      </c>
      <c r="L24" s="1262"/>
    </row>
    <row r="25" spans="2:12">
      <c r="B25" s="442"/>
      <c r="C25" s="447" t="s">
        <v>589</v>
      </c>
      <c r="D25" s="448"/>
      <c r="E25" s="448"/>
      <c r="F25" s="448"/>
      <c r="G25" s="449"/>
      <c r="H25" s="449"/>
      <c r="I25" s="449"/>
      <c r="J25" s="449"/>
      <c r="K25" s="449"/>
      <c r="L25" s="449"/>
    </row>
    <row r="26" spans="2:12" ht="46.15" customHeight="1">
      <c r="B26" s="450">
        <v>19</v>
      </c>
      <c r="C26" s="1261"/>
      <c r="D26" s="451"/>
      <c r="E26" s="337"/>
      <c r="F26" s="337"/>
      <c r="G26" s="391"/>
      <c r="H26" s="446"/>
      <c r="I26" s="339"/>
      <c r="J26" s="336"/>
      <c r="K26" s="336"/>
      <c r="L26" s="388"/>
    </row>
    <row r="27" spans="2:12">
      <c r="B27" s="442"/>
      <c r="C27" s="447" t="s">
        <v>590</v>
      </c>
      <c r="D27" s="448"/>
      <c r="E27" s="448"/>
      <c r="F27" s="448"/>
      <c r="G27" s="449"/>
      <c r="H27" s="449"/>
      <c r="I27" s="449"/>
      <c r="J27" s="449"/>
      <c r="K27" s="449"/>
      <c r="L27" s="449"/>
    </row>
    <row r="28" spans="2:12" ht="34.9" customHeight="1">
      <c r="B28" s="450">
        <v>20</v>
      </c>
      <c r="C28" s="1308" t="s">
        <v>591</v>
      </c>
      <c r="D28" s="451">
        <v>3</v>
      </c>
      <c r="E28" s="337" t="s">
        <v>538</v>
      </c>
      <c r="F28" s="337" t="s">
        <v>532</v>
      </c>
      <c r="G28" s="391" t="s">
        <v>592</v>
      </c>
      <c r="H28" s="446" t="s">
        <v>593</v>
      </c>
      <c r="I28" s="390" t="s">
        <v>594</v>
      </c>
      <c r="J28" s="336"/>
      <c r="K28" s="336" t="s">
        <v>536</v>
      </c>
      <c r="L28" s="336" t="s">
        <v>536</v>
      </c>
    </row>
    <row r="29" spans="2:12" ht="34.9" customHeight="1">
      <c r="B29" s="450">
        <v>21</v>
      </c>
      <c r="C29" s="1309"/>
      <c r="D29" s="451"/>
      <c r="E29" s="337"/>
      <c r="F29" s="337"/>
      <c r="G29" s="391"/>
      <c r="H29" s="446"/>
      <c r="I29" s="390"/>
      <c r="J29" s="336"/>
      <c r="K29" s="336" t="s">
        <v>536</v>
      </c>
      <c r="L29" s="336" t="s">
        <v>536</v>
      </c>
    </row>
    <row r="30" spans="2:12">
      <c r="B30" s="442"/>
      <c r="C30" s="447" t="s">
        <v>595</v>
      </c>
      <c r="D30" s="448"/>
      <c r="E30" s="448"/>
      <c r="F30" s="448"/>
      <c r="G30" s="449"/>
      <c r="H30" s="449"/>
      <c r="I30" s="449"/>
      <c r="J30" s="449"/>
      <c r="K30" s="449"/>
      <c r="L30" s="449"/>
    </row>
    <row r="31" spans="2:12" ht="25.5">
      <c r="B31" s="450">
        <v>22</v>
      </c>
      <c r="C31" s="1308" t="s">
        <v>596</v>
      </c>
      <c r="D31" s="451">
        <v>3</v>
      </c>
      <c r="E31" s="337" t="s">
        <v>538</v>
      </c>
      <c r="F31" s="337" t="s">
        <v>532</v>
      </c>
      <c r="G31" s="446" t="s">
        <v>597</v>
      </c>
      <c r="H31" s="446" t="s">
        <v>598</v>
      </c>
      <c r="I31" s="403" t="s">
        <v>599</v>
      </c>
      <c r="J31" s="336" t="s">
        <v>536</v>
      </c>
      <c r="K31" s="336" t="s">
        <v>536</v>
      </c>
      <c r="L31" s="336" t="s">
        <v>536</v>
      </c>
    </row>
    <row r="32" spans="2:12" ht="52.15" customHeight="1">
      <c r="B32" s="450">
        <v>23</v>
      </c>
      <c r="C32" s="1310"/>
      <c r="D32" s="451">
        <v>3</v>
      </c>
      <c r="E32" s="451" t="s">
        <v>538</v>
      </c>
      <c r="F32" s="337" t="s">
        <v>532</v>
      </c>
      <c r="G32" s="336" t="s">
        <v>600</v>
      </c>
      <c r="H32" s="336" t="s">
        <v>601</v>
      </c>
      <c r="I32" s="425" t="s">
        <v>602</v>
      </c>
      <c r="J32" s="336" t="s">
        <v>536</v>
      </c>
      <c r="K32" s="336" t="s">
        <v>536</v>
      </c>
      <c r="L32" s="336" t="s">
        <v>536</v>
      </c>
    </row>
    <row r="33" spans="2:12" ht="51">
      <c r="B33" s="450">
        <v>24</v>
      </c>
      <c r="C33" s="1311"/>
      <c r="D33" s="451">
        <v>3</v>
      </c>
      <c r="E33" s="451" t="s">
        <v>538</v>
      </c>
      <c r="F33" s="337" t="s">
        <v>532</v>
      </c>
      <c r="G33" s="392" t="s">
        <v>603</v>
      </c>
      <c r="H33" s="446" t="s">
        <v>604</v>
      </c>
      <c r="I33" s="390" t="s">
        <v>605</v>
      </c>
      <c r="J33" s="336" t="s">
        <v>536</v>
      </c>
      <c r="K33" s="336" t="s">
        <v>536</v>
      </c>
      <c r="L33" s="336" t="s">
        <v>536</v>
      </c>
    </row>
    <row r="34" spans="2:12">
      <c r="B34" s="442"/>
      <c r="C34" s="447" t="s">
        <v>606</v>
      </c>
      <c r="D34" s="448"/>
      <c r="E34" s="448"/>
      <c r="F34" s="448"/>
      <c r="G34" s="449"/>
      <c r="H34" s="449"/>
      <c r="I34" s="449"/>
      <c r="J34" s="449"/>
      <c r="K34" s="449"/>
      <c r="L34" s="449"/>
    </row>
    <row r="35" spans="2:12" ht="69" customHeight="1">
      <c r="B35" s="450">
        <v>25</v>
      </c>
      <c r="C35" s="1306" t="s">
        <v>607</v>
      </c>
      <c r="D35" s="337">
        <v>3</v>
      </c>
      <c r="E35" s="337" t="s">
        <v>538</v>
      </c>
      <c r="F35" s="337" t="s">
        <v>532</v>
      </c>
      <c r="G35" s="1257" t="s">
        <v>608</v>
      </c>
      <c r="H35" s="440" t="s">
        <v>609</v>
      </c>
      <c r="I35" s="338" t="s">
        <v>610</v>
      </c>
      <c r="J35" s="336"/>
      <c r="K35" s="336"/>
      <c r="L35" s="390"/>
    </row>
    <row r="36" spans="2:12" ht="30">
      <c r="B36" s="450">
        <v>26</v>
      </c>
      <c r="C36" s="1307"/>
      <c r="D36" s="337">
        <v>3</v>
      </c>
      <c r="E36" s="337" t="s">
        <v>538</v>
      </c>
      <c r="F36" s="337" t="s">
        <v>539</v>
      </c>
      <c r="G36" s="1258" t="s">
        <v>611</v>
      </c>
      <c r="H36" s="1256" t="s">
        <v>612</v>
      </c>
      <c r="I36" s="390" t="s">
        <v>613</v>
      </c>
      <c r="J36" s="336"/>
      <c r="K36" s="336"/>
      <c r="L36" s="336"/>
    </row>
    <row r="37" spans="2:12">
      <c r="B37" s="442"/>
      <c r="C37" s="447" t="s">
        <v>614</v>
      </c>
      <c r="D37" s="448"/>
      <c r="E37" s="448"/>
      <c r="F37" s="448"/>
      <c r="G37" s="449"/>
      <c r="H37" s="449"/>
      <c r="I37" s="449"/>
      <c r="J37" s="449"/>
      <c r="K37" s="449"/>
      <c r="L37" s="449"/>
    </row>
    <row r="38" spans="2:12" ht="25.5">
      <c r="B38" s="450">
        <v>27</v>
      </c>
      <c r="C38" s="753" t="s">
        <v>615</v>
      </c>
      <c r="D38" s="337">
        <v>3</v>
      </c>
      <c r="E38" s="337" t="s">
        <v>538</v>
      </c>
      <c r="F38" s="337" t="s">
        <v>532</v>
      </c>
      <c r="G38" s="338" t="s">
        <v>616</v>
      </c>
      <c r="H38" s="336"/>
      <c r="I38" s="390"/>
      <c r="J38" s="336"/>
      <c r="K38" s="336"/>
      <c r="L38" s="336"/>
    </row>
    <row r="39" spans="2:12">
      <c r="B39" s="450"/>
      <c r="C39" s="753"/>
      <c r="D39" s="337"/>
      <c r="E39" s="337"/>
      <c r="F39" s="337"/>
      <c r="G39" s="338"/>
      <c r="H39" s="336"/>
      <c r="I39" s="390"/>
      <c r="J39" s="336"/>
      <c r="K39" s="336"/>
      <c r="L39" s="388"/>
    </row>
    <row r="40" spans="2:12">
      <c r="B40" s="450"/>
      <c r="C40" s="446"/>
      <c r="D40" s="337"/>
      <c r="E40" s="337"/>
      <c r="F40" s="337"/>
      <c r="G40" s="338"/>
      <c r="H40" s="336"/>
      <c r="I40" s="390"/>
      <c r="J40" s="336"/>
      <c r="K40" s="336"/>
      <c r="L40" s="388"/>
    </row>
    <row r="58" spans="1:1">
      <c r="A58" s="4"/>
    </row>
    <row r="60" spans="1:1">
      <c r="A60" s="467"/>
    </row>
    <row r="61" spans="1:1">
      <c r="A61" s="467"/>
    </row>
    <row r="62" spans="1:1">
      <c r="A62" s="467"/>
    </row>
    <row r="63" spans="1:1">
      <c r="A63" s="467"/>
    </row>
    <row r="64" spans="1:1">
      <c r="A64" s="467"/>
    </row>
    <row r="65" spans="1:1">
      <c r="A65" s="467"/>
    </row>
    <row r="66" spans="1:1">
      <c r="A66" s="467"/>
    </row>
    <row r="67" spans="1:1">
      <c r="A67" s="467"/>
    </row>
    <row r="68" spans="1:1">
      <c r="A68" s="467"/>
    </row>
    <row r="69" spans="1:1">
      <c r="A69" s="467"/>
    </row>
    <row r="70" spans="1:1">
      <c r="A70" s="467"/>
    </row>
    <row r="71" spans="1:1">
      <c r="A71" s="467"/>
    </row>
    <row r="72" spans="1:1">
      <c r="A72" s="467"/>
    </row>
    <row r="73" spans="1:1">
      <c r="A73" s="467"/>
    </row>
    <row r="74" spans="1:1">
      <c r="A74" s="467"/>
    </row>
    <row r="75" spans="1:1">
      <c r="A75" s="467"/>
    </row>
    <row r="76" spans="1:1">
      <c r="A76" s="467"/>
    </row>
    <row r="77" spans="1:1">
      <c r="A77" s="467"/>
    </row>
    <row r="78" spans="1:1">
      <c r="A78" s="467"/>
    </row>
    <row r="79" spans="1:1">
      <c r="A79" s="467"/>
    </row>
    <row r="80" spans="1:1">
      <c r="A80" s="467"/>
    </row>
    <row r="81" spans="1:1">
      <c r="A81" s="467"/>
    </row>
    <row r="82" spans="1:1">
      <c r="A82" s="467"/>
    </row>
    <row r="83" spans="1:1">
      <c r="A83" s="467"/>
    </row>
    <row r="84" spans="1:1">
      <c r="A84" s="467"/>
    </row>
    <row r="85" spans="1:1">
      <c r="A85" s="467"/>
    </row>
    <row r="86" spans="1:1">
      <c r="A86" s="467"/>
    </row>
    <row r="87" spans="1:1">
      <c r="A87" s="467"/>
    </row>
    <row r="88" spans="1:1">
      <c r="A88" s="467"/>
    </row>
    <row r="89" spans="1:1">
      <c r="A89" s="467"/>
    </row>
    <row r="90" spans="1:1">
      <c r="A90" s="467"/>
    </row>
    <row r="91" spans="1:1">
      <c r="A91" s="467"/>
    </row>
    <row r="92" spans="1:1">
      <c r="A92" s="467"/>
    </row>
    <row r="93" spans="1:1">
      <c r="A93" s="467"/>
    </row>
    <row r="94" spans="1:1">
      <c r="A94" s="467"/>
    </row>
    <row r="95" spans="1:1">
      <c r="A95" s="467"/>
    </row>
    <row r="96" spans="1:1">
      <c r="A96" s="467"/>
    </row>
    <row r="97" spans="1:1">
      <c r="A97" s="467"/>
    </row>
    <row r="98" spans="1:1">
      <c r="A98" s="467"/>
    </row>
    <row r="99" spans="1:1">
      <c r="A99" s="467"/>
    </row>
    <row r="100" spans="1:1">
      <c r="A100" s="467"/>
    </row>
    <row r="101" spans="1:1">
      <c r="A101" s="467"/>
    </row>
    <row r="102" spans="1:1">
      <c r="A102" s="467"/>
    </row>
    <row r="103" spans="1:1">
      <c r="A103" s="467"/>
    </row>
    <row r="104" spans="1:1">
      <c r="A104" s="467"/>
    </row>
  </sheetData>
  <mergeCells count="8">
    <mergeCell ref="C35:C36"/>
    <mergeCell ref="C28:C29"/>
    <mergeCell ref="C31:C33"/>
    <mergeCell ref="C6:C8"/>
    <mergeCell ref="C10:C11"/>
    <mergeCell ref="C13:C16"/>
    <mergeCell ref="C18:C21"/>
    <mergeCell ref="C22:C24"/>
  </mergeCells>
  <hyperlinks>
    <hyperlink ref="I9" r:id="rId1" xr:uid="{00000000-0004-0000-0500-000000000000}"/>
    <hyperlink ref="I20" r:id="rId2" display="https://www.afdc.energy.gov/data/categories/fuel-consumption-and-efficiency" xr:uid="{00000000-0004-0000-0500-000001000000}"/>
    <hyperlink ref="I21" r:id="rId3" xr:uid="{00000000-0004-0000-0500-000002000000}"/>
    <hyperlink ref="I6" r:id="rId4" xr:uid="{00000000-0004-0000-0500-000003000000}"/>
    <hyperlink ref="I13" r:id="rId5" xr:uid="{00000000-0004-0000-0500-000004000000}"/>
    <hyperlink ref="I14" r:id="rId6" xr:uid="{00000000-0004-0000-0500-000005000000}"/>
    <hyperlink ref="I31" r:id="rId7" location="municipal-solid-waste-&amp;-recycling-data-" xr:uid="{00000000-0004-0000-0500-000006000000}"/>
    <hyperlink ref="I32" r:id="rId8" xr:uid="{00000000-0004-0000-0500-000007000000}"/>
  </hyperlinks>
  <pageMargins left="0.75" right="0.75" top="1" bottom="1" header="0.5" footer="0.5"/>
  <pageSetup orientation="portrait" horizontalDpi="4294967292" verticalDpi="4294967292" r:id="rId9"/>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9">
    <tabColor theme="4" tint="0.39997558519241921"/>
  </sheetPr>
  <dimension ref="A1:AI244"/>
  <sheetViews>
    <sheetView showGridLines="0" zoomScale="115" zoomScaleNormal="115" workbookViewId="0">
      <pane ySplit="1" topLeftCell="A2" activePane="bottomLeft" state="frozen"/>
      <selection pane="bottomLeft" activeCell="D17" sqref="D17"/>
    </sheetView>
  </sheetViews>
  <sheetFormatPr defaultColWidth="8.7109375" defaultRowHeight="15"/>
  <cols>
    <col min="1" max="1" width="5.5703125" customWidth="1"/>
    <col min="2" max="2" width="27.28515625" customWidth="1"/>
    <col min="3" max="4" width="19.7109375" customWidth="1"/>
    <col min="5" max="5" width="13" customWidth="1"/>
    <col min="6" max="6" width="20.42578125" customWidth="1"/>
    <col min="7" max="7" width="12.7109375" customWidth="1"/>
    <col min="8" max="8" width="11.7109375" customWidth="1"/>
    <col min="35" max="35" width="10.85546875" customWidth="1"/>
  </cols>
  <sheetData>
    <row r="1" spans="1:35" s="1025" customFormat="1" ht="29.65" customHeight="1" thickBot="1">
      <c r="A1" s="1024"/>
      <c r="B1" s="1215" t="s">
        <v>617</v>
      </c>
      <c r="C1" s="1216"/>
      <c r="D1" s="1024"/>
      <c r="E1" s="1217"/>
      <c r="F1" s="1024"/>
      <c r="G1" s="1217"/>
      <c r="H1" s="1024"/>
      <c r="I1" s="1024"/>
      <c r="J1" s="1024"/>
      <c r="K1" s="1024"/>
      <c r="L1" s="1024"/>
      <c r="M1" s="1024"/>
      <c r="N1" s="1024"/>
      <c r="O1" s="1024"/>
      <c r="P1" s="1024"/>
      <c r="Q1" s="1024"/>
      <c r="R1" s="1024"/>
      <c r="S1" s="1024"/>
      <c r="T1" s="1024"/>
      <c r="U1" s="1024"/>
      <c r="V1" s="1024"/>
      <c r="W1" s="1024"/>
      <c r="X1" s="1024"/>
      <c r="Y1" s="1024"/>
      <c r="Z1" s="1024"/>
      <c r="AA1" s="1024"/>
      <c r="AB1" s="1024"/>
      <c r="AC1" s="1024"/>
      <c r="AD1" s="1024"/>
      <c r="AE1" s="1024"/>
      <c r="AF1" s="1024"/>
      <c r="AG1" s="1024"/>
      <c r="AH1" s="1024"/>
      <c r="AI1" s="1024"/>
    </row>
    <row r="3" spans="1:35" ht="18">
      <c r="B3" s="4" t="s">
        <v>618</v>
      </c>
      <c r="C3" s="28">
        <f>SUM(C7:C8)</f>
        <v>418236.56546447874</v>
      </c>
      <c r="D3" s="28">
        <f>SUM(D7:D8)</f>
        <v>490519.78930584184</v>
      </c>
      <c r="F3" s="3">
        <f>(D3-C3)/C3</f>
        <v>0.1728285611782602</v>
      </c>
    </row>
    <row r="4" spans="1:35">
      <c r="B4" s="1031" t="s">
        <v>619</v>
      </c>
      <c r="C4" s="1032">
        <v>2009</v>
      </c>
      <c r="D4" s="1033">
        <v>2019</v>
      </c>
      <c r="E4" s="729"/>
    </row>
    <row r="5" spans="1:35">
      <c r="B5" s="1034" t="s">
        <v>620</v>
      </c>
      <c r="C5" s="1026">
        <f>SUMIF('Summary Details'!$B$6:$B$30,'GHG Analysis'!$B5,'Summary Details'!$O$6:$O$30)</f>
        <v>492658.89262494008</v>
      </c>
      <c r="D5" s="1027">
        <f>SUMIF('Summary Details'!$B$35:$B$60,'GHG Analysis'!$B5,'Summary Details'!$O$35:$O$60)</f>
        <v>457433.77069123241</v>
      </c>
      <c r="E5" s="729">
        <f>D5/$D$12</f>
        <v>0.25501975701398816</v>
      </c>
      <c r="F5" s="3">
        <f>(D5-C5)/C5</f>
        <v>-7.150002255317954E-2</v>
      </c>
    </row>
    <row r="6" spans="1:35">
      <c r="B6" s="1034" t="s">
        <v>621</v>
      </c>
      <c r="C6" s="1026">
        <f>SUMIF('Summary Details'!$B$6:$B$30,'GHG Analysis'!$B6,'Summary Details'!$O$6:$O$30)</f>
        <v>782030.98676891928</v>
      </c>
      <c r="D6" s="1027">
        <f>SUMIF('Summary Details'!$B$35:$B$60,'GHG Analysis'!$B6,'Summary Details'!$O$35:$O$60)</f>
        <v>705242.70753335615</v>
      </c>
      <c r="E6" s="729">
        <f t="shared" ref="E6:E11" si="0">D6/$D$12</f>
        <v>0.39317347217121584</v>
      </c>
      <c r="F6" s="3">
        <f t="shared" ref="F6:F12" si="1">(D6-C6)/C6</f>
        <v>-9.8190839665862409E-2</v>
      </c>
    </row>
    <row r="7" spans="1:35">
      <c r="B7" s="1034" t="s">
        <v>622</v>
      </c>
      <c r="C7" s="1026">
        <f>SUMIF('Summary Details'!$B$6:$B$30,'GHG Analysis'!$B7,'Summary Details'!$O$6:$O$30)</f>
        <v>414445.89383128646</v>
      </c>
      <c r="D7" s="1027">
        <f>SUMIF('Summary Details'!$B$35:$B$60,'GHG Analysis'!$B7,'Summary Details'!$O$35:$O$60)</f>
        <v>485272.60888024024</v>
      </c>
      <c r="E7" s="729">
        <f>D7/$D$12</f>
        <v>0.27053993546470562</v>
      </c>
      <c r="F7" s="3">
        <f t="shared" si="1"/>
        <v>0.17089496144890282</v>
      </c>
      <c r="AI7" s="18"/>
    </row>
    <row r="8" spans="1:35">
      <c r="B8" s="1034" t="s">
        <v>623</v>
      </c>
      <c r="C8" s="1026">
        <f>SUMIF('Summary Details'!$B$6:$B$30,'GHG Analysis'!$B8,'Summary Details'!$O$6:$O$30)</f>
        <v>3790.6716331922653</v>
      </c>
      <c r="D8" s="1027">
        <f>SUMIF('Summary Details'!$B$35:$B$60,'GHG Analysis'!$B8,'Summary Details'!$O$35:$O$60)</f>
        <v>5247.1804256015857</v>
      </c>
      <c r="E8" s="729">
        <f t="shared" si="0"/>
        <v>2.9253080180840245E-3</v>
      </c>
      <c r="F8" s="3">
        <f t="shared" si="1"/>
        <v>0.38423502042637769</v>
      </c>
      <c r="AI8" s="18"/>
    </row>
    <row r="9" spans="1:35">
      <c r="B9" s="1034" t="s">
        <v>595</v>
      </c>
      <c r="C9" s="1026">
        <f>SUMIF('Summary Details'!$B$6:$B$30,'GHG Analysis'!$B9,'Summary Details'!$O$6:$O$30)</f>
        <v>150241.44035578688</v>
      </c>
      <c r="D9" s="1027">
        <f>SUMIF('Summary Details'!$B$35:$B$60,'GHG Analysis'!$B9,'Summary Details'!$O$35:$O$60)</f>
        <v>137456.07655680695</v>
      </c>
      <c r="E9" s="729">
        <f t="shared" si="0"/>
        <v>7.6631891848830069E-2</v>
      </c>
      <c r="F9" s="3">
        <f t="shared" si="1"/>
        <v>-8.5098783456168295E-2</v>
      </c>
      <c r="G9" s="19"/>
      <c r="AI9" s="18"/>
    </row>
    <row r="10" spans="1:35">
      <c r="B10" s="1034" t="s">
        <v>624</v>
      </c>
      <c r="C10" s="1026">
        <f>SUMIF('Summary Details'!$B$6:$B$30,'GHG Analysis'!$B10,'Summary Details'!$O$6:$O$30)</f>
        <v>2180.4471434967609</v>
      </c>
      <c r="D10" s="1027">
        <f>SUMIF('Summary Details'!$B$35:$B$60,'GHG Analysis'!$B10,'Summary Details'!$O$35:$O$60)</f>
        <v>1500.7164084808862</v>
      </c>
      <c r="E10" s="729">
        <f t="shared" si="0"/>
        <v>8.3665080796151191E-4</v>
      </c>
      <c r="F10" s="3">
        <f t="shared" si="1"/>
        <v>-0.3117391481115187</v>
      </c>
      <c r="G10" s="19"/>
    </row>
    <row r="11" spans="1:35">
      <c r="B11" s="1034" t="s">
        <v>614</v>
      </c>
      <c r="C11" s="1026">
        <f>SUMIF('Summary Details'!$B$6:$B$30,'GHG Analysis'!$B11,'Summary Details'!$O$6:$O$30)</f>
        <v>1528.8759087644726</v>
      </c>
      <c r="D11" s="1027">
        <f>SUMIF('Summary Details'!$B$35:$B$60,'GHG Analysis'!$B11,'Summary Details'!$O$35:$O$60)</f>
        <v>1565.8891546873906</v>
      </c>
      <c r="E11" s="729">
        <f t="shared" si="0"/>
        <v>8.7298467521491104E-4</v>
      </c>
      <c r="F11" s="3">
        <f t="shared" si="1"/>
        <v>2.4209450689055251E-2</v>
      </c>
      <c r="G11" s="19"/>
    </row>
    <row r="12" spans="1:35">
      <c r="B12" s="1028" t="s">
        <v>625</v>
      </c>
      <c r="C12" s="1029">
        <f>SUM(C5:C11)</f>
        <v>1846877.2082663863</v>
      </c>
      <c r="D12" s="1030">
        <f>SUM(D5:D11)</f>
        <v>1793718.9496504054</v>
      </c>
      <c r="E12" s="1136">
        <f>(D12-C12)/C12</f>
        <v>-2.8782779048900104E-2</v>
      </c>
      <c r="F12" s="3">
        <f t="shared" si="1"/>
        <v>-2.8782779048900104E-2</v>
      </c>
      <c r="G12" s="19">
        <f>D12-C12</f>
        <v>-53158.258615980856</v>
      </c>
    </row>
    <row r="13" spans="1:35">
      <c r="B13" s="1043" t="s">
        <v>5</v>
      </c>
      <c r="C13" s="1044">
        <f>'Town Information'!C4</f>
        <v>181045</v>
      </c>
      <c r="D13" s="1045">
        <f>'Town Information'!D4</f>
        <v>185428</v>
      </c>
      <c r="E13" s="729"/>
      <c r="G13" s="19"/>
    </row>
    <row r="14" spans="1:35">
      <c r="B14" s="4"/>
      <c r="C14" s="57">
        <f>SUM(C7:C8)</f>
        <v>418236.56546447874</v>
      </c>
      <c r="D14" s="57">
        <f>SUM(D7:D8)</f>
        <v>490519.78930584184</v>
      </c>
      <c r="E14" s="729">
        <f>(D14-C14)/C14</f>
        <v>0.1728285611782602</v>
      </c>
      <c r="F14" s="1174"/>
      <c r="G14" s="19"/>
    </row>
    <row r="15" spans="1:35" ht="18">
      <c r="B15" s="4" t="s">
        <v>626</v>
      </c>
      <c r="C15" s="1145">
        <f>C12/C13</f>
        <v>10.201205270879539</v>
      </c>
      <c r="D15" s="1145">
        <f>D12/D13</f>
        <v>9.6733985679099455</v>
      </c>
      <c r="E15" s="729">
        <f>(D15-C15)/C15</f>
        <v>-5.1739641439847883E-2</v>
      </c>
      <c r="G15" s="19"/>
    </row>
    <row r="16" spans="1:35">
      <c r="B16" s="1031" t="s">
        <v>619</v>
      </c>
      <c r="C16" s="1032">
        <v>2009</v>
      </c>
      <c r="D16" s="1033">
        <v>2019</v>
      </c>
      <c r="E16" s="729"/>
      <c r="G16" s="19"/>
    </row>
    <row r="17" spans="2:9">
      <c r="B17" s="1034" t="s">
        <v>530</v>
      </c>
      <c r="C17" s="1039">
        <f>SUM(C5:C6)/C$13</f>
        <v>7.040735062519591</v>
      </c>
      <c r="D17" s="1039">
        <f>SUM(D5:D6)/D$13</f>
        <v>6.2702314549290756</v>
      </c>
      <c r="E17" s="729"/>
      <c r="G17" s="19"/>
    </row>
    <row r="18" spans="2:9">
      <c r="B18" s="1034" t="s">
        <v>622</v>
      </c>
      <c r="C18" s="1039">
        <f t="shared" ref="C18:D18" si="2">C7/C$13</f>
        <v>2.2891871845744785</v>
      </c>
      <c r="D18" s="1040">
        <f t="shared" si="2"/>
        <v>2.6170406242867323</v>
      </c>
      <c r="G18" s="19"/>
    </row>
    <row r="19" spans="2:9">
      <c r="B19" s="1034" t="s">
        <v>623</v>
      </c>
      <c r="C19" s="1039">
        <f>C8/C$13</f>
        <v>2.0937731686554533E-2</v>
      </c>
      <c r="D19" s="1040">
        <f t="shared" ref="D19" si="3">D8/D$13</f>
        <v>2.8297670392829485E-2</v>
      </c>
      <c r="G19" s="19"/>
    </row>
    <row r="20" spans="2:9">
      <c r="B20" s="1034" t="s">
        <v>595</v>
      </c>
      <c r="C20" s="1039">
        <f t="shared" ref="C20:D20" si="4">C9/C$13</f>
        <v>0.829856888374641</v>
      </c>
      <c r="D20" s="1040">
        <f t="shared" si="4"/>
        <v>0.74129083286670272</v>
      </c>
      <c r="G20" s="19"/>
    </row>
    <row r="21" spans="2:9">
      <c r="B21" s="1034" t="s">
        <v>624</v>
      </c>
      <c r="C21" s="1039">
        <f t="shared" ref="C21:D21" si="5">C10/C$13</f>
        <v>1.2043675017243011E-2</v>
      </c>
      <c r="D21" s="1040">
        <f t="shared" si="5"/>
        <v>8.0932567275755884E-3</v>
      </c>
      <c r="G21" s="19"/>
    </row>
    <row r="22" spans="2:9">
      <c r="B22" s="1034" t="s">
        <v>614</v>
      </c>
      <c r="C22" s="1039">
        <f t="shared" ref="C22:D22" si="6">C11/C$13</f>
        <v>8.4447287070312498E-3</v>
      </c>
      <c r="D22" s="1040">
        <f t="shared" si="6"/>
        <v>8.4447287070312498E-3</v>
      </c>
      <c r="G22" s="19"/>
    </row>
    <row r="23" spans="2:9">
      <c r="B23" s="1028" t="s">
        <v>625</v>
      </c>
      <c r="C23" s="1041">
        <f>C12/C13</f>
        <v>10.201205270879539</v>
      </c>
      <c r="D23" s="1042">
        <f>D12/D13</f>
        <v>9.6733985679099455</v>
      </c>
      <c r="G23" s="19"/>
    </row>
    <row r="24" spans="2:9">
      <c r="B24" s="4"/>
      <c r="C24" s="4"/>
      <c r="D24" s="83"/>
      <c r="E24" s="83"/>
      <c r="G24" s="19"/>
    </row>
    <row r="25" spans="2:9">
      <c r="B25" s="4" t="s">
        <v>627</v>
      </c>
      <c r="C25" s="4"/>
      <c r="F25" s="3"/>
    </row>
    <row r="26" spans="2:9">
      <c r="B26" s="1031" t="s">
        <v>619</v>
      </c>
      <c r="C26" s="1032">
        <v>2009</v>
      </c>
      <c r="D26" s="1033">
        <v>2019</v>
      </c>
    </row>
    <row r="27" spans="2:9">
      <c r="B27" s="1034" t="s">
        <v>530</v>
      </c>
      <c r="C27" s="1037">
        <f>C5/$C$12</f>
        <v>0.26675238094869647</v>
      </c>
      <c r="D27" s="1038">
        <f>D5/$D$12</f>
        <v>0.25501975701398816</v>
      </c>
    </row>
    <row r="28" spans="2:9">
      <c r="B28" s="1034" t="s">
        <v>622</v>
      </c>
      <c r="C28" s="1037">
        <f t="shared" ref="C28:C32" si="7">C7/$C$12</f>
        <v>0.22440359975004273</v>
      </c>
      <c r="D28" s="1038">
        <f>D7/$D$12</f>
        <v>0.27053993546470562</v>
      </c>
    </row>
    <row r="29" spans="2:9">
      <c r="B29" s="1034" t="s">
        <v>623</v>
      </c>
      <c r="C29" s="1037">
        <f t="shared" si="7"/>
        <v>2.0524762643806009E-3</v>
      </c>
      <c r="D29" s="1038">
        <f t="shared" ref="D29" si="8">D8/$D$12</f>
        <v>2.9253080180840245E-3</v>
      </c>
    </row>
    <row r="30" spans="2:9">
      <c r="B30" s="1034" t="s">
        <v>595</v>
      </c>
      <c r="C30" s="1037">
        <f t="shared" si="7"/>
        <v>8.1348905971293267E-2</v>
      </c>
      <c r="D30" s="1038">
        <f t="shared" ref="D30" si="9">D9/$D$12</f>
        <v>7.6631891848830069E-2</v>
      </c>
      <c r="I30" s="2"/>
    </row>
    <row r="31" spans="2:9">
      <c r="B31" s="1034" t="s">
        <v>624</v>
      </c>
      <c r="C31" s="1037">
        <f t="shared" si="7"/>
        <v>1.180612946944907E-3</v>
      </c>
      <c r="D31" s="1038">
        <f t="shared" ref="D31" si="10">D10/$D$12</f>
        <v>8.3665080796151191E-4</v>
      </c>
      <c r="E31" s="362"/>
      <c r="F31" s="3"/>
      <c r="G31" s="362"/>
      <c r="I31" s="2"/>
    </row>
    <row r="32" spans="2:9">
      <c r="B32" s="1034" t="s">
        <v>614</v>
      </c>
      <c r="C32" s="1037">
        <f t="shared" si="7"/>
        <v>8.2781676113680949E-4</v>
      </c>
      <c r="D32" s="1038">
        <f t="shared" ref="D32" si="11">D11/$D$12</f>
        <v>8.7298467521491104E-4</v>
      </c>
      <c r="E32" s="362"/>
      <c r="F32" s="3"/>
      <c r="G32" s="362"/>
      <c r="I32" s="2"/>
    </row>
    <row r="33" spans="2:10">
      <c r="B33" s="1028" t="s">
        <v>625</v>
      </c>
      <c r="C33" s="1035">
        <f>SUM(C27:C32)</f>
        <v>0.57656579264249486</v>
      </c>
      <c r="D33" s="1036">
        <f>SUM(D27:D32)</f>
        <v>0.60682652782878421</v>
      </c>
      <c r="F33" s="3"/>
      <c r="I33" s="2"/>
    </row>
    <row r="34" spans="2:10">
      <c r="E34" s="3"/>
      <c r="H34" s="2"/>
    </row>
    <row r="35" spans="2:10">
      <c r="E35" s="1176"/>
      <c r="F35" s="1177"/>
      <c r="G35" s="1175"/>
      <c r="H35" s="2"/>
    </row>
    <row r="36" spans="2:10" ht="18">
      <c r="B36" s="4" t="s">
        <v>628</v>
      </c>
      <c r="E36" s="3"/>
      <c r="H36" s="2"/>
      <c r="J36" s="4"/>
    </row>
    <row r="37" spans="2:10">
      <c r="B37" s="1031" t="s">
        <v>629</v>
      </c>
      <c r="C37" s="1032">
        <v>2009</v>
      </c>
      <c r="D37" s="1033">
        <v>2019</v>
      </c>
      <c r="E37" s="1023"/>
      <c r="F37" s="50"/>
      <c r="I37" s="2"/>
    </row>
    <row r="38" spans="2:10">
      <c r="B38" s="1034" t="s">
        <v>630</v>
      </c>
      <c r="C38" s="1039">
        <f>SUMIF('Summary Details'!$K$6:$K$30,'GHG Analysis'!$B38,'Summary Details'!$O$6:$O$30)</f>
        <v>547216.14449193852</v>
      </c>
      <c r="D38" s="1027">
        <f>SUMIF('Summary Details'!$K$35:$K$60,'GHG Analysis'!$B38,'Summary Details'!$O$35:$O$60)</f>
        <v>361014.44396852801</v>
      </c>
      <c r="E38" s="729">
        <f t="shared" ref="E38:E49" si="12">D38/$D$50</f>
        <v>0.2012658917601832</v>
      </c>
      <c r="F38" s="3">
        <f t="shared" ref="F38:F49" si="13">(D38-C38)/C38</f>
        <v>-0.34027084616863601</v>
      </c>
      <c r="I38" s="725"/>
    </row>
    <row r="39" spans="2:10">
      <c r="B39" s="1034" t="s">
        <v>161</v>
      </c>
      <c r="C39" s="1039">
        <f>SUMIF('Summary Details'!$K$6:$K$30,'GHG Analysis'!$B39,'Summary Details'!$O$6:$O$30)</f>
        <v>490296.38020560006</v>
      </c>
      <c r="D39" s="1027">
        <f>SUMIF('Summary Details'!$K$35:$K$60,'GHG Analysis'!$B39,'Summary Details'!$O$35:$O$60)</f>
        <v>558962.81111705012</v>
      </c>
      <c r="E39" s="729">
        <f t="shared" si="12"/>
        <v>0.31162229245891143</v>
      </c>
      <c r="F39" s="3">
        <f t="shared" si="13"/>
        <v>0.1400508624653839</v>
      </c>
      <c r="I39" s="2"/>
    </row>
    <row r="40" spans="2:10">
      <c r="B40" s="1034" t="s">
        <v>551</v>
      </c>
      <c r="C40" s="1039">
        <f>SUMIF('Summary Details'!$K$6:$K$30,'GHG Analysis'!$B40,'Summary Details'!$O$6:$O$30)</f>
        <v>146057.45408953752</v>
      </c>
      <c r="D40" s="1027">
        <f>SUMIF('Summary Details'!$K$35:$K$60,'GHG Analysis'!$B40,'Summary Details'!$O$35:$O$60)</f>
        <v>166512.92650427544</v>
      </c>
      <c r="E40" s="729">
        <f t="shared" si="12"/>
        <v>9.2831112999463325E-2</v>
      </c>
      <c r="F40" s="3">
        <f t="shared" si="13"/>
        <v>0.14005086246538373</v>
      </c>
      <c r="G40" s="53"/>
    </row>
    <row r="41" spans="2:10">
      <c r="B41" s="1034" t="s">
        <v>631</v>
      </c>
      <c r="C41" s="1039">
        <f>SUMIF('Summary Details'!$K$6:$K$30,'GHG Analysis'!$B41,'Summary Details'!$O$6:$O$30)</f>
        <v>91571.387239164542</v>
      </c>
      <c r="D41" s="1027">
        <f>SUMIF('Summary Details'!$K$35:$K$60,'GHG Analysis'!$B41,'Summary Details'!$O$35:$O$60)</f>
        <v>76426.089214665219</v>
      </c>
      <c r="E41" s="729">
        <f t="shared" si="12"/>
        <v>4.2607616555291793E-2</v>
      </c>
      <c r="F41" s="3">
        <f t="shared" si="13"/>
        <v>-0.16539334481133391</v>
      </c>
    </row>
    <row r="42" spans="2:10">
      <c r="B42" s="1034" t="s">
        <v>206</v>
      </c>
      <c r="C42" s="1039">
        <f>SUMIF('Summary Details'!$K$6:$K$30,'GHG Analysis'!$B42,'Summary Details'!$O$6:$O$30)</f>
        <v>1728.9605111153678</v>
      </c>
      <c r="D42" s="1027">
        <f>SUMIF('Summary Details'!$K$35:$K$60,'GHG Analysis'!$B42,'Summary Details'!$O$35:$O$60)</f>
        <v>1728.9605111153678</v>
      </c>
      <c r="E42" s="729">
        <f t="shared" si="12"/>
        <v>9.6389710966277129E-4</v>
      </c>
      <c r="F42" s="3">
        <f t="shared" si="13"/>
        <v>0</v>
      </c>
    </row>
    <row r="43" spans="2:10">
      <c r="B43" s="1034" t="s">
        <v>236</v>
      </c>
      <c r="C43" s="1039">
        <f>SUMIF('Summary Details'!$K$6:$K$30,'GHG Analysis'!$B43,'Summary Details'!$O$6:$O$30)</f>
        <v>334522.49962105486</v>
      </c>
      <c r="D43" s="1027">
        <f>SUMIF('Summary Details'!$K$35:$K$60,'GHG Analysis'!$B43,'Summary Details'!$O$35:$O$60)</f>
        <v>390291.86870530201</v>
      </c>
      <c r="E43" s="729">
        <f t="shared" si="12"/>
        <v>0.21758808356312989</v>
      </c>
      <c r="F43" s="3">
        <f t="shared" si="13"/>
        <v>0.16671335753924585</v>
      </c>
    </row>
    <row r="44" spans="2:10">
      <c r="B44" s="1034" t="s">
        <v>239</v>
      </c>
      <c r="C44" s="1039">
        <f>SUMIF('Summary Details'!$K$6:$K$30,'GHG Analysis'!$B44,'Summary Details'!$O$6:$O$30)</f>
        <v>81503.234176757236</v>
      </c>
      <c r="D44" s="1027">
        <f>SUMIF('Summary Details'!$K$35:$K$60,'GHG Analysis'!$B44,'Summary Details'!$O$35:$O$60)</f>
        <v>96662.213216220654</v>
      </c>
      <c r="E44" s="729">
        <f t="shared" si="12"/>
        <v>5.3889274702182327E-2</v>
      </c>
      <c r="F44" s="3">
        <f t="shared" si="13"/>
        <v>0.18599236205262631</v>
      </c>
    </row>
    <row r="45" spans="2:10">
      <c r="B45" s="1034" t="s">
        <v>331</v>
      </c>
      <c r="C45" s="1039">
        <f>SUMIF('Summary Details'!$K$6:$K$30,'GHG Analysis'!$B45,'Summary Details'!$O$6:$O$30)</f>
        <v>2210.8316666666651</v>
      </c>
      <c r="D45" s="1027">
        <f>SUMIF('Summary Details'!$K$35:$K$60,'GHG Analysis'!$B45,'Summary Details'!$O$35:$O$60)</f>
        <v>3097.6707017543858</v>
      </c>
      <c r="E45" s="729">
        <f t="shared" si="12"/>
        <v>1.7269543271303009E-3</v>
      </c>
      <c r="F45" s="3">
        <f t="shared" si="13"/>
        <v>0.40113367673298872</v>
      </c>
    </row>
    <row r="46" spans="2:10">
      <c r="B46" s="1034" t="s">
        <v>632</v>
      </c>
      <c r="C46" s="1039">
        <f>SUMIF('Summary Details'!$K$6:$K$30,'GHG Analysis'!$B46,'Summary Details'!$O$6:$O$30)</f>
        <v>99510.497395649058</v>
      </c>
      <c r="D46" s="1027">
        <f>SUMIF('Summary Details'!$K$35:$K$60,'GHG Analysis'!$B46,'Summary Details'!$O$35:$O$60)</f>
        <v>107048.69750359716</v>
      </c>
      <c r="E46" s="729">
        <f t="shared" si="12"/>
        <v>5.9679749452644669E-2</v>
      </c>
      <c r="F46" s="3">
        <f t="shared" si="13"/>
        <v>7.5752813072339178E-2</v>
      </c>
    </row>
    <row r="47" spans="2:10">
      <c r="B47" s="1034" t="s">
        <v>633</v>
      </c>
      <c r="C47" s="1039">
        <f>SUMIF('Summary Details'!$K$6:$K$30,'GHG Analysis'!$B47,'Summary Details'!$O$6:$O$30)</f>
        <v>46777.339152137807</v>
      </c>
      <c r="D47" s="1027">
        <f>SUMIF('Summary Details'!$K$35:$K$60,'GHG Analysis'!$B47,'Summary Details'!$O$35:$O$60)</f>
        <v>26453.775245209774</v>
      </c>
      <c r="E47" s="729">
        <f t="shared" si="12"/>
        <v>1.4748004557997001E-2</v>
      </c>
      <c r="F47" s="3">
        <f t="shared" si="13"/>
        <v>-0.43447456130046275</v>
      </c>
    </row>
    <row r="48" spans="2:10">
      <c r="B48" s="1034" t="s">
        <v>634</v>
      </c>
      <c r="C48" s="1039">
        <f>SUMIF('Summary Details'!$K$6:$K$30,'GHG Analysis'!$B48,'Summary Details'!$O$6:$O$30)</f>
        <v>3953.6038080000003</v>
      </c>
      <c r="D48" s="1027">
        <f>SUMIF('Summary Details'!$K$35:$K$60,'GHG Analysis'!$B48,'Summary Details'!$O$35:$O$60)</f>
        <v>3953.6038080000003</v>
      </c>
      <c r="E48" s="729">
        <f t="shared" si="12"/>
        <v>2.2041378381883934E-3</v>
      </c>
      <c r="F48" s="3">
        <f t="shared" si="13"/>
        <v>0</v>
      </c>
    </row>
    <row r="49" spans="2:7">
      <c r="B49" s="1034" t="s">
        <v>635</v>
      </c>
      <c r="C49" s="1039">
        <f>SUMIF('Summary Details'!$K$6:$K$30,'GHG Analysis'!$B49,'Summary Details'!$O$6:$O$30)</f>
        <v>1528.8759087644726</v>
      </c>
      <c r="D49" s="1027">
        <f>SUMIF('Summary Details'!$K$35:$K$60,'GHG Analysis'!$B49,'Summary Details'!$O$35:$O$60)</f>
        <v>1565.8891546873906</v>
      </c>
      <c r="E49" s="729">
        <f t="shared" si="12"/>
        <v>8.7298467521491104E-4</v>
      </c>
      <c r="F49" s="3">
        <f t="shared" si="13"/>
        <v>2.4209450689055251E-2</v>
      </c>
    </row>
    <row r="50" spans="2:7">
      <c r="B50" s="1028" t="s">
        <v>625</v>
      </c>
      <c r="C50" s="1041">
        <f>SUM(C38:C49)</f>
        <v>1846877.2082663861</v>
      </c>
      <c r="D50" s="1042">
        <f>SUM(D38:D49)</f>
        <v>1793718.9496504054</v>
      </c>
      <c r="F50" s="50"/>
    </row>
    <row r="51" spans="2:7">
      <c r="B51" s="29" t="s">
        <v>636</v>
      </c>
      <c r="C51" s="724">
        <f>C12-C50</f>
        <v>0</v>
      </c>
      <c r="D51" s="724">
        <f>D12-D50</f>
        <v>0</v>
      </c>
      <c r="E51" s="18"/>
      <c r="F51" s="50"/>
    </row>
    <row r="52" spans="2:7">
      <c r="E52" s="18"/>
      <c r="F52" s="50"/>
    </row>
    <row r="53" spans="2:7">
      <c r="B53" s="4" t="s">
        <v>637</v>
      </c>
      <c r="F53" s="50"/>
      <c r="G53" s="28"/>
    </row>
    <row r="54" spans="2:7">
      <c r="B54" s="1031" t="s">
        <v>629</v>
      </c>
      <c r="C54" s="1032">
        <v>2009</v>
      </c>
      <c r="D54" s="1033">
        <v>2019</v>
      </c>
      <c r="F54" s="50"/>
      <c r="G54" s="28"/>
    </row>
    <row r="55" spans="2:7">
      <c r="B55" s="1034" t="str">
        <f>B38</f>
        <v>Electricity</v>
      </c>
      <c r="C55" s="1037">
        <f t="shared" ref="C55:D58" si="14">C38/C$50</f>
        <v>0.29629265120749182</v>
      </c>
      <c r="D55" s="1038">
        <f t="shared" si="14"/>
        <v>0.2012658917601832</v>
      </c>
      <c r="F55" s="50"/>
      <c r="G55" s="28"/>
    </row>
    <row r="56" spans="2:7">
      <c r="B56" s="1034" t="str">
        <f>B39</f>
        <v>Natural Gas</v>
      </c>
      <c r="C56" s="1037">
        <f t="shared" si="14"/>
        <v>0.26547318793642383</v>
      </c>
      <c r="D56" s="1038">
        <f t="shared" si="14"/>
        <v>0.31162229245891143</v>
      </c>
      <c r="E56" s="3">
        <f>(D56-C56)/C56</f>
        <v>0.17383715802418248</v>
      </c>
      <c r="F56" s="50"/>
      <c r="G56" s="28"/>
    </row>
    <row r="57" spans="2:7">
      <c r="B57" s="1034" t="str">
        <f>B40</f>
        <v>Fugitive Natural Gas</v>
      </c>
      <c r="C57" s="1037">
        <f t="shared" si="14"/>
        <v>7.9083467723681383E-2</v>
      </c>
      <c r="D57" s="1038">
        <f t="shared" si="14"/>
        <v>9.2831112999463325E-2</v>
      </c>
      <c r="F57" s="50"/>
      <c r="G57" s="28"/>
    </row>
    <row r="58" spans="2:7">
      <c r="B58" s="1034" t="str">
        <f>B41</f>
        <v>Distillate Fuel Oil #2</v>
      </c>
      <c r="C58" s="1037">
        <f t="shared" si="14"/>
        <v>4.9581740913420089E-2</v>
      </c>
      <c r="D58" s="1038">
        <f t="shared" si="14"/>
        <v>4.2607616555291793E-2</v>
      </c>
      <c r="G58" s="28"/>
    </row>
    <row r="59" spans="2:7">
      <c r="B59" s="1034" t="str">
        <f>B43</f>
        <v>Gasoline</v>
      </c>
      <c r="C59" s="1037">
        <f t="shared" ref="C59:D63" si="15">C43/C$50</f>
        <v>0.18112871723348739</v>
      </c>
      <c r="D59" s="1038">
        <f t="shared" si="15"/>
        <v>0.21758808356312989</v>
      </c>
      <c r="G59" s="57"/>
    </row>
    <row r="60" spans="2:7">
      <c r="B60" s="1034" t="str">
        <f>B44</f>
        <v>Diesel</v>
      </c>
      <c r="C60" s="1037">
        <f t="shared" si="15"/>
        <v>4.4130293996785051E-2</v>
      </c>
      <c r="D60" s="1038">
        <f t="shared" si="15"/>
        <v>5.3889274702182327E-2</v>
      </c>
      <c r="G60" s="57"/>
    </row>
    <row r="61" spans="2:7">
      <c r="B61" s="1034" t="str">
        <f>B45</f>
        <v>Aviation Fuel</v>
      </c>
      <c r="C61" s="1037">
        <f t="shared" si="15"/>
        <v>1.1970647841509255E-3</v>
      </c>
      <c r="D61" s="1038">
        <f t="shared" si="15"/>
        <v>1.7269543271303009E-3</v>
      </c>
    </row>
    <row r="62" spans="2:7">
      <c r="B62" s="1034" t="str">
        <f>B46</f>
        <v>MSW Incinerated</v>
      </c>
      <c r="C62" s="1037">
        <f t="shared" si="15"/>
        <v>5.3880407939549423E-2</v>
      </c>
      <c r="D62" s="1038">
        <f t="shared" si="15"/>
        <v>5.9679749452644669E-2</v>
      </c>
    </row>
    <row r="63" spans="2:7">
      <c r="B63" s="1034" t="s">
        <v>638</v>
      </c>
      <c r="C63" s="1037">
        <f t="shared" si="15"/>
        <v>2.5327801405945358E-2</v>
      </c>
      <c r="D63" s="1038">
        <f t="shared" si="15"/>
        <v>1.4748004557997001E-2</v>
      </c>
    </row>
    <row r="64" spans="2:7">
      <c r="B64" s="1034" t="s">
        <v>635</v>
      </c>
      <c r="C64" s="1037">
        <f>C49/C$50</f>
        <v>8.2781676113680949E-4</v>
      </c>
      <c r="D64" s="1038">
        <f>D49/D$50</f>
        <v>8.7298467521491104E-4</v>
      </c>
      <c r="E64" s="729"/>
      <c r="F64" s="50"/>
    </row>
    <row r="65" spans="2:10">
      <c r="B65" s="1028" t="s">
        <v>625</v>
      </c>
      <c r="C65" s="1035">
        <f>SUM(C55:C64)</f>
        <v>0.99692314990207198</v>
      </c>
      <c r="D65" s="1036">
        <f>SUM(D55:D64)</f>
        <v>0.99683196505214877</v>
      </c>
      <c r="J65" s="4"/>
    </row>
    <row r="66" spans="2:10">
      <c r="C66" s="3"/>
      <c r="D66" s="3"/>
    </row>
    <row r="67" spans="2:10" ht="18" hidden="1">
      <c r="B67" s="4" t="s">
        <v>639</v>
      </c>
    </row>
    <row r="68" spans="2:10" hidden="1">
      <c r="B68" s="84" t="s">
        <v>640</v>
      </c>
      <c r="C68" s="85" t="s">
        <v>630</v>
      </c>
      <c r="D68" s="85" t="s">
        <v>641</v>
      </c>
      <c r="E68" s="85" t="s">
        <v>642</v>
      </c>
    </row>
    <row r="69" spans="2:10" hidden="1">
      <c r="B69" s="86" t="s">
        <v>643</v>
      </c>
      <c r="C69" s="87">
        <f>'Summary Details'!O6</f>
        <v>161448.22408698589</v>
      </c>
      <c r="D69" s="87">
        <f>'Summary Details'!O8+'Summary Details'!O10</f>
        <v>250182.45960698283</v>
      </c>
      <c r="E69" s="87">
        <f>'Summary Details'!O13</f>
        <v>79299.24841985594</v>
      </c>
      <c r="F69" s="18">
        <f>SUM(C69:E69)</f>
        <v>490929.93211382465</v>
      </c>
    </row>
    <row r="70" spans="2:10" hidden="1">
      <c r="B70" s="86" t="s">
        <v>644</v>
      </c>
      <c r="C70" s="87">
        <f>'Summary Details'!O7</f>
        <v>383587.47326145589</v>
      </c>
      <c r="D70" s="87"/>
      <c r="E70" s="87">
        <f>'Summary Details'!O14</f>
        <v>12272.138819308608</v>
      </c>
      <c r="F70" s="18">
        <f>SUM(C70:E70)</f>
        <v>395859.61208076449</v>
      </c>
    </row>
    <row r="71" spans="2:10" hidden="1">
      <c r="B71" s="88" t="s">
        <v>625</v>
      </c>
      <c r="C71" s="89">
        <f>SUM(C69:C70)</f>
        <v>545035.69734844181</v>
      </c>
      <c r="D71" s="89">
        <f>SUM(D69:D70)</f>
        <v>250182.45960698283</v>
      </c>
      <c r="E71" s="89">
        <f>SUM(E69:E70)</f>
        <v>91571.387239164542</v>
      </c>
      <c r="F71" s="18"/>
    </row>
    <row r="72" spans="2:10" hidden="1"/>
    <row r="73" spans="2:10" hidden="1">
      <c r="B73" s="84" t="s">
        <v>645</v>
      </c>
      <c r="C73" s="85" t="s">
        <v>643</v>
      </c>
      <c r="D73" s="85" t="s">
        <v>646</v>
      </c>
      <c r="E73" s="85" t="s">
        <v>647</v>
      </c>
    </row>
    <row r="74" spans="2:10" hidden="1">
      <c r="B74" s="86" t="s">
        <v>630</v>
      </c>
      <c r="C74" s="87">
        <f>'Summary Details'!O6</f>
        <v>161448.22408698589</v>
      </c>
      <c r="D74" s="87">
        <f>'Summary Details'!O7</f>
        <v>383587.47326145589</v>
      </c>
      <c r="E74" s="87">
        <f>SUM(C74:D74)</f>
        <v>545035.69734844181</v>
      </c>
      <c r="F74" s="3">
        <f>E74/$E$79</f>
        <v>0.42758298011090923</v>
      </c>
    </row>
    <row r="75" spans="2:10" hidden="1">
      <c r="B75" s="86" t="s">
        <v>161</v>
      </c>
      <c r="C75" s="87">
        <f>'Summary Details'!O8</f>
        <v>192759.98308725003</v>
      </c>
      <c r="D75" s="87">
        <f>'Summary Details'!O9</f>
        <v>297536.39711835003</v>
      </c>
      <c r="E75" s="87">
        <f t="shared" ref="E75:E78" si="16">SUM(C75:D75)</f>
        <v>490296.38020560006</v>
      </c>
      <c r="F75" s="3">
        <f>E75/$E$79</f>
        <v>0.38463973718748429</v>
      </c>
    </row>
    <row r="76" spans="2:10" hidden="1">
      <c r="B76" s="86" t="s">
        <v>555</v>
      </c>
      <c r="C76" s="87">
        <f>'Summary Details'!O13</f>
        <v>79299.24841985594</v>
      </c>
      <c r="D76" s="87">
        <f>'Summary Details'!O14</f>
        <v>12272.138819308608</v>
      </c>
      <c r="E76" s="87">
        <f>SUM(C76:D76)</f>
        <v>91571.387239164542</v>
      </c>
      <c r="F76" s="3">
        <f>E76/$E$79</f>
        <v>7.1838169204503755E-2</v>
      </c>
    </row>
    <row r="77" spans="2:10" hidden="1">
      <c r="B77" s="86" t="s">
        <v>648</v>
      </c>
      <c r="C77" s="60">
        <f>'Summary Details'!O10</f>
        <v>57422.476519732787</v>
      </c>
      <c r="D77" s="60">
        <f>'Summary Details'!O11</f>
        <v>88634.977569804731</v>
      </c>
      <c r="E77" s="60">
        <f t="shared" si="16"/>
        <v>146057.45408953752</v>
      </c>
      <c r="F77" s="3">
        <f>E77/$E$79</f>
        <v>0.11458273612322926</v>
      </c>
    </row>
    <row r="78" spans="2:10" hidden="1">
      <c r="B78" s="86" t="s">
        <v>206</v>
      </c>
      <c r="C78" s="60">
        <f>'Summary Details'!O12</f>
        <v>1728.9605111153678</v>
      </c>
      <c r="D78" s="60">
        <v>0</v>
      </c>
      <c r="E78" s="60">
        <f t="shared" si="16"/>
        <v>1728.9605111153678</v>
      </c>
      <c r="F78" s="3"/>
    </row>
    <row r="79" spans="2:10" hidden="1">
      <c r="B79" s="88" t="s">
        <v>647</v>
      </c>
      <c r="C79" s="89">
        <f>SUM(C74:C78)</f>
        <v>492658.89262494008</v>
      </c>
      <c r="D79" s="89">
        <f>SUM(D74:D78)</f>
        <v>782030.98676891928</v>
      </c>
      <c r="E79" s="89">
        <f>SUM(E74:E78)</f>
        <v>1274689.8793938593</v>
      </c>
      <c r="F79" s="3">
        <f>E79/$E$79</f>
        <v>1</v>
      </c>
    </row>
    <row r="80" spans="2:10" hidden="1">
      <c r="C80" s="3">
        <f>C79/E79</f>
        <v>0.38649313891093989</v>
      </c>
      <c r="D80" s="3">
        <f>D79/E79</f>
        <v>0.61350686108906016</v>
      </c>
    </row>
    <row r="81" spans="2:8" hidden="1">
      <c r="D81" s="723" t="s">
        <v>649</v>
      </c>
      <c r="E81" s="723">
        <f>E79-D5</f>
        <v>817256.10870262689</v>
      </c>
    </row>
    <row r="82" spans="2:8" hidden="1"/>
    <row r="83" spans="2:8" hidden="1">
      <c r="B83" s="84" t="s">
        <v>650</v>
      </c>
      <c r="C83" s="85" t="s">
        <v>643</v>
      </c>
      <c r="D83" s="85" t="s">
        <v>646</v>
      </c>
      <c r="E83" s="85" t="s">
        <v>647</v>
      </c>
    </row>
    <row r="84" spans="2:8" hidden="1">
      <c r="B84" s="86" t="s">
        <v>651</v>
      </c>
      <c r="C84" s="87">
        <f>'Summary Details'!O24</f>
        <v>25293.287477726772</v>
      </c>
      <c r="D84" s="87">
        <f>'Summary Details'!O25</f>
        <v>74217.209917922286</v>
      </c>
      <c r="E84" s="87">
        <f>SUM(C84:D84)</f>
        <v>99510.497395649058</v>
      </c>
      <c r="F84" s="3" t="e">
        <f>E84/$E$88</f>
        <v>#REF!</v>
      </c>
    </row>
    <row r="85" spans="2:8" hidden="1">
      <c r="B85" s="86" t="s">
        <v>652</v>
      </c>
      <c r="C85" s="87">
        <f>'Summary Details'!O27</f>
        <v>3953.6038080000003</v>
      </c>
      <c r="D85" s="87"/>
      <c r="E85" s="87">
        <f t="shared" ref="E85:E86" si="17">SUM(C85:D85)</f>
        <v>3953.6038080000003</v>
      </c>
      <c r="F85" s="3" t="e">
        <f t="shared" ref="F85:F88" si="18">E85/$E$88</f>
        <v>#REF!</v>
      </c>
    </row>
    <row r="86" spans="2:8" hidden="1">
      <c r="B86" s="86" t="s">
        <v>653</v>
      </c>
      <c r="C86" s="87">
        <f>'Summary Details'!O28</f>
        <v>2180.4471434967609</v>
      </c>
      <c r="D86" s="87" t="e">
        <f>'Summary Details'!#REF!</f>
        <v>#REF!</v>
      </c>
      <c r="E86" s="87" t="e">
        <f t="shared" si="17"/>
        <v>#REF!</v>
      </c>
      <c r="F86" s="3" t="e">
        <f t="shared" si="18"/>
        <v>#REF!</v>
      </c>
    </row>
    <row r="87" spans="2:8" hidden="1">
      <c r="B87" s="86" t="s">
        <v>614</v>
      </c>
      <c r="C87" s="60" t="s">
        <v>654</v>
      </c>
      <c r="D87" s="60" t="s">
        <v>654</v>
      </c>
      <c r="E87" s="60">
        <f>SUM('Summary Details'!O29:O30)</f>
        <v>1528.8759087644726</v>
      </c>
      <c r="F87" s="3" t="e">
        <f t="shared" si="18"/>
        <v>#REF!</v>
      </c>
    </row>
    <row r="88" spans="2:8" hidden="1">
      <c r="B88" s="88" t="s">
        <v>647</v>
      </c>
      <c r="C88" s="89">
        <f>SUM(C84:C87)</f>
        <v>31427.338429223531</v>
      </c>
      <c r="D88" s="89" t="e">
        <f>SUM(D84:D87)</f>
        <v>#REF!</v>
      </c>
      <c r="E88" s="89" t="e">
        <f>SUM(E84:E87)</f>
        <v>#REF!</v>
      </c>
      <c r="F88" s="3" t="e">
        <f t="shared" si="18"/>
        <v>#REF!</v>
      </c>
    </row>
    <row r="89" spans="2:8" hidden="1">
      <c r="D89" s="723" t="s">
        <v>636</v>
      </c>
      <c r="E89" s="723" t="e">
        <f>E88-SUM(D9:D11)</f>
        <v>#REF!</v>
      </c>
    </row>
    <row r="90" spans="2:8" hidden="1"/>
    <row r="91" spans="2:8" hidden="1">
      <c r="B91" s="84" t="s">
        <v>655</v>
      </c>
      <c r="C91" s="85" t="s">
        <v>643</v>
      </c>
      <c r="D91" s="85" t="s">
        <v>646</v>
      </c>
      <c r="E91" s="85" t="s">
        <v>656</v>
      </c>
      <c r="F91" s="85" t="s">
        <v>579</v>
      </c>
      <c r="G91" s="85" t="s">
        <v>647</v>
      </c>
    </row>
    <row r="92" spans="2:8" hidden="1">
      <c r="B92" s="727" t="s">
        <v>236</v>
      </c>
      <c r="C92" s="726">
        <f>SUM('Summary Details'!O15:O16)</f>
        <v>333382.21119084326</v>
      </c>
      <c r="D92" s="726" t="e">
        <f>SUM('Summary Details'!#REF!)</f>
        <v>#REF!</v>
      </c>
      <c r="E92" s="726" t="e">
        <f>SUM('Summary Details'!#REF!)</f>
        <v>#REF!</v>
      </c>
      <c r="F92" s="726" t="s">
        <v>654</v>
      </c>
      <c r="G92" s="726" t="e">
        <f>SUM(C92:F92)</f>
        <v>#REF!</v>
      </c>
      <c r="H92" s="3" t="e">
        <f>G92/$G$96</f>
        <v>#REF!</v>
      </c>
    </row>
    <row r="93" spans="2:8" hidden="1">
      <c r="B93" s="727" t="s">
        <v>239</v>
      </c>
      <c r="C93" s="726" t="s">
        <v>654</v>
      </c>
      <c r="D93" s="726">
        <f>SUM('Summary Details'!O17:O18)</f>
        <v>75722.742374405803</v>
      </c>
      <c r="E93" s="726" t="s">
        <v>654</v>
      </c>
      <c r="F93" s="726" t="s">
        <v>654</v>
      </c>
      <c r="G93" s="726">
        <f t="shared" ref="G93:G95" si="19">SUM(C93:F93)</f>
        <v>75722.742374405803</v>
      </c>
      <c r="H93" s="3" t="e">
        <f t="shared" ref="H93:H97" si="20">G93/$G$96</f>
        <v>#REF!</v>
      </c>
    </row>
    <row r="94" spans="2:8" hidden="1">
      <c r="B94" s="727" t="s">
        <v>630</v>
      </c>
      <c r="C94" s="726">
        <f>SUM('Summary Details'!O19)</f>
        <v>0</v>
      </c>
      <c r="D94" s="726" t="s">
        <v>654</v>
      </c>
      <c r="E94" s="726" t="s">
        <v>654</v>
      </c>
      <c r="F94" s="405" t="s">
        <v>654</v>
      </c>
      <c r="G94" s="726">
        <f t="shared" si="19"/>
        <v>0</v>
      </c>
      <c r="H94" s="3" t="e">
        <f t="shared" si="20"/>
        <v>#REF!</v>
      </c>
    </row>
    <row r="95" spans="2:8" hidden="1">
      <c r="B95" s="728" t="s">
        <v>657</v>
      </c>
      <c r="C95" s="405" t="s">
        <v>654</v>
      </c>
      <c r="D95" s="405" t="s">
        <v>654</v>
      </c>
      <c r="E95" s="405" t="s">
        <v>654</v>
      </c>
      <c r="F95" s="405">
        <f>'Summary Details'!O20</f>
        <v>1140.2884302115904</v>
      </c>
      <c r="G95" s="726">
        <f t="shared" si="19"/>
        <v>1140.2884302115904</v>
      </c>
      <c r="H95" s="3" t="e">
        <f t="shared" si="20"/>
        <v>#REF!</v>
      </c>
    </row>
    <row r="96" spans="2:8" hidden="1">
      <c r="B96" s="88" t="s">
        <v>647</v>
      </c>
      <c r="C96" s="89">
        <f>SUM(C92:C95)</f>
        <v>333382.21119084326</v>
      </c>
      <c r="D96" s="89" t="e">
        <f>SUM(D92:D95)</f>
        <v>#REF!</v>
      </c>
      <c r="E96" s="89" t="e">
        <f>SUM(E92:E95)</f>
        <v>#REF!</v>
      </c>
      <c r="F96" s="89">
        <f t="shared" ref="F96:G96" si="21">SUM(F92:F95)</f>
        <v>1140.2884302115904</v>
      </c>
      <c r="G96" s="89" t="e">
        <f t="shared" si="21"/>
        <v>#REF!</v>
      </c>
      <c r="H96" s="3" t="e">
        <f t="shared" si="20"/>
        <v>#REF!</v>
      </c>
    </row>
    <row r="97" spans="2:8" hidden="1">
      <c r="F97" s="723" t="s">
        <v>636</v>
      </c>
      <c r="G97" s="723" t="e">
        <f>G96-D7</f>
        <v>#REF!</v>
      </c>
      <c r="H97" s="3" t="e">
        <f t="shared" si="20"/>
        <v>#REF!</v>
      </c>
    </row>
    <row r="98" spans="2:8" hidden="1"/>
    <row r="99" spans="2:8" hidden="1"/>
    <row r="100" spans="2:8" hidden="1"/>
    <row r="101" spans="2:8" hidden="1"/>
    <row r="102" spans="2:8" hidden="1"/>
    <row r="103" spans="2:8" hidden="1"/>
    <row r="104" spans="2:8" hidden="1"/>
    <row r="105" spans="2:8" hidden="1">
      <c r="B105" s="4" t="s">
        <v>658</v>
      </c>
    </row>
    <row r="106" spans="2:8" hidden="1">
      <c r="B106" s="407" t="s">
        <v>659</v>
      </c>
      <c r="C106" s="408" t="s">
        <v>660</v>
      </c>
      <c r="D106" s="408" t="s">
        <v>661</v>
      </c>
      <c r="E106" s="408" t="s">
        <v>662</v>
      </c>
      <c r="F106" s="408" t="s">
        <v>525</v>
      </c>
    </row>
    <row r="107" spans="2:8" hidden="1">
      <c r="B107" s="747" t="s">
        <v>663</v>
      </c>
      <c r="C107" s="748">
        <f>D50</f>
        <v>1793718.9496504054</v>
      </c>
      <c r="D107" s="748">
        <f>'Town Information'!D4</f>
        <v>185428</v>
      </c>
      <c r="E107" s="749">
        <f>C107/D107</f>
        <v>9.6733985679099455</v>
      </c>
      <c r="F107" s="59"/>
    </row>
    <row r="108" spans="2:8" ht="30" hidden="1">
      <c r="B108" s="377" t="s">
        <v>664</v>
      </c>
      <c r="C108" s="409">
        <f>C107</f>
        <v>1793718.9496504054</v>
      </c>
      <c r="D108" s="409">
        <f>'Solid Waste'!C29</f>
        <v>67000</v>
      </c>
      <c r="E108" s="411">
        <f>C108/D108</f>
        <v>26.771924621647841</v>
      </c>
      <c r="F108" s="59"/>
    </row>
    <row r="109" spans="2:8" hidden="1">
      <c r="B109" s="415"/>
      <c r="C109" s="416"/>
      <c r="D109" s="416"/>
      <c r="E109" s="417"/>
      <c r="F109" s="418"/>
    </row>
    <row r="110" spans="2:8" hidden="1">
      <c r="B110" s="377" t="s">
        <v>665</v>
      </c>
      <c r="C110" s="60">
        <f>SUM('Summary Details'!O15:O20)</f>
        <v>410245.24199546064</v>
      </c>
      <c r="D110" s="60">
        <f>SUM('Summary Details'!L15:L20)</f>
        <v>847750703.06580317</v>
      </c>
      <c r="E110" s="412">
        <f t="shared" ref="E110" si="22">C110/D110</f>
        <v>4.8392203098369713E-4</v>
      </c>
      <c r="F110" s="59" t="s">
        <v>666</v>
      </c>
    </row>
    <row r="111" spans="2:8" hidden="1">
      <c r="B111" s="415"/>
      <c r="C111" s="419"/>
      <c r="D111" s="419"/>
      <c r="E111" s="420"/>
      <c r="F111" s="418"/>
    </row>
    <row r="112" spans="2:8" ht="30" hidden="1">
      <c r="B112" s="377" t="s">
        <v>667</v>
      </c>
      <c r="C112" s="60">
        <f>'Summary Details'!O6+'Summary Details'!O8</f>
        <v>354208.20717423595</v>
      </c>
      <c r="D112" s="60" t="e">
        <f>#REF!+#REF!</f>
        <v>#REF!</v>
      </c>
      <c r="E112" s="413" t="e">
        <f>C112/D112</f>
        <v>#REF!</v>
      </c>
      <c r="F112" s="59" t="s">
        <v>668</v>
      </c>
    </row>
    <row r="113" spans="2:35" ht="30" hidden="1">
      <c r="B113" s="377" t="s">
        <v>669</v>
      </c>
      <c r="C113" s="60">
        <f>'Summary Details'!O6+'Summary Details'!O8+'Summary Details'!O13</f>
        <v>433507.45559409191</v>
      </c>
      <c r="D113" s="60" t="e">
        <f>#REF!+#REF!+#REF!</f>
        <v>#REF!</v>
      </c>
      <c r="E113" s="413" t="e">
        <f t="shared" ref="E113:E115" si="23">C113/D113</f>
        <v>#REF!</v>
      </c>
      <c r="F113" s="59" t="s">
        <v>670</v>
      </c>
    </row>
    <row r="114" spans="2:35" ht="30" hidden="1">
      <c r="B114" s="377" t="s">
        <v>671</v>
      </c>
      <c r="C114" s="60">
        <f>'Summary Details'!O7+'Summary Details'!O9</f>
        <v>681123.87037980591</v>
      </c>
      <c r="D114" s="60" t="e">
        <f>#REF!+#REF!</f>
        <v>#REF!</v>
      </c>
      <c r="E114" s="413" t="e">
        <f t="shared" si="23"/>
        <v>#REF!</v>
      </c>
      <c r="F114" s="59"/>
    </row>
    <row r="115" spans="2:35" ht="30" hidden="1">
      <c r="B115" s="377" t="s">
        <v>672</v>
      </c>
      <c r="C115" s="60">
        <f>'Summary Details'!O7+'Summary Details'!O9+'Summary Details'!O14</f>
        <v>693396.00919911452</v>
      </c>
      <c r="D115" s="60" t="e">
        <f>#REF!+#REF!+#REF!</f>
        <v>#REF!</v>
      </c>
      <c r="E115" s="413" t="e">
        <f t="shared" si="23"/>
        <v>#REF!</v>
      </c>
      <c r="F115" s="59"/>
    </row>
    <row r="116" spans="2:35" hidden="1">
      <c r="B116" s="421"/>
      <c r="C116" s="418"/>
      <c r="D116" s="418"/>
      <c r="E116" s="418"/>
      <c r="F116" s="418"/>
    </row>
    <row r="117" spans="2:35" ht="30" hidden="1">
      <c r="B117" s="377" t="s">
        <v>673</v>
      </c>
      <c r="C117" s="60">
        <f>'Solid Waste'!I7+'Solid Waste'!E14</f>
        <v>40848.843033282326</v>
      </c>
      <c r="D117" s="60">
        <f>'Town Information'!D4</f>
        <v>185428</v>
      </c>
      <c r="E117" s="414">
        <f>C117/D117</f>
        <v>0.22029490170460947</v>
      </c>
      <c r="F117" s="59" t="s">
        <v>674</v>
      </c>
    </row>
    <row r="118" spans="2:35" ht="30" hidden="1">
      <c r="B118" s="377" t="s">
        <v>675</v>
      </c>
      <c r="C118" s="60">
        <f>SUM('Summary Details'!O29:O30)</f>
        <v>1528.8759087644726</v>
      </c>
      <c r="D118" s="60">
        <f>D122</f>
        <v>185428</v>
      </c>
      <c r="E118" s="410">
        <f>C118/D118</f>
        <v>8.2451189074167468E-3</v>
      </c>
      <c r="F118" s="59"/>
    </row>
    <row r="119" spans="2:35" hidden="1">
      <c r="B119" s="1259"/>
    </row>
    <row r="120" spans="2:35" hidden="1">
      <c r="B120" s="4" t="s">
        <v>676</v>
      </c>
    </row>
    <row r="121" spans="2:35" hidden="1">
      <c r="B121" s="407" t="s">
        <v>659</v>
      </c>
      <c r="C121" s="408" t="s">
        <v>677</v>
      </c>
      <c r="D121" s="408" t="s">
        <v>678</v>
      </c>
      <c r="E121" s="408" t="s">
        <v>679</v>
      </c>
      <c r="F121" s="408" t="s">
        <v>525</v>
      </c>
    </row>
    <row r="122" spans="2:35" hidden="1">
      <c r="B122" s="377" t="s">
        <v>680</v>
      </c>
      <c r="C122" s="409">
        <f>SUM('Summary Details'!L15:L20)</f>
        <v>847750703.06580317</v>
      </c>
      <c r="D122" s="409">
        <f>'Town Information'!D4</f>
        <v>185428</v>
      </c>
      <c r="E122" s="60">
        <f>C122/D122</f>
        <v>4571.8591748053323</v>
      </c>
      <c r="F122" s="59"/>
    </row>
    <row r="123" spans="2:35" hidden="1">
      <c r="B123" s="377" t="s">
        <v>681</v>
      </c>
      <c r="C123" s="409" t="e">
        <f>Transport!#REF!/2</f>
        <v>#REF!</v>
      </c>
      <c r="D123" s="409">
        <v>365</v>
      </c>
      <c r="E123" s="60" t="e">
        <f>C123/D123</f>
        <v>#REF!</v>
      </c>
      <c r="F123" s="59" t="s">
        <v>682</v>
      </c>
    </row>
    <row r="124" spans="2:35" ht="30" hidden="1">
      <c r="B124" s="377" t="s">
        <v>683</v>
      </c>
      <c r="C124" s="60">
        <f>'Summary Details'!L6*1000</f>
        <v>426879582</v>
      </c>
      <c r="D124" s="60" t="e">
        <f>#REF!+#REF!+#REF!+#REF!</f>
        <v>#REF!</v>
      </c>
      <c r="E124" s="375" t="e">
        <f t="shared" ref="E124:E128" si="24">C124/D124</f>
        <v>#REF!</v>
      </c>
      <c r="F124" s="59" t="s">
        <v>684</v>
      </c>
    </row>
    <row r="125" spans="2:35" ht="30.75" hidden="1" thickBot="1">
      <c r="B125" s="377" t="s">
        <v>685</v>
      </c>
      <c r="C125" s="60">
        <f>'Summary Details'!L7*1000</f>
        <v>1014230173</v>
      </c>
      <c r="D125" s="60" t="e">
        <f>#REF!+#REF!+#REF!+#REF!</f>
        <v>#REF!</v>
      </c>
      <c r="E125" s="375" t="e">
        <f t="shared" si="24"/>
        <v>#REF!</v>
      </c>
      <c r="F125" s="59" t="s">
        <v>686</v>
      </c>
    </row>
    <row r="126" spans="2:35" ht="30" hidden="1">
      <c r="B126" s="377" t="s">
        <v>687</v>
      </c>
      <c r="C126" s="60">
        <f>'Summary Details'!L8</f>
        <v>36291405</v>
      </c>
      <c r="D126" s="60" t="e">
        <f>#REF!</f>
        <v>#REF!</v>
      </c>
      <c r="E126" s="375" t="e">
        <f t="shared" si="24"/>
        <v>#REF!</v>
      </c>
      <c r="F126" s="59" t="s">
        <v>688</v>
      </c>
      <c r="S126" s="677"/>
      <c r="T126" s="678"/>
      <c r="U126" s="678"/>
      <c r="V126" s="678" t="s">
        <v>689</v>
      </c>
      <c r="W126" s="678"/>
      <c r="X126" s="678"/>
      <c r="Y126" s="678"/>
      <c r="Z126" s="678"/>
      <c r="AA126" s="678"/>
      <c r="AB126" s="678"/>
      <c r="AC126" s="678"/>
      <c r="AD126" s="678"/>
      <c r="AE126" s="678"/>
      <c r="AF126" s="678"/>
      <c r="AG126" s="678"/>
      <c r="AH126" s="678"/>
      <c r="AI126" s="679"/>
    </row>
    <row r="127" spans="2:35" ht="43.9" hidden="1" customHeight="1">
      <c r="B127" s="719" t="s">
        <v>690</v>
      </c>
      <c r="C127" s="60">
        <f>'Summary Details'!L9</f>
        <v>56017923</v>
      </c>
      <c r="D127" s="60" t="e">
        <f>#REF!</f>
        <v>#REF!</v>
      </c>
      <c r="E127" s="375" t="e">
        <f t="shared" si="24"/>
        <v>#REF!</v>
      </c>
      <c r="F127" s="59" t="s">
        <v>688</v>
      </c>
      <c r="S127" s="284"/>
      <c r="V127" s="743" t="s">
        <v>691</v>
      </c>
      <c r="AI127" s="228"/>
    </row>
    <row r="128" spans="2:35" hidden="1">
      <c r="B128" s="377" t="s">
        <v>692</v>
      </c>
      <c r="C128" s="60">
        <f>'Summary Details'!L24</f>
        <v>27793.764615384614</v>
      </c>
      <c r="D128" s="60">
        <f>'Town Information'!D4</f>
        <v>185428</v>
      </c>
      <c r="E128" s="375">
        <f t="shared" si="24"/>
        <v>0.14988979342593683</v>
      </c>
      <c r="F128" s="59"/>
      <c r="S128" s="284"/>
      <c r="T128" t="s">
        <v>693</v>
      </c>
      <c r="U128" t="s">
        <v>694</v>
      </c>
      <c r="V128" t="s">
        <v>695</v>
      </c>
      <c r="AI128" s="228"/>
    </row>
    <row r="129" spans="1:35" ht="30" hidden="1">
      <c r="B129" s="741" t="s">
        <v>696</v>
      </c>
      <c r="C129" s="742"/>
      <c r="D129" s="742"/>
      <c r="E129" s="742" t="e">
        <f>(((C124*Conversions!F26*Conversions!F27)/D124)+(('GHG Analysis'!C126*Conversions!C27)/D126))*1000</f>
        <v>#REF!</v>
      </c>
      <c r="F129" s="59"/>
      <c r="S129" s="284"/>
      <c r="T129" s="18" t="e">
        <f>E129</f>
        <v>#REF!</v>
      </c>
      <c r="U129">
        <v>67</v>
      </c>
      <c r="V129">
        <v>19</v>
      </c>
      <c r="AI129" s="228"/>
    </row>
    <row r="130" spans="1:35" ht="30" hidden="1">
      <c r="B130" s="741" t="s">
        <v>697</v>
      </c>
      <c r="C130" s="742"/>
      <c r="D130" s="742"/>
      <c r="E130" s="742" t="e">
        <f>(((C125*Conversions!F26*Conversions!F27)/D125)+(('GHG Analysis'!C127*Conversions!C27)/D127))*1000</f>
        <v>#REF!</v>
      </c>
      <c r="F130" s="59" t="s">
        <v>698</v>
      </c>
      <c r="S130" s="284"/>
      <c r="T130" s="751" t="s">
        <v>699</v>
      </c>
      <c r="AI130" s="228"/>
    </row>
    <row r="131" spans="1:35" hidden="1">
      <c r="B131" s="744" t="s">
        <v>700</v>
      </c>
      <c r="C131" s="745">
        <f>SUM('Summary Details'!L24:L27)</f>
        <v>124903.59280891961</v>
      </c>
      <c r="D131" s="745">
        <f>D128</f>
        <v>185428</v>
      </c>
      <c r="E131" s="746">
        <f>C131/D131</f>
        <v>0.67359618185451819</v>
      </c>
      <c r="F131" s="59"/>
      <c r="S131" s="284"/>
      <c r="T131" s="18"/>
      <c r="AI131" s="228"/>
    </row>
    <row r="132" spans="1:35" ht="30" hidden="1">
      <c r="B132" s="744" t="s">
        <v>701</v>
      </c>
      <c r="C132" s="745"/>
      <c r="D132" s="745"/>
      <c r="E132" s="746">
        <f>E131/Conversions!C5*Conversions!J47</f>
        <v>3.6884116733991417</v>
      </c>
      <c r="F132" s="59"/>
      <c r="S132" s="284"/>
      <c r="AI132" s="228"/>
    </row>
    <row r="133" spans="1:35" ht="45" hidden="1">
      <c r="B133" s="744" t="s">
        <v>702</v>
      </c>
      <c r="C133" s="745"/>
      <c r="D133" s="745"/>
      <c r="E133" s="746">
        <f>4.51-1.58</f>
        <v>2.9299999999999997</v>
      </c>
      <c r="F133" s="359" t="s">
        <v>703</v>
      </c>
      <c r="S133" s="284"/>
      <c r="AI133" s="228"/>
    </row>
    <row r="134" spans="1:35" ht="30" hidden="1">
      <c r="B134" s="377" t="s">
        <v>704</v>
      </c>
      <c r="C134" s="60">
        <f>'Water Treatment &amp; Delivery'!C18</f>
        <v>7181279698</v>
      </c>
      <c r="D134" s="60">
        <f>D122</f>
        <v>185428</v>
      </c>
      <c r="E134" s="60">
        <f>C134/D134</f>
        <v>38728.130045084887</v>
      </c>
      <c r="F134" s="59" t="s">
        <v>705</v>
      </c>
      <c r="S134" s="284"/>
      <c r="AI134" s="228"/>
    </row>
    <row r="135" spans="1:35" hidden="1">
      <c r="S135" s="284"/>
      <c r="AI135" s="228"/>
    </row>
    <row r="136" spans="1:35" hidden="1">
      <c r="S136" s="284"/>
      <c r="AI136" s="228"/>
    </row>
    <row r="137" spans="1:35" hidden="1">
      <c r="S137" s="284"/>
      <c r="AI137" s="228"/>
    </row>
    <row r="138" spans="1:35" hidden="1">
      <c r="S138" s="284"/>
      <c r="AI138" s="228"/>
    </row>
    <row r="139" spans="1:35" hidden="1">
      <c r="A139" s="731"/>
      <c r="B139" s="732" t="s">
        <v>706</v>
      </c>
      <c r="C139" s="733"/>
      <c r="D139" s="734"/>
      <c r="E139" s="735"/>
      <c r="F139" s="731"/>
      <c r="G139" s="731"/>
      <c r="H139" s="731"/>
      <c r="I139" s="731"/>
      <c r="S139" s="284"/>
      <c r="AI139" s="228"/>
    </row>
    <row r="140" spans="1:35" hidden="1">
      <c r="A140" s="731"/>
      <c r="B140" s="731"/>
      <c r="C140" s="736" t="s">
        <v>660</v>
      </c>
      <c r="D140" s="731" t="s">
        <v>707</v>
      </c>
      <c r="E140" s="731" t="s">
        <v>708</v>
      </c>
      <c r="F140" s="736" t="s">
        <v>709</v>
      </c>
      <c r="G140" s="736" t="s">
        <v>5</v>
      </c>
      <c r="H140" s="731"/>
      <c r="I140" s="731"/>
      <c r="S140" s="284"/>
      <c r="AI140" s="228"/>
    </row>
    <row r="141" spans="1:35" hidden="1">
      <c r="A141" s="731"/>
      <c r="B141" s="737" t="s">
        <v>710</v>
      </c>
      <c r="C141" s="738">
        <v>232459</v>
      </c>
      <c r="D141" s="731">
        <v>0</v>
      </c>
      <c r="E141" s="731">
        <v>0</v>
      </c>
      <c r="F141" s="735">
        <f>C141/G141</f>
        <v>13.156318976738921</v>
      </c>
      <c r="G141" s="739">
        <v>17669</v>
      </c>
      <c r="H141" s="731"/>
      <c r="I141" s="731"/>
      <c r="S141" s="284"/>
      <c r="AI141" s="228"/>
    </row>
    <row r="142" spans="1:35" hidden="1">
      <c r="A142" s="731"/>
      <c r="B142" s="737" t="s">
        <v>711</v>
      </c>
      <c r="C142" s="738">
        <v>329140</v>
      </c>
      <c r="D142" s="731">
        <v>0</v>
      </c>
      <c r="E142" s="731">
        <v>0</v>
      </c>
      <c r="F142" s="735">
        <f t="shared" ref="F142:F146" si="25">C142/G142</f>
        <v>11.528950225927353</v>
      </c>
      <c r="G142" s="739">
        <v>28549</v>
      </c>
      <c r="H142" s="731"/>
      <c r="I142" s="731"/>
      <c r="S142" s="284"/>
      <c r="AI142" s="228"/>
    </row>
    <row r="143" spans="1:35" hidden="1">
      <c r="A143" s="731"/>
      <c r="B143" s="737" t="s">
        <v>712</v>
      </c>
      <c r="C143" s="738">
        <v>241390</v>
      </c>
      <c r="D143" s="731">
        <v>0</v>
      </c>
      <c r="E143" s="731">
        <v>0</v>
      </c>
      <c r="F143" s="735">
        <f t="shared" si="25"/>
        <v>11.007797893200785</v>
      </c>
      <c r="G143" s="739">
        <v>21929</v>
      </c>
      <c r="H143" s="731"/>
      <c r="I143" s="731"/>
      <c r="S143" s="284"/>
      <c r="AI143" s="228"/>
    </row>
    <row r="144" spans="1:35" hidden="1">
      <c r="A144" s="731"/>
      <c r="B144" s="737" t="s">
        <v>713</v>
      </c>
      <c r="C144" s="738">
        <v>250428</v>
      </c>
      <c r="D144" s="731">
        <v>0</v>
      </c>
      <c r="E144" s="731">
        <v>0</v>
      </c>
      <c r="F144" s="735">
        <f t="shared" si="25"/>
        <v>9.8683059463293539</v>
      </c>
      <c r="G144" s="739">
        <v>25377</v>
      </c>
      <c r="H144" s="731"/>
      <c r="I144" s="731"/>
      <c r="S144" s="284"/>
      <c r="AI144" s="228"/>
    </row>
    <row r="145" spans="1:35" hidden="1">
      <c r="A145" s="731"/>
      <c r="B145" s="737" t="s">
        <v>714</v>
      </c>
      <c r="C145" s="738">
        <v>150142</v>
      </c>
      <c r="D145" s="731"/>
      <c r="E145" s="731"/>
      <c r="F145" s="735">
        <f t="shared" si="25"/>
        <v>12.373660787868799</v>
      </c>
      <c r="G145" s="739">
        <v>12134</v>
      </c>
      <c r="H145" s="731"/>
      <c r="I145" s="731"/>
      <c r="S145" s="284"/>
      <c r="AI145" s="228"/>
    </row>
    <row r="146" spans="1:35" hidden="1">
      <c r="A146" s="731"/>
      <c r="B146" s="737" t="s">
        <v>715</v>
      </c>
      <c r="C146" s="738">
        <f>D12</f>
        <v>1793718.9496504054</v>
      </c>
      <c r="D146" s="731">
        <v>0</v>
      </c>
      <c r="E146" s="731">
        <v>0</v>
      </c>
      <c r="F146" s="735">
        <f t="shared" si="25"/>
        <v>9.6733985679099455</v>
      </c>
      <c r="G146" s="740">
        <f>'Town Information'!D4</f>
        <v>185428</v>
      </c>
      <c r="H146" s="731"/>
      <c r="I146" s="731"/>
      <c r="S146" s="284"/>
      <c r="AI146" s="228"/>
    </row>
    <row r="147" spans="1:35" hidden="1">
      <c r="A147" s="731"/>
      <c r="B147" s="731"/>
      <c r="C147" s="731"/>
      <c r="D147" s="731"/>
      <c r="E147" s="731"/>
      <c r="F147" s="731"/>
      <c r="G147" s="731"/>
      <c r="H147" s="731"/>
      <c r="I147" s="731"/>
      <c r="S147" s="284"/>
      <c r="AI147" s="228"/>
    </row>
    <row r="148" spans="1:35" hidden="1">
      <c r="S148" s="284"/>
      <c r="AI148" s="228"/>
    </row>
    <row r="149" spans="1:35" hidden="1">
      <c r="S149" s="284"/>
      <c r="AI149" s="228"/>
    </row>
    <row r="150" spans="1:35" hidden="1">
      <c r="S150" s="284"/>
      <c r="AI150" s="228"/>
    </row>
    <row r="151" spans="1:35" hidden="1">
      <c r="S151" s="284"/>
      <c r="AI151" s="228"/>
    </row>
    <row r="152" spans="1:35" hidden="1">
      <c r="S152" s="284"/>
      <c r="AI152" s="228"/>
    </row>
    <row r="153" spans="1:35" hidden="1">
      <c r="S153" s="284"/>
      <c r="AI153" s="228"/>
    </row>
    <row r="154" spans="1:35" hidden="1">
      <c r="S154" s="284"/>
      <c r="AI154" s="228"/>
    </row>
    <row r="155" spans="1:35" hidden="1">
      <c r="S155" s="284"/>
      <c r="AI155" s="228"/>
    </row>
    <row r="156" spans="1:35" hidden="1">
      <c r="S156" s="284"/>
      <c r="AI156" s="228"/>
    </row>
    <row r="157" spans="1:35" hidden="1">
      <c r="S157" s="284"/>
      <c r="AI157" s="228"/>
    </row>
    <row r="158" spans="1:35" hidden="1">
      <c r="S158" s="284"/>
      <c r="AI158" s="228"/>
    </row>
    <row r="159" spans="1:35" hidden="1">
      <c r="S159" s="284"/>
      <c r="AI159" s="228"/>
    </row>
    <row r="160" spans="1:35" hidden="1">
      <c r="B160" s="4" t="s">
        <v>716</v>
      </c>
      <c r="S160" s="284"/>
      <c r="AI160" s="228"/>
    </row>
    <row r="161" spans="2:35" hidden="1">
      <c r="C161" s="370" t="s">
        <v>710</v>
      </c>
      <c r="D161" t="s">
        <v>711</v>
      </c>
      <c r="E161" t="s">
        <v>712</v>
      </c>
      <c r="F161" t="s">
        <v>713</v>
      </c>
      <c r="G161" t="s">
        <v>714</v>
      </c>
      <c r="H161" t="s">
        <v>715</v>
      </c>
      <c r="S161" s="284"/>
      <c r="AI161" s="228"/>
    </row>
    <row r="162" spans="2:35" hidden="1">
      <c r="B162" t="s">
        <v>630</v>
      </c>
      <c r="C162" s="16">
        <v>22568.711243728481</v>
      </c>
      <c r="D162" s="16">
        <v>17930</v>
      </c>
      <c r="E162" s="16">
        <v>15730</v>
      </c>
      <c r="F162" s="16">
        <v>22852.407026183435</v>
      </c>
      <c r="G162" s="16">
        <v>19814.990822825002</v>
      </c>
      <c r="H162" s="16">
        <f>C69</f>
        <v>161448.22408698589</v>
      </c>
      <c r="S162" s="284"/>
      <c r="AI162" s="228"/>
    </row>
    <row r="163" spans="2:35" hidden="1">
      <c r="B163" t="s">
        <v>161</v>
      </c>
      <c r="C163" s="16">
        <v>21991.056584000002</v>
      </c>
      <c r="D163" s="16">
        <v>27820</v>
      </c>
      <c r="E163" s="16">
        <v>22050.215006100003</v>
      </c>
      <c r="F163" s="16">
        <v>43900.055918687067</v>
      </c>
      <c r="G163" s="16">
        <v>33842.981837160005</v>
      </c>
      <c r="H163" s="16">
        <f>D69</f>
        <v>250182.45960698283</v>
      </c>
      <c r="S163" s="284"/>
      <c r="AI163" s="228"/>
    </row>
    <row r="164" spans="2:35" hidden="1">
      <c r="B164" t="s">
        <v>717</v>
      </c>
      <c r="C164" s="16"/>
      <c r="D164" s="16">
        <v>13620</v>
      </c>
      <c r="E164" s="16">
        <v>15879.641221192247</v>
      </c>
      <c r="F164" s="16">
        <v>13324.190784390001</v>
      </c>
      <c r="G164" s="16">
        <v>11879.568008696471</v>
      </c>
      <c r="H164" s="16">
        <f>E69</f>
        <v>79299.24841985594</v>
      </c>
      <c r="S164" s="284"/>
      <c r="AI164" s="228"/>
    </row>
    <row r="165" spans="2:35" hidden="1">
      <c r="B165" t="s">
        <v>718</v>
      </c>
      <c r="C165" s="16">
        <v>84754</v>
      </c>
      <c r="D165" s="16">
        <v>85800</v>
      </c>
      <c r="E165" s="16">
        <v>120612</v>
      </c>
      <c r="F165" s="16">
        <v>93668.386399937954</v>
      </c>
      <c r="G165" s="16">
        <v>45180.752951866838</v>
      </c>
      <c r="H165" s="16">
        <f>D7</f>
        <v>485272.60888024024</v>
      </c>
      <c r="S165" s="284"/>
      <c r="AI165" s="228"/>
    </row>
    <row r="166" spans="2:35" hidden="1">
      <c r="C166" s="16"/>
      <c r="D166" s="16"/>
      <c r="E166" s="16"/>
      <c r="F166" s="16"/>
      <c r="G166" s="16"/>
      <c r="H166" s="16"/>
      <c r="S166" s="284"/>
      <c r="AI166" s="228"/>
    </row>
    <row r="167" spans="2:35" hidden="1">
      <c r="C167" s="370" t="s">
        <v>710</v>
      </c>
      <c r="D167" t="s">
        <v>711</v>
      </c>
      <c r="E167" t="s">
        <v>712</v>
      </c>
      <c r="F167" t="s">
        <v>713</v>
      </c>
      <c r="G167" t="s">
        <v>714</v>
      </c>
      <c r="H167" t="s">
        <v>715</v>
      </c>
      <c r="S167" s="284"/>
      <c r="AI167" s="228"/>
    </row>
    <row r="168" spans="2:35" hidden="1">
      <c r="B168" t="s">
        <v>5</v>
      </c>
      <c r="C168" s="431">
        <f>G141</f>
        <v>17669</v>
      </c>
      <c r="D168" s="431">
        <f>G142</f>
        <v>28549</v>
      </c>
      <c r="E168" s="431">
        <f>G143</f>
        <v>21929</v>
      </c>
      <c r="F168" s="18">
        <f>G144</f>
        <v>25377</v>
      </c>
      <c r="G168" s="431">
        <f>G145</f>
        <v>12134</v>
      </c>
      <c r="H168" s="435">
        <f>G146</f>
        <v>185428</v>
      </c>
      <c r="S168" s="284"/>
      <c r="AI168" s="228"/>
    </row>
    <row r="169" spans="2:35" ht="15.75" hidden="1" thickBot="1">
      <c r="B169" t="s">
        <v>630</v>
      </c>
      <c r="C169" s="19">
        <f>C162/C$168</f>
        <v>1.2773055206139838</v>
      </c>
      <c r="D169" s="19">
        <f t="shared" ref="D169:H169" si="26">D162/D$168</f>
        <v>0.62804301376580618</v>
      </c>
      <c r="E169" s="19">
        <f t="shared" si="26"/>
        <v>0.7173149710429112</v>
      </c>
      <c r="F169" s="19">
        <f t="shared" si="26"/>
        <v>0.90051649234280784</v>
      </c>
      <c r="G169" s="19">
        <f t="shared" si="26"/>
        <v>1.6330139132046317</v>
      </c>
      <c r="H169" s="19">
        <f t="shared" si="26"/>
        <v>0.87067877605855581</v>
      </c>
      <c r="S169" s="602"/>
      <c r="T169" s="286"/>
      <c r="U169" s="286"/>
      <c r="V169" s="286"/>
      <c r="W169" s="286"/>
      <c r="X169" s="286"/>
      <c r="Y169" s="286"/>
      <c r="Z169" s="286"/>
      <c r="AA169" s="286"/>
      <c r="AB169" s="286"/>
      <c r="AC169" s="286"/>
      <c r="AD169" s="286"/>
      <c r="AE169" s="286"/>
      <c r="AF169" s="286"/>
      <c r="AG169" s="286"/>
      <c r="AH169" s="286"/>
      <c r="AI169" s="722"/>
    </row>
    <row r="170" spans="2:35" hidden="1">
      <c r="B170" t="s">
        <v>161</v>
      </c>
      <c r="C170" s="19">
        <f t="shared" ref="C170:H172" si="27">C163/C$168</f>
        <v>1.2446124050031129</v>
      </c>
      <c r="D170" s="19">
        <f t="shared" si="27"/>
        <v>0.9744649549896669</v>
      </c>
      <c r="E170" s="19">
        <f t="shared" si="27"/>
        <v>1.0055276121163756</v>
      </c>
      <c r="F170" s="19">
        <f t="shared" si="27"/>
        <v>1.7299151167863447</v>
      </c>
      <c r="G170" s="19">
        <f t="shared" si="27"/>
        <v>2.7891034973759687</v>
      </c>
      <c r="H170" s="19">
        <f t="shared" si="27"/>
        <v>1.3492161896098909</v>
      </c>
    </row>
    <row r="171" spans="2:35" hidden="1">
      <c r="B171" t="s">
        <v>717</v>
      </c>
      <c r="C171" s="19">
        <f t="shared" si="27"/>
        <v>0</v>
      </c>
      <c r="D171" s="19">
        <f t="shared" si="27"/>
        <v>0.47707450348523589</v>
      </c>
      <c r="E171" s="19">
        <f t="shared" si="27"/>
        <v>0.72413886730777721</v>
      </c>
      <c r="F171" s="19">
        <f t="shared" si="27"/>
        <v>0.52504987919730473</v>
      </c>
      <c r="G171" s="19">
        <f t="shared" si="27"/>
        <v>0.97903148250341776</v>
      </c>
      <c r="H171" s="19">
        <f t="shared" si="27"/>
        <v>0.42765519996902268</v>
      </c>
    </row>
    <row r="172" spans="2:35" hidden="1">
      <c r="B172" t="s">
        <v>718</v>
      </c>
      <c r="C172" s="19">
        <f t="shared" si="27"/>
        <v>4.7967626917199615</v>
      </c>
      <c r="D172" s="19">
        <f t="shared" si="27"/>
        <v>3.0053592069774773</v>
      </c>
      <c r="E172" s="19">
        <f t="shared" si="27"/>
        <v>5.5001140042865613</v>
      </c>
      <c r="F172" s="19">
        <f t="shared" si="27"/>
        <v>3.6910740591850084</v>
      </c>
      <c r="G172" s="19">
        <f t="shared" si="27"/>
        <v>3.7234838430745705</v>
      </c>
      <c r="H172" s="19">
        <f t="shared" si="27"/>
        <v>2.6170406242867323</v>
      </c>
    </row>
    <row r="173" spans="2:35" hidden="1"/>
    <row r="174" spans="2:35" hidden="1"/>
    <row r="175" spans="2:35" hidden="1"/>
    <row r="176" spans="2:35" hidden="1"/>
    <row r="177" spans="2:6" hidden="1">
      <c r="B177" t="s">
        <v>630</v>
      </c>
    </row>
    <row r="178" spans="2:6" hidden="1">
      <c r="B178" t="s">
        <v>161</v>
      </c>
    </row>
    <row r="179" spans="2:6" hidden="1">
      <c r="B179" t="s">
        <v>551</v>
      </c>
    </row>
    <row r="180" spans="2:6" hidden="1">
      <c r="B180" t="s">
        <v>631</v>
      </c>
    </row>
    <row r="181" spans="2:6" hidden="1">
      <c r="B181" t="s">
        <v>236</v>
      </c>
    </row>
    <row r="182" spans="2:6" hidden="1">
      <c r="B182" t="s">
        <v>239</v>
      </c>
    </row>
    <row r="183" spans="2:6" hidden="1">
      <c r="B183" t="s">
        <v>719</v>
      </c>
    </row>
    <row r="184" spans="2:6" hidden="1">
      <c r="B184" t="s">
        <v>632</v>
      </c>
    </row>
    <row r="185" spans="2:6" hidden="1">
      <c r="B185" t="s">
        <v>638</v>
      </c>
    </row>
    <row r="186" spans="2:6" hidden="1">
      <c r="B186" t="s">
        <v>720</v>
      </c>
    </row>
    <row r="187" spans="2:6" hidden="1">
      <c r="B187" t="s">
        <v>721</v>
      </c>
    </row>
    <row r="188" spans="2:6" hidden="1"/>
    <row r="189" spans="2:6">
      <c r="B189" s="4" t="s">
        <v>722</v>
      </c>
    </row>
    <row r="190" spans="2:6">
      <c r="B190" s="1031" t="s">
        <v>629</v>
      </c>
      <c r="C190" s="1032">
        <v>2009</v>
      </c>
      <c r="D190" s="1033">
        <v>2019</v>
      </c>
      <c r="E190" s="729"/>
    </row>
    <row r="191" spans="2:6">
      <c r="B191" s="1152" t="s">
        <v>620</v>
      </c>
      <c r="C191" s="1157">
        <f>C5</f>
        <v>492658.89262494008</v>
      </c>
      <c r="D191" s="1157">
        <f>D5</f>
        <v>457433.77069123241</v>
      </c>
      <c r="E191" s="729">
        <v>-7.0000000000000007E-2</v>
      </c>
      <c r="F191" s="3">
        <f>(D191-C191)/C191</f>
        <v>-7.150002255317954E-2</v>
      </c>
    </row>
    <row r="192" spans="2:6">
      <c r="B192" s="1154" t="s">
        <v>630</v>
      </c>
      <c r="C192" s="1153">
        <f>'Summary Details'!O6</f>
        <v>161448.22408698589</v>
      </c>
      <c r="D192" s="1153">
        <f>'Summary Details'!O35</f>
        <v>120287.54620350574</v>
      </c>
      <c r="E192" s="729"/>
      <c r="F192" s="3">
        <f t="shared" ref="F192:F216" si="28">(D192-C192)/C192</f>
        <v>-0.25494661286149167</v>
      </c>
    </row>
    <row r="193" spans="2:6">
      <c r="B193" s="1154" t="s">
        <v>161</v>
      </c>
      <c r="C193" s="1153">
        <f>'Summary Details'!O8</f>
        <v>192759.98308725003</v>
      </c>
      <c r="D193" s="1153">
        <f>'Summary Details'!O37</f>
        <v>209345.52216870003</v>
      </c>
      <c r="E193" s="729"/>
      <c r="F193" s="3">
        <f t="shared" si="28"/>
        <v>8.6042438974186841E-2</v>
      </c>
    </row>
    <row r="194" spans="2:6">
      <c r="B194" s="1154" t="s">
        <v>551</v>
      </c>
      <c r="C194" s="1153">
        <f>'Summary Details'!O10</f>
        <v>57422.476519732787</v>
      </c>
      <c r="D194" s="1153">
        <f>'Summary Details'!O39</f>
        <v>62363.246451428568</v>
      </c>
      <c r="E194" s="729"/>
      <c r="F194" s="3">
        <f t="shared" si="28"/>
        <v>8.6042438974186758E-2</v>
      </c>
    </row>
    <row r="195" spans="2:6">
      <c r="B195" s="1154" t="s">
        <v>723</v>
      </c>
      <c r="C195" s="1153">
        <f>'Summary Details'!O13</f>
        <v>79299.24841985594</v>
      </c>
      <c r="D195" s="1153">
        <f>'Summary Details'!O42</f>
        <v>63708.495356482672</v>
      </c>
      <c r="E195" s="729"/>
      <c r="F195" s="3">
        <f t="shared" si="28"/>
        <v>-0.19660656783059069</v>
      </c>
    </row>
    <row r="196" spans="2:6">
      <c r="B196" s="1154" t="s">
        <v>206</v>
      </c>
      <c r="C196" s="1153">
        <f>'Summary Details'!O12</f>
        <v>1728.9605111153678</v>
      </c>
      <c r="D196" s="1153">
        <f>'Summary Details'!O41</f>
        <v>1728.9605111153678</v>
      </c>
      <c r="E196" s="729"/>
      <c r="F196" s="3">
        <f t="shared" si="28"/>
        <v>0</v>
      </c>
    </row>
    <row r="197" spans="2:6">
      <c r="B197" s="1152" t="s">
        <v>621</v>
      </c>
      <c r="C197" s="1157">
        <f>C6</f>
        <v>782030.98676891928</v>
      </c>
      <c r="D197" s="1157">
        <f>D6</f>
        <v>705242.70753335615</v>
      </c>
      <c r="E197" s="729">
        <v>-0.1</v>
      </c>
      <c r="F197" s="3">
        <f t="shared" si="28"/>
        <v>-9.8190839665862409E-2</v>
      </c>
    </row>
    <row r="198" spans="2:6">
      <c r="B198" s="1154" t="s">
        <v>630</v>
      </c>
      <c r="C198" s="1153">
        <f>'Summary Details'!O7</f>
        <v>383587.47326145589</v>
      </c>
      <c r="D198" s="1153">
        <f>'Summary Details'!O36</f>
        <v>238758.14467397658</v>
      </c>
      <c r="E198" s="729"/>
      <c r="F198" s="3">
        <f t="shared" si="28"/>
        <v>-0.37756532390400205</v>
      </c>
    </row>
    <row r="199" spans="2:6">
      <c r="B199" s="1154" t="s">
        <v>161</v>
      </c>
      <c r="C199" s="1153">
        <f>'Summary Details'!O9</f>
        <v>297536.39711835003</v>
      </c>
      <c r="D199" s="1153">
        <f>'Summary Details'!O38</f>
        <v>349617.28894835006</v>
      </c>
      <c r="E199" s="729"/>
      <c r="F199" s="3">
        <f t="shared" si="28"/>
        <v>0.17504040626425948</v>
      </c>
    </row>
    <row r="200" spans="2:6">
      <c r="B200" s="1154" t="s">
        <v>551</v>
      </c>
      <c r="C200" s="1153">
        <f>'Summary Details'!O11</f>
        <v>88634.977569804731</v>
      </c>
      <c r="D200" s="1153">
        <f>'Summary Details'!O40</f>
        <v>104149.68005284687</v>
      </c>
      <c r="E200" s="729"/>
      <c r="F200" s="3">
        <f t="shared" si="28"/>
        <v>0.17504040626425946</v>
      </c>
    </row>
    <row r="201" spans="2:6">
      <c r="B201" s="1154" t="s">
        <v>723</v>
      </c>
      <c r="C201" s="1153">
        <f>'Summary Details'!O14</f>
        <v>12272.138819308608</v>
      </c>
      <c r="D201" s="1153">
        <f>'Summary Details'!O43</f>
        <v>12717.593858182547</v>
      </c>
      <c r="E201" s="729"/>
      <c r="F201" s="3">
        <f t="shared" si="28"/>
        <v>3.6298076923076655E-2</v>
      </c>
    </row>
    <row r="202" spans="2:6">
      <c r="B202" s="1152" t="s">
        <v>724</v>
      </c>
      <c r="C202" s="1157">
        <f>C7</f>
        <v>414445.89383128646</v>
      </c>
      <c r="D202" s="1157">
        <f>D7</f>
        <v>485272.60888024024</v>
      </c>
      <c r="E202" s="729">
        <v>0.16</v>
      </c>
      <c r="F202" s="3">
        <f t="shared" si="28"/>
        <v>0.17089496144890282</v>
      </c>
    </row>
    <row r="203" spans="2:6">
      <c r="B203" s="1154" t="s">
        <v>236</v>
      </c>
      <c r="C203" s="1153">
        <f>SUM('Summary Details'!O15:O16)</f>
        <v>333382.21119084326</v>
      </c>
      <c r="D203" s="1153">
        <f>SUM('Summary Details'!O44:O45)</f>
        <v>389083.81422060414</v>
      </c>
      <c r="E203" s="729"/>
      <c r="F203" s="3">
        <f t="shared" si="28"/>
        <v>0.1670803095066003</v>
      </c>
    </row>
    <row r="204" spans="2:6">
      <c r="B204" s="1154" t="s">
        <v>239</v>
      </c>
      <c r="C204" s="1153">
        <f>SUM('Summary Details'!O17:O18)</f>
        <v>75722.742374405803</v>
      </c>
      <c r="D204" s="1153">
        <f>SUM('Summary Details'!O46:O47)</f>
        <v>90720.402664626337</v>
      </c>
      <c r="E204" s="729"/>
      <c r="F204" s="3">
        <f t="shared" si="28"/>
        <v>0.19806018403382239</v>
      </c>
    </row>
    <row r="205" spans="2:6">
      <c r="B205" s="1154" t="s">
        <v>725</v>
      </c>
      <c r="C205" s="1155" t="s">
        <v>654</v>
      </c>
      <c r="D205" s="1153">
        <f>'Summary Details'!O48</f>
        <v>400.77861358181246</v>
      </c>
      <c r="E205" s="729"/>
      <c r="F205" s="3"/>
    </row>
    <row r="206" spans="2:6">
      <c r="B206" s="1154" t="s">
        <v>579</v>
      </c>
      <c r="C206" s="1153">
        <f>SUM('Summary Details'!O20:O21)</f>
        <v>5340.940266037418</v>
      </c>
      <c r="D206" s="1153">
        <f>SUM('Summary Details'!O49:O51)</f>
        <v>5067.6133814280092</v>
      </c>
      <c r="E206" s="729">
        <v>-0.05</v>
      </c>
      <c r="F206" s="3">
        <f t="shared" si="28"/>
        <v>-5.1175798828433088E-2</v>
      </c>
    </row>
    <row r="207" spans="2:6">
      <c r="B207" s="1152" t="s">
        <v>623</v>
      </c>
      <c r="C207" s="1157">
        <f>C8</f>
        <v>3790.6716331922653</v>
      </c>
      <c r="D207" s="1157">
        <f>D8</f>
        <v>5247.1804256015857</v>
      </c>
      <c r="E207" s="729">
        <v>0.38</v>
      </c>
      <c r="F207" s="3">
        <f t="shared" si="28"/>
        <v>0.38423502042637769</v>
      </c>
    </row>
    <row r="208" spans="2:6">
      <c r="B208" s="1154" t="s">
        <v>297</v>
      </c>
      <c r="C208" s="1153">
        <f>'Summary Details'!O22</f>
        <v>1579.8399665255999</v>
      </c>
      <c r="D208" s="1153">
        <f>'Summary Details'!O52</f>
        <v>2149.5097238471999</v>
      </c>
      <c r="E208" s="729"/>
      <c r="F208" s="3">
        <f t="shared" si="28"/>
        <v>0.36058700209643602</v>
      </c>
    </row>
    <row r="209" spans="2:6">
      <c r="B209" s="1154" t="s">
        <v>590</v>
      </c>
      <c r="C209" s="1156">
        <f>'Summary Details'!O23</f>
        <v>2210.8316666666651</v>
      </c>
      <c r="D209" s="1156">
        <f>'Summary Details'!O53</f>
        <v>3097.6707017543858</v>
      </c>
      <c r="E209" s="729">
        <v>0.4</v>
      </c>
      <c r="F209" s="3">
        <f t="shared" si="28"/>
        <v>0.40113367673298872</v>
      </c>
    </row>
    <row r="210" spans="2:6">
      <c r="B210" s="1152" t="s">
        <v>595</v>
      </c>
      <c r="C210" s="1157">
        <f>C9</f>
        <v>150241.44035578688</v>
      </c>
      <c r="D210" s="1157">
        <f>D9</f>
        <v>137456.07655680695</v>
      </c>
      <c r="E210" s="729">
        <v>-0.09</v>
      </c>
      <c r="F210" s="3">
        <f t="shared" si="28"/>
        <v>-8.5098783456168295E-2</v>
      </c>
    </row>
    <row r="211" spans="2:6">
      <c r="B211" s="1154" t="s">
        <v>632</v>
      </c>
      <c r="C211" s="1156">
        <f>SUM('Summary Details'!O24:O25)</f>
        <v>99510.497395649058</v>
      </c>
      <c r="D211" s="1156">
        <f>SUM('Summary Details'!O54:O55)</f>
        <v>107048.69750359716</v>
      </c>
      <c r="E211" s="729">
        <v>0.08</v>
      </c>
      <c r="F211" s="3">
        <f t="shared" si="28"/>
        <v>7.5752813072339178E-2</v>
      </c>
    </row>
    <row r="212" spans="2:6">
      <c r="B212" s="1154" t="s">
        <v>633</v>
      </c>
      <c r="C212" s="1156">
        <f>'Summary Details'!O26</f>
        <v>46777.339152137807</v>
      </c>
      <c r="D212" s="1156">
        <f>'Summary Details'!O56</f>
        <v>26453.775245209774</v>
      </c>
      <c r="E212" s="729">
        <v>-0.43</v>
      </c>
      <c r="F212" s="3">
        <f t="shared" si="28"/>
        <v>-0.43447456130046275</v>
      </c>
    </row>
    <row r="213" spans="2:6">
      <c r="B213" s="1154" t="s">
        <v>638</v>
      </c>
      <c r="C213" s="1156">
        <f>'Summary Details'!O27</f>
        <v>3953.6038080000003</v>
      </c>
      <c r="D213" s="1156">
        <f>'Summary Details'!O57</f>
        <v>3953.6038080000003</v>
      </c>
      <c r="E213" s="729">
        <v>0</v>
      </c>
      <c r="F213" s="3">
        <f t="shared" si="28"/>
        <v>0</v>
      </c>
    </row>
    <row r="214" spans="2:6" ht="30">
      <c r="B214" s="1152" t="s">
        <v>624</v>
      </c>
      <c r="C214" s="1157">
        <f>C10</f>
        <v>2180.4471434967609</v>
      </c>
      <c r="D214" s="1157">
        <f>D10</f>
        <v>1500.7164084808862</v>
      </c>
      <c r="E214" s="729">
        <v>-0.31</v>
      </c>
      <c r="F214" s="3">
        <f t="shared" si="28"/>
        <v>-0.3117391481115187</v>
      </c>
    </row>
    <row r="215" spans="2:6">
      <c r="B215" s="1152" t="s">
        <v>614</v>
      </c>
      <c r="C215" s="1157">
        <f>C11</f>
        <v>1528.8759087644726</v>
      </c>
      <c r="D215" s="1157">
        <f>D11</f>
        <v>1565.8891546873906</v>
      </c>
      <c r="E215" s="729">
        <v>0.02</v>
      </c>
      <c r="F215" s="3">
        <f t="shared" si="28"/>
        <v>2.4209450689055251E-2</v>
      </c>
    </row>
    <row r="216" spans="2:6">
      <c r="B216" s="1152" t="s">
        <v>647</v>
      </c>
      <c r="C216" s="1157">
        <f>SUM(C214,C210,C207,C202,C197,C191,C215)</f>
        <v>1846877.2082663863</v>
      </c>
      <c r="D216" s="1157">
        <f>SUM(D214,D210,D207,D202,D197,D191,D215)</f>
        <v>1793718.9496504052</v>
      </c>
      <c r="E216" s="729">
        <v>-0.03</v>
      </c>
      <c r="F216" s="3">
        <f t="shared" si="28"/>
        <v>-2.8782779048900229E-2</v>
      </c>
    </row>
    <row r="217" spans="2:6">
      <c r="B217" s="1152" t="s">
        <v>726</v>
      </c>
      <c r="C217" s="1157">
        <f>SUM(C207,C214,C215)</f>
        <v>7499.9946854534992</v>
      </c>
      <c r="D217" s="1157">
        <f>SUM(D207,D214,D215)</f>
        <v>8313.7859887698633</v>
      </c>
      <c r="E217" s="729"/>
      <c r="F217" s="3"/>
    </row>
    <row r="218" spans="2:6">
      <c r="B218" s="1158" t="s">
        <v>649</v>
      </c>
      <c r="E218" s="729"/>
    </row>
    <row r="219" spans="2:6">
      <c r="B219" s="1159" t="s">
        <v>620</v>
      </c>
      <c r="C219" s="1160">
        <f>SUM(C192:C196)-C191</f>
        <v>0</v>
      </c>
      <c r="D219" s="1160">
        <f t="shared" ref="D219:E219" si="29">SUM(D192:D196)-D191</f>
        <v>0</v>
      </c>
      <c r="E219" s="729">
        <f t="shared" si="29"/>
        <v>7.0000000000000007E-2</v>
      </c>
    </row>
    <row r="220" spans="2:6">
      <c r="B220" s="1159" t="s">
        <v>621</v>
      </c>
      <c r="C220" s="1160">
        <f>SUM(C198:C201)-C197</f>
        <v>0</v>
      </c>
      <c r="D220" s="1160">
        <f t="shared" ref="D220:E220" si="30">SUM(D198:D201)-D197</f>
        <v>0</v>
      </c>
      <c r="E220" s="729">
        <f t="shared" si="30"/>
        <v>0.1</v>
      </c>
    </row>
    <row r="221" spans="2:6">
      <c r="B221" s="1159" t="s">
        <v>724</v>
      </c>
      <c r="C221" s="1160">
        <f>SUM(C203:C206)-C202</f>
        <v>0</v>
      </c>
      <c r="D221" s="1160">
        <f t="shared" ref="D221:E221" si="31">SUM(D203:D206)-D202</f>
        <v>0</v>
      </c>
      <c r="E221" s="729">
        <f t="shared" si="31"/>
        <v>-0.21000000000000002</v>
      </c>
    </row>
    <row r="222" spans="2:6">
      <c r="B222" s="1159" t="s">
        <v>623</v>
      </c>
      <c r="C222" s="1160">
        <f>SUM(C208:C209)-C207</f>
        <v>0</v>
      </c>
      <c r="D222" s="1160">
        <f t="shared" ref="D222:E222" si="32">SUM(D208:D209)-D207</f>
        <v>0</v>
      </c>
      <c r="E222" s="729">
        <f t="shared" si="32"/>
        <v>2.0000000000000018E-2</v>
      </c>
    </row>
    <row r="223" spans="2:6">
      <c r="B223" s="1159" t="s">
        <v>595</v>
      </c>
      <c r="C223" s="1160">
        <f>SUM(C211:C213)-C210</f>
        <v>0</v>
      </c>
      <c r="D223" s="1160">
        <f t="shared" ref="D223:E223" si="33">SUM(D211:D213)-D210</f>
        <v>0</v>
      </c>
      <c r="E223" s="729">
        <f t="shared" si="33"/>
        <v>-0.26</v>
      </c>
    </row>
    <row r="226" spans="4:6">
      <c r="F226" s="3"/>
    </row>
    <row r="227" spans="4:6">
      <c r="F227" s="3"/>
    </row>
    <row r="228" spans="4:6">
      <c r="F228" s="3"/>
    </row>
    <row r="229" spans="4:6">
      <c r="F229" s="3"/>
    </row>
    <row r="230" spans="4:6">
      <c r="F230" s="3"/>
    </row>
    <row r="231" spans="4:6">
      <c r="F231" s="3"/>
    </row>
    <row r="235" spans="4:6">
      <c r="D235" s="16"/>
      <c r="E235" s="1163"/>
    </row>
    <row r="236" spans="4:6">
      <c r="D236" s="16"/>
      <c r="E236" s="1163"/>
    </row>
    <row r="237" spans="4:6">
      <c r="D237" s="16"/>
      <c r="E237" s="1163"/>
    </row>
    <row r="238" spans="4:6">
      <c r="D238" s="16"/>
      <c r="E238" s="1163"/>
    </row>
    <row r="239" spans="4:6">
      <c r="D239" s="16"/>
      <c r="E239" s="1163"/>
    </row>
    <row r="240" spans="4:6">
      <c r="D240" s="1181"/>
      <c r="E240" s="1163"/>
    </row>
    <row r="241" spans="4:5">
      <c r="D241" s="1181"/>
      <c r="E241" s="1163"/>
    </row>
    <row r="242" spans="4:5">
      <c r="D242" s="1181"/>
    </row>
    <row r="243" spans="4:5">
      <c r="D243" s="1181"/>
    </row>
    <row r="244" spans="4:5">
      <c r="D244" s="18"/>
    </row>
  </sheetData>
  <sortState xmlns:xlrd2="http://schemas.microsoft.com/office/spreadsheetml/2017/richdata2" ref="B5:D11">
    <sortCondition descending="1" ref="D5:D11"/>
  </sortState>
  <hyperlinks>
    <hyperlink ref="F133" r:id="rId1" xr:uid="{00000000-0004-0000-0600-000000000000}"/>
    <hyperlink ref="V127" r:id="rId2" xr:uid="{00000000-0004-0000-0600-000001000000}"/>
  </hyperlinks>
  <pageMargins left="0.7" right="0.7" top="0.75" bottom="0.75" header="0.3" footer="0.3"/>
  <pageSetup orientation="portrait" r:id="rId3"/>
  <drawing r:id="rId4"/>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4" tint="0.39997558519241921"/>
  </sheetPr>
  <dimension ref="A1:AI229"/>
  <sheetViews>
    <sheetView showGridLines="0" zoomScale="70" zoomScaleNormal="70" workbookViewId="0">
      <selection activeCell="P6" sqref="P6"/>
    </sheetView>
  </sheetViews>
  <sheetFormatPr defaultRowHeight="15"/>
  <cols>
    <col min="1" max="1" width="8.7109375" customWidth="1"/>
    <col min="2" max="2" width="12.28515625" bestFit="1" customWidth="1"/>
    <col min="16" max="16" width="20.7109375" customWidth="1"/>
    <col min="17" max="17" width="13.7109375" customWidth="1"/>
    <col min="18" max="18" width="27.28515625" customWidth="1"/>
    <col min="19" max="19" width="12" customWidth="1"/>
    <col min="20" max="23" width="17" customWidth="1"/>
    <col min="24" max="24" width="15.85546875" customWidth="1"/>
    <col min="28" max="28" width="24.28515625" customWidth="1"/>
    <col min="29" max="29" width="12.85546875" customWidth="1"/>
    <col min="32" max="32" width="22.28515625" customWidth="1"/>
    <col min="33" max="33" width="11.28515625" customWidth="1"/>
  </cols>
  <sheetData>
    <row r="1" spans="1:7" s="1025" customFormat="1" ht="29.65" customHeight="1" thickBot="1">
      <c r="A1" s="1024"/>
      <c r="B1" s="1215" t="s">
        <v>727</v>
      </c>
      <c r="C1" s="1216"/>
      <c r="D1" s="1024"/>
      <c r="E1" s="1217"/>
      <c r="F1" s="1024"/>
      <c r="G1" s="1217"/>
    </row>
    <row r="3" spans="1:7">
      <c r="B3" s="1191" t="s">
        <v>728</v>
      </c>
    </row>
    <row r="29" spans="2:35">
      <c r="B29" s="1191" t="s">
        <v>729</v>
      </c>
      <c r="P29" t="s">
        <v>730</v>
      </c>
      <c r="Q29" s="1187" t="s">
        <v>731</v>
      </c>
      <c r="R29" s="729" t="s">
        <v>660</v>
      </c>
      <c r="S29" s="16"/>
      <c r="T29" s="3"/>
      <c r="V29" t="s">
        <v>732</v>
      </c>
      <c r="W29" s="1187" t="s">
        <v>731</v>
      </c>
      <c r="X29" s="729" t="s">
        <v>660</v>
      </c>
      <c r="AB29" t="s">
        <v>733</v>
      </c>
      <c r="AC29" s="729" t="s">
        <v>660</v>
      </c>
    </row>
    <row r="30" spans="2:35" ht="18">
      <c r="P30" s="4" t="s">
        <v>734</v>
      </c>
      <c r="Q30" s="1188">
        <v>68.2</v>
      </c>
      <c r="R30" s="1188">
        <f t="shared" ref="R30:R39" si="0">Q30*10^6</f>
        <v>68200000</v>
      </c>
      <c r="S30" s="935"/>
      <c r="T30" s="3"/>
      <c r="V30" t="s">
        <v>530</v>
      </c>
      <c r="W30">
        <v>4.3</v>
      </c>
      <c r="X30" s="1187">
        <f>W30*10^6</f>
        <v>4300000</v>
      </c>
      <c r="Y30">
        <f>X30/X35</f>
        <v>6.195965417867435</v>
      </c>
      <c r="Z30" t="s">
        <v>735</v>
      </c>
      <c r="AB30" t="s">
        <v>530</v>
      </c>
      <c r="AC30" s="16">
        <f>SUM('GHG Analysis'!C5:C6)</f>
        <v>1274689.8793938593</v>
      </c>
      <c r="AD30" s="19">
        <f>AC30/'GHG Analysis'!C13</f>
        <v>7.040735062519591</v>
      </c>
      <c r="AF30" t="s">
        <v>733</v>
      </c>
      <c r="AG30" s="1146">
        <f>'GHG Analysis'!C23</f>
        <v>10.201205270879539</v>
      </c>
    </row>
    <row r="31" spans="2:35">
      <c r="P31" t="s">
        <v>736</v>
      </c>
      <c r="Q31" s="1187">
        <v>67.5</v>
      </c>
      <c r="R31" s="1187">
        <f t="shared" si="0"/>
        <v>67500000</v>
      </c>
      <c r="S31" s="935"/>
      <c r="T31" s="3"/>
      <c r="V31" t="s">
        <v>646</v>
      </c>
      <c r="W31">
        <v>3.1</v>
      </c>
      <c r="X31" s="1187">
        <f>W31*10^6</f>
        <v>3100000</v>
      </c>
      <c r="AB31" t="s">
        <v>737</v>
      </c>
      <c r="AC31" s="16">
        <f>'GHG Analysis'!C7</f>
        <v>414445.89383128646</v>
      </c>
      <c r="AD31" s="19">
        <f>AC31/'GHG Analysis'!C13</f>
        <v>2.2891871845744785</v>
      </c>
      <c r="AF31" t="s">
        <v>730</v>
      </c>
      <c r="AG31" s="730">
        <f>73000000/6890000</f>
        <v>10.595065312046444</v>
      </c>
      <c r="AI31" t="s">
        <v>738</v>
      </c>
    </row>
    <row r="32" spans="2:35" ht="18">
      <c r="P32" t="s">
        <v>739</v>
      </c>
      <c r="Q32" s="1187">
        <v>23.3</v>
      </c>
      <c r="R32" s="1187">
        <f>Q32*10^6</f>
        <v>23300000</v>
      </c>
      <c r="S32" s="935">
        <f>SUM(R32:R33,R35)/Q41</f>
        <v>5.4909778138278673</v>
      </c>
      <c r="T32" t="s">
        <v>735</v>
      </c>
      <c r="V32" t="s">
        <v>643</v>
      </c>
      <c r="W32">
        <v>1.1000000000000001</v>
      </c>
      <c r="X32" s="1187">
        <f>W32*10^6</f>
        <v>1100000</v>
      </c>
      <c r="AF32" t="s">
        <v>740</v>
      </c>
      <c r="AG32" s="358">
        <f>'GHG Analysis'!D23</f>
        <v>9.6733985679099455</v>
      </c>
      <c r="AI32" t="s">
        <v>741</v>
      </c>
    </row>
    <row r="33" spans="16:33" ht="18">
      <c r="P33" t="s">
        <v>742</v>
      </c>
      <c r="Q33" s="1187">
        <v>13.6</v>
      </c>
      <c r="R33" s="1187">
        <f t="shared" si="0"/>
        <v>13600000</v>
      </c>
      <c r="S33" s="935"/>
      <c r="T33" s="3"/>
      <c r="V33" t="s">
        <v>565</v>
      </c>
      <c r="W33">
        <v>1.9</v>
      </c>
      <c r="X33" s="1187">
        <f>W33*10^6</f>
        <v>1900000</v>
      </c>
      <c r="Y33">
        <f>X33/X35</f>
        <v>2.7377521613832854</v>
      </c>
      <c r="Z33" t="s">
        <v>735</v>
      </c>
      <c r="AB33" t="s">
        <v>740</v>
      </c>
      <c r="AC33" s="729" t="s">
        <v>660</v>
      </c>
      <c r="AF33" t="s">
        <v>743</v>
      </c>
      <c r="AG33" s="730">
        <f>6400000/696000</f>
        <v>9.1954022988505741</v>
      </c>
    </row>
    <row r="34" spans="16:33" ht="18">
      <c r="P34" t="s">
        <v>744</v>
      </c>
      <c r="Q34" s="1187">
        <v>30.5</v>
      </c>
      <c r="R34" s="1187">
        <f t="shared" si="0"/>
        <v>30500000</v>
      </c>
      <c r="S34" s="935">
        <f>SUM(R34)/Q41</f>
        <v>4.492350410991147</v>
      </c>
      <c r="T34" t="s">
        <v>735</v>
      </c>
      <c r="V34" t="s">
        <v>647</v>
      </c>
      <c r="W34" s="1190">
        <v>6.2</v>
      </c>
      <c r="X34" s="1187">
        <f>W34*10^6</f>
        <v>6200000</v>
      </c>
      <c r="AB34" t="s">
        <v>530</v>
      </c>
      <c r="AC34" s="16">
        <f>SUM('GHG Analysis'!D5:D6)</f>
        <v>1162676.4782245886</v>
      </c>
      <c r="AD34" s="19">
        <f>AC34/'GHG Analysis'!D13</f>
        <v>6.2702314549290756</v>
      </c>
      <c r="AG34" s="3">
        <f>(AG32-AG30)/AG30</f>
        <v>-5.1739641439847883E-2</v>
      </c>
    </row>
    <row r="35" spans="16:33">
      <c r="P35" t="s">
        <v>745</v>
      </c>
      <c r="Q35" s="1189">
        <v>0.38</v>
      </c>
      <c r="R35" s="1189">
        <f t="shared" si="0"/>
        <v>380000</v>
      </c>
      <c r="S35" s="935"/>
      <c r="T35" s="3"/>
      <c r="W35" t="s">
        <v>5</v>
      </c>
      <c r="X35" s="935">
        <v>694000</v>
      </c>
      <c r="Y35" s="17" t="s">
        <v>746</v>
      </c>
      <c r="AB35" t="s">
        <v>737</v>
      </c>
      <c r="AC35" s="16">
        <f>SUM('GHG Analysis'!D7)</f>
        <v>485272.60888024024</v>
      </c>
      <c r="AD35" s="19">
        <f>AC35/'GHG Analysis'!D13</f>
        <v>2.6170406242867323</v>
      </c>
    </row>
    <row r="36" spans="16:33">
      <c r="P36" s="4" t="s">
        <v>747</v>
      </c>
      <c r="Q36" s="1188">
        <v>3.8</v>
      </c>
      <c r="R36" s="1188">
        <f t="shared" si="0"/>
        <v>3800000</v>
      </c>
      <c r="S36" s="935"/>
      <c r="T36" s="3"/>
    </row>
    <row r="37" spans="16:33">
      <c r="P37" s="4" t="s">
        <v>748</v>
      </c>
      <c r="Q37" s="710">
        <v>0.2</v>
      </c>
      <c r="R37" s="1188">
        <f t="shared" si="0"/>
        <v>200000</v>
      </c>
    </row>
    <row r="38" spans="16:33">
      <c r="P38" s="4" t="s">
        <v>749</v>
      </c>
      <c r="Q38" s="710">
        <v>0.8</v>
      </c>
      <c r="R38" s="1188">
        <f t="shared" si="0"/>
        <v>800000</v>
      </c>
    </row>
    <row r="39" spans="16:33">
      <c r="P39" s="4" t="s">
        <v>750</v>
      </c>
      <c r="Q39" s="710">
        <v>73</v>
      </c>
      <c r="R39" s="1188">
        <f t="shared" si="0"/>
        <v>73000000</v>
      </c>
    </row>
    <row r="40" spans="16:33">
      <c r="P40" s="17" t="s">
        <v>751</v>
      </c>
    </row>
    <row r="41" spans="16:33">
      <c r="P41" t="s">
        <v>752</v>
      </c>
      <c r="Q41" s="935">
        <v>6789319</v>
      </c>
    </row>
    <row r="42" spans="16:33">
      <c r="P42" t="s">
        <v>753</v>
      </c>
    </row>
    <row r="44" spans="16:33">
      <c r="Q44" t="s">
        <v>754</v>
      </c>
      <c r="R44" t="s">
        <v>755</v>
      </c>
    </row>
    <row r="45" spans="16:33">
      <c r="P45" t="s">
        <v>730</v>
      </c>
      <c r="Q45" s="1147">
        <f>Graphics!S32</f>
        <v>5.4909778138278673</v>
      </c>
      <c r="R45" s="1147">
        <f>Graphics!S34</f>
        <v>4.492350410991147</v>
      </c>
    </row>
    <row r="46" spans="16:33">
      <c r="P46" t="s">
        <v>732</v>
      </c>
      <c r="Q46" s="1147">
        <f>Graphics!Y30</f>
        <v>6.195965417867435</v>
      </c>
      <c r="R46" s="1147">
        <f>Graphics!Y33</f>
        <v>2.7377521613832854</v>
      </c>
    </row>
    <row r="47" spans="16:33">
      <c r="P47" t="s">
        <v>733</v>
      </c>
      <c r="Q47" s="1147">
        <f>Graphics!AD30</f>
        <v>7.040735062519591</v>
      </c>
      <c r="R47" s="1147">
        <f>Graphics!AD31</f>
        <v>2.2891871845744785</v>
      </c>
    </row>
    <row r="48" spans="16:33">
      <c r="P48" t="s">
        <v>740</v>
      </c>
      <c r="Q48" s="1147">
        <f>Graphics!AD34</f>
        <v>6.2702314549290756</v>
      </c>
      <c r="R48" s="1147">
        <f>Graphics!AD35</f>
        <v>2.6170406242867323</v>
      </c>
    </row>
    <row r="49" spans="2:26" ht="23.25" customHeight="1"/>
    <row r="50" spans="2:26">
      <c r="B50" s="1191" t="s">
        <v>756</v>
      </c>
    </row>
    <row r="52" spans="2:26" ht="18">
      <c r="P52" s="4" t="s">
        <v>618</v>
      </c>
      <c r="Q52" s="28">
        <f>SUM(Q57:Q58)</f>
        <v>418236.56546447874</v>
      </c>
      <c r="R52" s="28">
        <f>SUM(R57:R58)</f>
        <v>490119.01069226005</v>
      </c>
    </row>
    <row r="53" spans="2:26">
      <c r="P53" s="1031" t="s">
        <v>619</v>
      </c>
      <c r="Q53" s="1032">
        <v>2009</v>
      </c>
      <c r="R53" s="1033">
        <v>2019</v>
      </c>
      <c r="U53" t="s">
        <v>757</v>
      </c>
      <c r="V53" t="s">
        <v>758</v>
      </c>
    </row>
    <row r="54" spans="2:26">
      <c r="P54" s="1034" t="s">
        <v>759</v>
      </c>
      <c r="Q54" s="1026">
        <f>SUM(Buildings!K7:K8,Transport!K11)</f>
        <v>545035.69734844181</v>
      </c>
      <c r="R54" s="1027">
        <f>SUM(Buildings!K9:K10,Transport!K16)</f>
        <v>359446.46949106408</v>
      </c>
      <c r="T54" t="s">
        <v>739</v>
      </c>
      <c r="U54" s="19">
        <f>R32</f>
        <v>23300000</v>
      </c>
      <c r="V54" s="28">
        <f>SUM(R55:R56)</f>
        <v>803630.78734710626</v>
      </c>
      <c r="Y54" s="19"/>
      <c r="Z54" s="28"/>
    </row>
    <row r="55" spans="2:26">
      <c r="P55" s="1034" t="s">
        <v>620</v>
      </c>
      <c r="Q55" s="1026">
        <f>'GHG Analysis'!C5-Buildings!K7</f>
        <v>331210.66853795422</v>
      </c>
      <c r="R55" s="1027">
        <f>'GHG Analysis'!D5-Buildings!K9</f>
        <v>337146.22448772669</v>
      </c>
      <c r="T55" t="s">
        <v>742</v>
      </c>
      <c r="U55" s="19">
        <f t="shared" ref="U55:U56" si="1">R33</f>
        <v>13600000</v>
      </c>
      <c r="V55" s="28">
        <f>R54</f>
        <v>359446.46949106408</v>
      </c>
      <c r="Y55" s="19"/>
      <c r="Z55" s="28"/>
    </row>
    <row r="56" spans="2:26">
      <c r="P56" s="1034" t="s">
        <v>621</v>
      </c>
      <c r="Q56" s="1026">
        <f>'GHG Analysis'!C6-Buildings!K8</f>
        <v>398443.51350746339</v>
      </c>
      <c r="R56" s="1027">
        <f>'GHG Analysis'!D6-Buildings!K10</f>
        <v>466484.56285937957</v>
      </c>
      <c r="T56" t="s">
        <v>744</v>
      </c>
      <c r="U56" s="19">
        <f t="shared" si="1"/>
        <v>30500000</v>
      </c>
      <c r="V56" s="28">
        <f>SUM(R57:R58)</f>
        <v>490119.01069226005</v>
      </c>
      <c r="Y56" s="19"/>
      <c r="Z56" s="28"/>
    </row>
    <row r="57" spans="2:26">
      <c r="P57" s="1034" t="s">
        <v>622</v>
      </c>
      <c r="Q57" s="1026">
        <f>'GHG Analysis'!C7</f>
        <v>414445.89383128646</v>
      </c>
      <c r="R57" s="1026">
        <f>'GHG Analysis'!D7-Transport!K16</f>
        <v>484871.83026665845</v>
      </c>
      <c r="T57" t="s">
        <v>749</v>
      </c>
      <c r="U57" s="19">
        <f>R38</f>
        <v>800000</v>
      </c>
      <c r="V57" s="28">
        <f>R59</f>
        <v>137456.07655680695</v>
      </c>
      <c r="Y57" s="19"/>
      <c r="Z57" s="28"/>
    </row>
    <row r="58" spans="2:26">
      <c r="P58" s="1034" t="s">
        <v>623</v>
      </c>
      <c r="Q58" s="1026">
        <f>'GHG Analysis'!C8</f>
        <v>3790.6716331922653</v>
      </c>
      <c r="R58" s="1026">
        <f>'GHG Analysis'!D8</f>
        <v>5247.1804256015857</v>
      </c>
      <c r="T58" t="s">
        <v>726</v>
      </c>
      <c r="U58" s="19">
        <f>SUM(R35:R37)</f>
        <v>4380000</v>
      </c>
      <c r="V58" s="28">
        <f>SUM(R60:R61)</f>
        <v>3066.6055631682766</v>
      </c>
      <c r="Y58" s="19"/>
      <c r="Z58" s="28"/>
    </row>
    <row r="59" spans="2:26">
      <c r="P59" s="1034" t="s">
        <v>595</v>
      </c>
      <c r="Q59" s="1026">
        <f>'GHG Analysis'!C9</f>
        <v>150241.44035578688</v>
      </c>
      <c r="R59" s="1026">
        <f>'GHG Analysis'!D9</f>
        <v>137456.07655680695</v>
      </c>
      <c r="T59" t="s">
        <v>760</v>
      </c>
      <c r="U59" s="3">
        <f>U54/SUM($U$54:$U$58)</f>
        <v>0.32102507577845135</v>
      </c>
      <c r="V59" s="3">
        <f>V54/SUM($V$54:$V$58)</f>
        <v>0.44802491912332942</v>
      </c>
      <c r="Y59" s="3"/>
      <c r="Z59" s="3"/>
    </row>
    <row r="60" spans="2:26">
      <c r="P60" s="1034" t="s">
        <v>624</v>
      </c>
      <c r="Q60" s="1026">
        <f>'GHG Analysis'!C10</f>
        <v>2180.4471434967609</v>
      </c>
      <c r="R60" s="1026">
        <f>'GHG Analysis'!D10</f>
        <v>1500.7164084808862</v>
      </c>
      <c r="T60" t="s">
        <v>761</v>
      </c>
      <c r="U60" s="3">
        <f t="shared" ref="U60:U63" si="2">U55/SUM($U$54:$U$58)</f>
        <v>0.18737944337282997</v>
      </c>
      <c r="V60" s="3">
        <f t="shared" ref="V60:V63" si="3">V55/SUM($V$54:$V$58)</f>
        <v>0.20039174451556077</v>
      </c>
      <c r="Y60" s="3"/>
      <c r="Z60" s="3"/>
    </row>
    <row r="61" spans="2:26">
      <c r="P61" s="1034" t="s">
        <v>614</v>
      </c>
      <c r="Q61" s="1026">
        <f>'GHG Analysis'!C11</f>
        <v>1528.8759087644726</v>
      </c>
      <c r="R61" s="1026">
        <f>'GHG Analysis'!D11</f>
        <v>1565.8891546873906</v>
      </c>
      <c r="T61" t="s">
        <v>744</v>
      </c>
      <c r="U61" s="3">
        <f t="shared" si="2"/>
        <v>0.42022595756406722</v>
      </c>
      <c r="V61" s="3">
        <f t="shared" si="3"/>
        <v>0.27324180902910344</v>
      </c>
      <c r="Y61" s="3"/>
      <c r="Z61" s="3"/>
    </row>
    <row r="62" spans="2:26">
      <c r="P62" s="1028" t="s">
        <v>625</v>
      </c>
      <c r="Q62" s="1029">
        <f>SUM(Q54:Q61)</f>
        <v>1846877.2082663863</v>
      </c>
      <c r="R62" s="1029">
        <f>SUM(R54:R61)</f>
        <v>1793718.9496504054</v>
      </c>
      <c r="T62" t="s">
        <v>749</v>
      </c>
      <c r="U62" s="3">
        <f t="shared" si="2"/>
        <v>1.1022320198401764E-2</v>
      </c>
      <c r="V62" s="3">
        <f t="shared" si="3"/>
        <v>7.6631891848830069E-2</v>
      </c>
      <c r="Y62" s="3"/>
      <c r="Z62" s="3"/>
    </row>
    <row r="63" spans="2:26">
      <c r="T63" t="s">
        <v>726</v>
      </c>
      <c r="U63" s="3">
        <f t="shared" si="2"/>
        <v>6.0347203086249655E-2</v>
      </c>
      <c r="V63" s="3">
        <f t="shared" si="3"/>
        <v>1.7096354831764228E-3</v>
      </c>
      <c r="Y63" s="3"/>
      <c r="Z63" s="3"/>
    </row>
    <row r="67" spans="2:2">
      <c r="B67" s="1191" t="s">
        <v>762</v>
      </c>
    </row>
    <row r="88" spans="2:25">
      <c r="B88" s="1191" t="s">
        <v>763</v>
      </c>
      <c r="Q88" s="1032">
        <v>2009</v>
      </c>
      <c r="R88" s="1033">
        <v>2019</v>
      </c>
      <c r="S88" s="1032">
        <v>2009</v>
      </c>
      <c r="T88" s="1033">
        <v>2019</v>
      </c>
      <c r="U88">
        <v>2009</v>
      </c>
      <c r="V88">
        <v>2019</v>
      </c>
    </row>
    <row r="89" spans="2:25">
      <c r="Q89" s="1148" t="s">
        <v>643</v>
      </c>
      <c r="R89" s="1148" t="s">
        <v>643</v>
      </c>
      <c r="S89" s="1148" t="s">
        <v>646</v>
      </c>
      <c r="T89" s="1148" t="s">
        <v>646</v>
      </c>
      <c r="U89" t="s">
        <v>764</v>
      </c>
      <c r="V89" t="s">
        <v>764</v>
      </c>
    </row>
    <row r="90" spans="2:25">
      <c r="P90" t="s">
        <v>161</v>
      </c>
      <c r="Q90" s="16">
        <f>'Summary Details'!O8</f>
        <v>192759.98308725003</v>
      </c>
      <c r="R90" s="18">
        <f>'Summary Details'!O37</f>
        <v>209345.52216870003</v>
      </c>
      <c r="S90" s="16">
        <f>'Summary Details'!O9</f>
        <v>297536.39711835003</v>
      </c>
      <c r="T90" s="18">
        <f>'Summary Details'!O38</f>
        <v>349617.28894835006</v>
      </c>
      <c r="U90" s="28">
        <f>SUM(Q90,S90)</f>
        <v>490296.38020560006</v>
      </c>
      <c r="V90" s="18">
        <f>SUM(R90,T90)</f>
        <v>558962.81111705012</v>
      </c>
      <c r="W90" s="50">
        <f>U90/U$95</f>
        <v>0.38463973718748429</v>
      </c>
      <c r="X90" s="50">
        <f>V90/V$95</f>
        <v>0.4807552415359676</v>
      </c>
      <c r="Y90" s="50"/>
    </row>
    <row r="91" spans="2:25">
      <c r="P91" t="s">
        <v>630</v>
      </c>
      <c r="Q91" s="16">
        <f>'Summary Details'!O6</f>
        <v>161448.22408698589</v>
      </c>
      <c r="R91" s="18">
        <f>'Summary Details'!O35</f>
        <v>120287.54620350574</v>
      </c>
      <c r="S91" s="16">
        <f>'Summary Details'!O7</f>
        <v>383587.47326145589</v>
      </c>
      <c r="T91" s="18">
        <f>'Summary Details'!O36</f>
        <v>238758.14467397658</v>
      </c>
      <c r="U91" s="28">
        <f t="shared" ref="U91:U94" si="4">SUM(Q91,S91)</f>
        <v>545035.69734844181</v>
      </c>
      <c r="V91" s="18">
        <f t="shared" ref="V91:V94" si="5">SUM(R91,T91)</f>
        <v>359045.6908774823</v>
      </c>
      <c r="W91" s="50">
        <f>U91/U$95</f>
        <v>0.42758298011090923</v>
      </c>
      <c r="X91" s="50">
        <f t="shared" ref="X91:X94" si="6">V91/V$95</f>
        <v>0.30880962813124635</v>
      </c>
      <c r="Y91" s="50"/>
    </row>
    <row r="92" spans="2:25">
      <c r="P92" t="s">
        <v>551</v>
      </c>
      <c r="Q92" s="18">
        <f>'Summary Details'!O10</f>
        <v>57422.476519732787</v>
      </c>
      <c r="R92" s="18">
        <f>'Summary Details'!O39</f>
        <v>62363.246451428568</v>
      </c>
      <c r="S92" s="18">
        <f>'Summary Details'!O11</f>
        <v>88634.977569804731</v>
      </c>
      <c r="T92" s="18">
        <f>'Summary Details'!O40</f>
        <v>104149.68005284687</v>
      </c>
      <c r="U92" s="28">
        <f t="shared" si="4"/>
        <v>146057.45408953752</v>
      </c>
      <c r="V92" s="18">
        <f t="shared" si="5"/>
        <v>166512.92650427544</v>
      </c>
      <c r="W92" s="50">
        <f t="shared" ref="W92:W94" si="7">U92/U$95</f>
        <v>0.11458273612322926</v>
      </c>
      <c r="X92" s="50">
        <f t="shared" si="6"/>
        <v>0.14321518463893013</v>
      </c>
      <c r="Y92" s="50"/>
    </row>
    <row r="93" spans="2:25">
      <c r="P93" t="s">
        <v>723</v>
      </c>
      <c r="Q93" s="16">
        <f>'Summary Details'!O13</f>
        <v>79299.24841985594</v>
      </c>
      <c r="R93" s="18">
        <f>'Summary Details'!O42</f>
        <v>63708.495356482672</v>
      </c>
      <c r="S93" s="16">
        <f>'Summary Details'!O14</f>
        <v>12272.138819308608</v>
      </c>
      <c r="T93" s="18">
        <f>'Summary Details'!O43</f>
        <v>12717.593858182547</v>
      </c>
      <c r="U93" s="28">
        <f t="shared" si="4"/>
        <v>91571.387239164542</v>
      </c>
      <c r="V93" s="18">
        <f t="shared" si="5"/>
        <v>76426.089214665219</v>
      </c>
      <c r="W93" s="50">
        <f t="shared" si="7"/>
        <v>7.1838169204503755E-2</v>
      </c>
      <c r="X93" s="50">
        <f t="shared" si="6"/>
        <v>6.5732893583061183E-2</v>
      </c>
      <c r="Y93" s="50"/>
    </row>
    <row r="94" spans="2:25">
      <c r="P94" t="s">
        <v>206</v>
      </c>
      <c r="Q94" s="16">
        <f>'Summary Details'!O12</f>
        <v>1728.9605111153678</v>
      </c>
      <c r="R94" s="18">
        <f>'Summary Details'!O41</f>
        <v>1728.9605111153678</v>
      </c>
      <c r="S94" s="16">
        <f>'Summary Details'!N50/Graphics!$R$109</f>
        <v>0</v>
      </c>
      <c r="U94" s="28">
        <f t="shared" si="4"/>
        <v>1728.9605111153678</v>
      </c>
      <c r="V94" s="18">
        <f t="shared" si="5"/>
        <v>1728.9605111153678</v>
      </c>
      <c r="W94" s="50">
        <f t="shared" si="7"/>
        <v>1.3563773738734972E-3</v>
      </c>
      <c r="X94" s="50">
        <f t="shared" si="6"/>
        <v>1.4870521107948253E-3</v>
      </c>
      <c r="Y94" s="50"/>
    </row>
    <row r="95" spans="2:25">
      <c r="U95" s="28">
        <f>SUM(U90:U94)</f>
        <v>1274689.8793938593</v>
      </c>
      <c r="V95" s="28">
        <f>SUM(V90:V94)</f>
        <v>1162676.4782245883</v>
      </c>
    </row>
    <row r="109" spans="2:19">
      <c r="B109" s="1191" t="s">
        <v>765</v>
      </c>
      <c r="P109" t="s">
        <v>766</v>
      </c>
      <c r="Q109" s="18">
        <v>68249</v>
      </c>
      <c r="R109" s="18">
        <v>71595</v>
      </c>
      <c r="S109" s="3">
        <f>(R109-Q109)/R109</f>
        <v>4.6735107200223482E-2</v>
      </c>
    </row>
    <row r="111" spans="2:19">
      <c r="P111" t="s">
        <v>767</v>
      </c>
      <c r="Q111" s="18">
        <f>SUM('Summary Details'!N6,'Summary Details'!N8,'Summary Details'!N12:N13)</f>
        <v>6195045.953198975</v>
      </c>
      <c r="R111" s="18">
        <f>SUM('Summary Details'!N35,'Summary Details'!N37,'Summary Details'!N41:N42)</f>
        <v>6257236.0255576074</v>
      </c>
    </row>
    <row r="112" spans="2:19">
      <c r="P112" t="s">
        <v>768</v>
      </c>
      <c r="Q112" s="358">
        <f>Q111/Q109</f>
        <v>90.771234057626856</v>
      </c>
      <c r="R112" s="358">
        <f>R111/R109</f>
        <v>87.397667791851489</v>
      </c>
      <c r="S112" s="3">
        <f>(R112-Q112)/Q112</f>
        <v>-3.7165587763559882E-2</v>
      </c>
    </row>
    <row r="113" spans="16:19">
      <c r="P113" t="s">
        <v>769</v>
      </c>
      <c r="Q113" s="1146">
        <f>'GHG Analysis'!C5/Q109</f>
        <v>7.2185510795021184</v>
      </c>
      <c r="R113" s="1146">
        <f>'GHG Analysis'!D5/R109</f>
        <v>6.3891859863291067</v>
      </c>
      <c r="S113" s="3">
        <f>(R113-Q113)/Q113</f>
        <v>-0.1148935685345618</v>
      </c>
    </row>
    <row r="115" spans="16:19">
      <c r="P115" t="s">
        <v>770</v>
      </c>
      <c r="Q115" s="18">
        <f>SUM(Transport!E7:E8,Transport!E10)/'GHG Analysis'!C13</f>
        <v>4429.0073014015843</v>
      </c>
      <c r="R115" s="18">
        <f>SUM(Transport!E12:E13,Transport!E15:E16)/'GHG Analysis'!D13</f>
        <v>5180.7931463964451</v>
      </c>
      <c r="S115" s="3">
        <f>(R115-Q115)/Q115</f>
        <v>0.16974138759196761</v>
      </c>
    </row>
    <row r="116" spans="16:19">
      <c r="P116" t="s">
        <v>771</v>
      </c>
      <c r="Q116" s="18">
        <f>(SUM('Solid Waste'!E7,'Solid Waste'!E14)/'GHG Analysis'!C13)*2000</f>
        <v>478.87895463492691</v>
      </c>
      <c r="R116" s="18">
        <f>(SUM('Solid Waste'!E9,'Solid Waste'!E15)/'GHG Analysis'!D13)*2000</f>
        <v>466.37632110361807</v>
      </c>
      <c r="S116" s="3">
        <f>(R116-Q116)/Q116</f>
        <v>-2.6108129017363521E-2</v>
      </c>
    </row>
    <row r="120" spans="16:19">
      <c r="Q120" s="1032">
        <v>2009</v>
      </c>
      <c r="R120" s="1033">
        <v>2019</v>
      </c>
    </row>
    <row r="121" spans="16:19">
      <c r="P121" t="s">
        <v>772</v>
      </c>
      <c r="Q121" s="1147">
        <f>'Summary Details'!N8/Graphics!Q109</f>
        <v>53.174998901082802</v>
      </c>
      <c r="R121" s="1147">
        <f>'Summary Details'!N37/Graphics!$R$109</f>
        <v>55.05133878064111</v>
      </c>
      <c r="S121" s="3">
        <f>(R121-Q121)/Q121</f>
        <v>3.5286129164736113E-2</v>
      </c>
    </row>
    <row r="122" spans="16:19">
      <c r="P122" t="s">
        <v>773</v>
      </c>
      <c r="Q122" s="16">
        <f>'Summary Details'!N6/Graphics!$Q$109</f>
        <v>21.341164468109422</v>
      </c>
      <c r="R122" s="16">
        <f>'Summary Details'!N35/Graphics!$R$109</f>
        <v>19.8147317525329</v>
      </c>
      <c r="S122" s="3">
        <f>(R122-Q122)/Q122</f>
        <v>-7.1525277725941555E-2</v>
      </c>
    </row>
    <row r="123" spans="16:19">
      <c r="P123" t="s">
        <v>774</v>
      </c>
      <c r="Q123" s="16">
        <f>'Summary Details'!N12/Graphics!$Q$109</f>
        <v>0.44128138577917253</v>
      </c>
      <c r="R123" s="16">
        <f>'Summary Details'!N41/Graphics!$R$109</f>
        <v>0.42065805290931968</v>
      </c>
      <c r="S123" s="3">
        <f>(R123-Q123)/Q123</f>
        <v>-4.6735107200223593E-2</v>
      </c>
    </row>
    <row r="124" spans="16:19">
      <c r="P124" t="s">
        <v>775</v>
      </c>
      <c r="Q124" s="16">
        <f>'Summary Details'!N13/Graphics!$Q$109</f>
        <v>15.813789302655447</v>
      </c>
      <c r="R124" s="16">
        <f>'Summary Details'!N42/Graphics!$R$109</f>
        <v>12.11093920576816</v>
      </c>
      <c r="S124" s="3">
        <f>(R124-Q124)/Q124</f>
        <v>-0.23415324600698365</v>
      </c>
    </row>
    <row r="125" spans="16:19">
      <c r="P125" t="s">
        <v>776</v>
      </c>
      <c r="Q125">
        <v>77.099999999999994</v>
      </c>
      <c r="R125">
        <v>77.099999999999994</v>
      </c>
      <c r="S125" t="s">
        <v>777</v>
      </c>
    </row>
    <row r="126" spans="16:19">
      <c r="P126" t="s">
        <v>778</v>
      </c>
      <c r="Q126">
        <v>97.3</v>
      </c>
      <c r="R126">
        <v>97.3</v>
      </c>
      <c r="S126" t="s">
        <v>777</v>
      </c>
    </row>
    <row r="131" spans="2:22">
      <c r="B131" s="1191" t="s">
        <v>779</v>
      </c>
    </row>
    <row r="132" spans="2:22" ht="30">
      <c r="T132" s="1201" t="s">
        <v>724</v>
      </c>
      <c r="U132" s="1202"/>
      <c r="V132" s="1202"/>
    </row>
    <row r="133" spans="2:22">
      <c r="T133" s="1203" t="s">
        <v>238</v>
      </c>
      <c r="U133" s="1204">
        <f>SUM(Transport!K8)</f>
        <v>193339.84615310159</v>
      </c>
      <c r="V133" s="1204">
        <f>SUM(Transport!K13)</f>
        <v>224327.83230446311</v>
      </c>
    </row>
    <row r="134" spans="2:22">
      <c r="T134" s="1203" t="s">
        <v>241</v>
      </c>
      <c r="U134" s="1204">
        <f>SUM(Transport!K7,Transport!K10)</f>
        <v>147179.54313476343</v>
      </c>
      <c r="V134" s="1204">
        <f>SUM(Transport!K12,Transport!K15)</f>
        <v>173306.75082054111</v>
      </c>
    </row>
    <row r="135" spans="2:22">
      <c r="T135" s="1203" t="s">
        <v>240</v>
      </c>
      <c r="U135" s="1204">
        <f>Transport!K9</f>
        <v>68585.564277383994</v>
      </c>
      <c r="V135" s="1204">
        <f>Transport!K14</f>
        <v>82169.633760226221</v>
      </c>
    </row>
    <row r="136" spans="2:22">
      <c r="T136" s="1203" t="s">
        <v>780</v>
      </c>
      <c r="U136" s="1204">
        <f>SUM(Transport!K20:K21)</f>
        <v>5340.940266037418</v>
      </c>
      <c r="V136" s="1204">
        <f>SUM(Transport!K22:K24)</f>
        <v>5067.6133814280092</v>
      </c>
    </row>
    <row r="137" spans="2:22">
      <c r="T137" s="1203" t="s">
        <v>781</v>
      </c>
      <c r="U137" s="1204"/>
      <c r="V137" s="1204">
        <f>Transport!K16</f>
        <v>400.77861358181246</v>
      </c>
    </row>
    <row r="152" spans="2:19">
      <c r="B152" s="1191" t="s">
        <v>782</v>
      </c>
      <c r="P152" t="s">
        <v>783</v>
      </c>
      <c r="Q152" s="1163">
        <f>(SUM(Transport!K12:K13)/SUM(Transport!E12:E13))*1000</f>
        <v>0.4125437259189646</v>
      </c>
    </row>
    <row r="153" spans="2:19">
      <c r="P153" t="s">
        <v>784</v>
      </c>
      <c r="Q153" s="1163">
        <f>(SUM(Transport!K22:K24)/14111090)*1000</f>
        <v>0.35912274540294259</v>
      </c>
      <c r="R153" s="17" t="s">
        <v>785</v>
      </c>
    </row>
    <row r="154" spans="2:19">
      <c r="P154" t="s">
        <v>786</v>
      </c>
      <c r="Q154" s="1163">
        <f>(Transport!K29/Transport!E29)*1000</f>
        <v>0.14410169999999997</v>
      </c>
    </row>
    <row r="155" spans="2:19">
      <c r="P155" t="s">
        <v>787</v>
      </c>
      <c r="Q155" s="1163">
        <f>(Transport!K16/Transport!E16)*1000</f>
        <v>9.2578209198947659E-2</v>
      </c>
    </row>
    <row r="157" spans="2:19" ht="15.75" thickBot="1"/>
    <row r="158" spans="2:19" ht="15.75" thickBot="1">
      <c r="P158" s="1192" t="s">
        <v>788</v>
      </c>
      <c r="Q158" s="1193">
        <v>2009</v>
      </c>
      <c r="R158" s="1193">
        <v>2019</v>
      </c>
      <c r="S158" s="1193" t="s">
        <v>789</v>
      </c>
    </row>
    <row r="159" spans="2:19" ht="15.75" thickBot="1">
      <c r="P159" s="1194" t="s">
        <v>790</v>
      </c>
      <c r="Q159" s="1195">
        <v>801849627</v>
      </c>
      <c r="R159" s="1195">
        <v>943133515</v>
      </c>
      <c r="S159" s="1196">
        <f>(R159-Q159)/Q159</f>
        <v>0.17619748546693531</v>
      </c>
    </row>
    <row r="160" spans="2:19" ht="15.75" thickBot="1">
      <c r="P160" s="1194" t="s">
        <v>791</v>
      </c>
      <c r="Q160" s="1195">
        <v>45771543</v>
      </c>
      <c r="R160" s="1195">
        <v>54837063</v>
      </c>
      <c r="S160" s="1196">
        <f t="shared" ref="S160:S163" si="8">(R160-Q160)/Q160</f>
        <v>0.19806017900685585</v>
      </c>
    </row>
    <row r="161" spans="2:19" ht="15.75" thickBot="1">
      <c r="P161" s="1194" t="s">
        <v>792</v>
      </c>
      <c r="Q161" s="1197">
        <v>0</v>
      </c>
      <c r="R161" s="1195">
        <v>13201515</v>
      </c>
      <c r="S161" s="1196" t="s">
        <v>536</v>
      </c>
    </row>
    <row r="162" spans="2:19" ht="15.75" thickBot="1">
      <c r="P162" s="1194" t="s">
        <v>793</v>
      </c>
      <c r="Q162" s="1195">
        <v>9611835</v>
      </c>
      <c r="R162" s="1195">
        <v>14111090</v>
      </c>
      <c r="S162" s="1196">
        <f t="shared" si="8"/>
        <v>0.46809532206909504</v>
      </c>
    </row>
    <row r="163" spans="2:19" ht="15.75" thickBot="1">
      <c r="P163" s="1194" t="s">
        <v>786</v>
      </c>
      <c r="Q163" s="1195">
        <v>10963368</v>
      </c>
      <c r="R163" s="1195">
        <v>14916616</v>
      </c>
      <c r="S163" s="1196">
        <f t="shared" si="8"/>
        <v>0.36058700209643607</v>
      </c>
    </row>
    <row r="165" spans="2:19">
      <c r="P165" s="1198" t="s">
        <v>794</v>
      </c>
    </row>
    <row r="166" spans="2:19">
      <c r="P166" s="1199" t="s">
        <v>795</v>
      </c>
    </row>
    <row r="175" spans="2:19">
      <c r="B175" s="1200" t="s">
        <v>796</v>
      </c>
    </row>
    <row r="177" spans="15:17" ht="15.75">
      <c r="O177" t="s">
        <v>797</v>
      </c>
      <c r="P177" s="1149" t="s">
        <v>798</v>
      </c>
      <c r="Q177" t="s">
        <v>799</v>
      </c>
    </row>
    <row r="178" spans="15:17">
      <c r="P178" t="s">
        <v>800</v>
      </c>
    </row>
    <row r="194" spans="2:2">
      <c r="B194" s="1200" t="s">
        <v>801</v>
      </c>
    </row>
    <row r="217" spans="2:4">
      <c r="B217" s="4" t="s">
        <v>802</v>
      </c>
    </row>
    <row r="219" spans="2:4">
      <c r="B219">
        <v>9904</v>
      </c>
      <c r="C219" t="s">
        <v>803</v>
      </c>
      <c r="D219" t="s">
        <v>804</v>
      </c>
    </row>
    <row r="220" spans="2:4">
      <c r="B220">
        <v>60</v>
      </c>
      <c r="C220" t="s">
        <v>805</v>
      </c>
      <c r="D220" t="s">
        <v>806</v>
      </c>
    </row>
    <row r="221" spans="2:4">
      <c r="B221" s="16">
        <f>B219*B220</f>
        <v>594240</v>
      </c>
      <c r="C221" t="s">
        <v>807</v>
      </c>
    </row>
    <row r="222" spans="2:4">
      <c r="B222" s="19">
        <f>B221/5280</f>
        <v>112.54545454545455</v>
      </c>
      <c r="C222" t="s">
        <v>808</v>
      </c>
    </row>
    <row r="223" spans="2:4">
      <c r="B223">
        <v>43.2</v>
      </c>
      <c r="C223" t="s">
        <v>809</v>
      </c>
      <c r="D223" t="s">
        <v>810</v>
      </c>
    </row>
    <row r="224" spans="2:4">
      <c r="B224" s="19">
        <f>B222/B223</f>
        <v>2.6052188552188551</v>
      </c>
      <c r="C224" t="s">
        <v>811</v>
      </c>
    </row>
    <row r="227" spans="2:4">
      <c r="B227">
        <v>2122751</v>
      </c>
      <c r="C227" t="s">
        <v>812</v>
      </c>
      <c r="D227" t="s">
        <v>804</v>
      </c>
    </row>
    <row r="228" spans="2:4">
      <c r="B228">
        <v>6761500</v>
      </c>
      <c r="C228" t="s">
        <v>813</v>
      </c>
    </row>
    <row r="229" spans="2:4">
      <c r="B229">
        <f>B227/B228</f>
        <v>0.31394675737632183</v>
      </c>
    </row>
  </sheetData>
  <hyperlinks>
    <hyperlink ref="R153" r:id="rId1" xr:uid="{00000000-0004-0000-0700-000000000000}"/>
    <hyperlink ref="Y35" r:id="rId2" xr:uid="{00000000-0004-0000-0700-000001000000}"/>
    <hyperlink ref="P40" r:id="rId3" location="greenhouse-gas-baseline,-inventory-&amp;-projection-" xr:uid="{00000000-0004-0000-0700-000002000000}"/>
  </hyperlinks>
  <pageMargins left="0.7" right="0.7" top="0.75" bottom="0.75" header="0.3" footer="0.3"/>
  <pageSetup orientation="portrait" horizontalDpi="1200" verticalDpi="1200" r:id="rId4"/>
  <drawing r:id="rId5"/>
  <legacyDrawing r:id="rId6"/>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tabColor theme="4" tint="0.39997558519241921"/>
  </sheetPr>
  <dimension ref="B1:V64"/>
  <sheetViews>
    <sheetView showGridLines="0" tabSelected="1" topLeftCell="B1" zoomScaleNormal="100" zoomScalePageLayoutView="130" workbookViewId="0">
      <pane ySplit="1" topLeftCell="A23" activePane="bottomLeft" state="frozen"/>
      <selection pane="bottomLeft" activeCell="B34" sqref="A34:XFD34"/>
    </sheetView>
  </sheetViews>
  <sheetFormatPr defaultColWidth="8.7109375" defaultRowHeight="15"/>
  <cols>
    <col min="1" max="1" width="3.85546875" customWidth="1"/>
    <col min="2" max="2" width="28.28515625" customWidth="1"/>
    <col min="3" max="3" width="23.42578125" hidden="1" customWidth="1"/>
    <col min="4" max="4" width="32.28515625" customWidth="1"/>
    <col min="5" max="5" width="21.42578125" hidden="1" customWidth="1"/>
    <col min="6" max="6" width="32.28515625" style="6" hidden="1" customWidth="1"/>
    <col min="7" max="7" width="8.7109375" customWidth="1"/>
    <col min="8" max="8" width="13" style="6" customWidth="1"/>
    <col min="9" max="9" width="14.7109375" customWidth="1"/>
    <col min="10" max="10" width="20.28515625" customWidth="1"/>
    <col min="11" max="11" width="28.7109375" customWidth="1"/>
    <col min="12" max="12" width="20" customWidth="1"/>
    <col min="13" max="13" width="17.7109375" customWidth="1"/>
    <col min="14" max="14" width="15" customWidth="1"/>
    <col min="15" max="15" width="15.7109375" customWidth="1"/>
    <col min="16" max="16" width="56.42578125" hidden="1" customWidth="1"/>
    <col min="17" max="17" width="12.42578125" customWidth="1"/>
    <col min="18" max="18" width="10.140625" bestFit="1" customWidth="1"/>
    <col min="20" max="20" width="10.28515625" bestFit="1" customWidth="1"/>
    <col min="21" max="21" width="9.5703125" bestFit="1" customWidth="1"/>
  </cols>
  <sheetData>
    <row r="1" spans="2:21" s="143" customFormat="1" ht="24" thickBot="1">
      <c r="B1" s="868" t="s">
        <v>814</v>
      </c>
      <c r="F1" s="144"/>
      <c r="H1" s="144"/>
    </row>
    <row r="2" spans="2:21">
      <c r="B2" s="4"/>
    </row>
    <row r="3" spans="2:21" ht="23.25">
      <c r="B3" s="869" t="s">
        <v>815</v>
      </c>
    </row>
    <row r="4" spans="2:21">
      <c r="B4" s="33"/>
      <c r="D4" s="1"/>
      <c r="F4"/>
      <c r="G4" s="6"/>
      <c r="H4"/>
      <c r="I4" s="6"/>
      <c r="J4" s="6"/>
      <c r="K4" s="718"/>
      <c r="L4" s="718"/>
      <c r="M4" s="718"/>
      <c r="N4" s="718"/>
      <c r="O4" s="718"/>
    </row>
    <row r="5" spans="2:21" s="7" customFormat="1" ht="18.75">
      <c r="B5" s="74" t="s">
        <v>816</v>
      </c>
      <c r="C5" s="74" t="s">
        <v>817</v>
      </c>
      <c r="D5" s="74" t="s">
        <v>818</v>
      </c>
      <c r="E5" s="74" t="s">
        <v>819</v>
      </c>
      <c r="F5" s="74" t="s">
        <v>820</v>
      </c>
      <c r="G5" s="74" t="s">
        <v>521</v>
      </c>
      <c r="H5" s="74" t="s">
        <v>821</v>
      </c>
      <c r="I5" s="74" t="s">
        <v>822</v>
      </c>
      <c r="J5" s="74" t="s">
        <v>823</v>
      </c>
      <c r="K5" s="1218" t="s">
        <v>629</v>
      </c>
      <c r="L5" s="1218" t="s">
        <v>532</v>
      </c>
      <c r="M5" s="1218" t="s">
        <v>309</v>
      </c>
      <c r="N5" s="1218" t="s">
        <v>824</v>
      </c>
      <c r="O5" s="1218" t="s">
        <v>825</v>
      </c>
      <c r="P5" s="74" t="s">
        <v>525</v>
      </c>
      <c r="Q5" s="1259"/>
      <c r="R5" s="1259"/>
      <c r="S5" s="1259"/>
      <c r="T5" s="1259"/>
      <c r="U5" s="1259"/>
    </row>
    <row r="6" spans="2:21">
      <c r="B6" s="72" t="s">
        <v>620</v>
      </c>
      <c r="C6" s="72" t="s">
        <v>643</v>
      </c>
      <c r="D6" s="72" t="s">
        <v>620</v>
      </c>
      <c r="E6" s="72" t="s">
        <v>826</v>
      </c>
      <c r="F6" s="72" t="s">
        <v>620</v>
      </c>
      <c r="G6" s="73">
        <v>2</v>
      </c>
      <c r="H6" s="73" t="s">
        <v>827</v>
      </c>
      <c r="I6" s="73" t="s">
        <v>828</v>
      </c>
      <c r="J6" s="73" t="s">
        <v>829</v>
      </c>
      <c r="K6" s="1131" t="s">
        <v>630</v>
      </c>
      <c r="L6" s="268">
        <f>Buildings!F7</f>
        <v>426879.58199999999</v>
      </c>
      <c r="M6" s="990" t="s">
        <v>830</v>
      </c>
      <c r="N6" s="268">
        <f>Buildings!G7</f>
        <v>1456513.1337840001</v>
      </c>
      <c r="O6" s="268">
        <f>Buildings!K7</f>
        <v>161448.22408698589</v>
      </c>
      <c r="P6" s="72"/>
      <c r="Q6" s="3">
        <f>O6/SUM($O$6,$O$8,$O$10,$O$12:$O$13)</f>
        <v>0.32770792632357093</v>
      </c>
      <c r="T6" s="18">
        <f>SUM(N6,N8,N12:N13)</f>
        <v>6195045.953198975</v>
      </c>
      <c r="U6" s="18">
        <f>SUM(N7,N9,N11,N14)</f>
        <v>9229371.3995087314</v>
      </c>
    </row>
    <row r="7" spans="2:21">
      <c r="B7" s="72" t="s">
        <v>621</v>
      </c>
      <c r="C7" s="72" t="s">
        <v>646</v>
      </c>
      <c r="D7" s="72" t="s">
        <v>621</v>
      </c>
      <c r="E7" s="72" t="s">
        <v>826</v>
      </c>
      <c r="F7" s="72" t="s">
        <v>831</v>
      </c>
      <c r="G7" s="73">
        <v>2</v>
      </c>
      <c r="H7" s="73" t="s">
        <v>827</v>
      </c>
      <c r="I7" s="73" t="s">
        <v>828</v>
      </c>
      <c r="J7" s="73" t="s">
        <v>832</v>
      </c>
      <c r="K7" s="1131" t="s">
        <v>630</v>
      </c>
      <c r="L7" s="268">
        <f>Buildings!F8</f>
        <v>1014230.173</v>
      </c>
      <c r="M7" s="990" t="s">
        <v>830</v>
      </c>
      <c r="N7" s="268">
        <f>Buildings!G8</f>
        <v>3460553.3502759999</v>
      </c>
      <c r="O7" s="268">
        <f>Buildings!K8</f>
        <v>383587.47326145589</v>
      </c>
      <c r="P7" s="72"/>
      <c r="Q7" s="3">
        <f>O7/SUM($O$7,$O$9,$O$11,$O$14)</f>
        <v>0.49050162941280145</v>
      </c>
    </row>
    <row r="8" spans="2:21">
      <c r="B8" s="72" t="s">
        <v>620</v>
      </c>
      <c r="C8" s="72" t="s">
        <v>643</v>
      </c>
      <c r="D8" s="72" t="s">
        <v>620</v>
      </c>
      <c r="E8" s="72" t="s">
        <v>826</v>
      </c>
      <c r="F8" s="72" t="s">
        <v>620</v>
      </c>
      <c r="G8" s="73">
        <v>1</v>
      </c>
      <c r="H8" s="73" t="s">
        <v>827</v>
      </c>
      <c r="I8" s="73" t="s">
        <v>833</v>
      </c>
      <c r="J8" s="73" t="s">
        <v>834</v>
      </c>
      <c r="K8" s="1131" t="s">
        <v>161</v>
      </c>
      <c r="L8" s="268">
        <f>Buildings!F14</f>
        <v>36291405</v>
      </c>
      <c r="M8" s="990" t="s">
        <v>835</v>
      </c>
      <c r="N8" s="268">
        <f>Buildings!G14</f>
        <v>3629140.5</v>
      </c>
      <c r="O8" s="268">
        <f>Buildings!K14</f>
        <v>192759.98308725003</v>
      </c>
      <c r="P8" s="72"/>
      <c r="Q8" s="3">
        <f>O8/SUM($O$6,$O$8,$O$10,$O$12:$O$13)</f>
        <v>0.3912645970119486</v>
      </c>
    </row>
    <row r="9" spans="2:21">
      <c r="B9" s="72" t="s">
        <v>621</v>
      </c>
      <c r="C9" s="72" t="s">
        <v>646</v>
      </c>
      <c r="D9" s="72" t="s">
        <v>621</v>
      </c>
      <c r="E9" s="72" t="s">
        <v>826</v>
      </c>
      <c r="F9" s="72" t="s">
        <v>831</v>
      </c>
      <c r="G9" s="73">
        <v>1</v>
      </c>
      <c r="H9" s="73" t="s">
        <v>827</v>
      </c>
      <c r="I9" s="73" t="s">
        <v>833</v>
      </c>
      <c r="J9" s="73" t="s">
        <v>836</v>
      </c>
      <c r="K9" s="1131" t="s">
        <v>161</v>
      </c>
      <c r="L9" s="268">
        <f>Buildings!F15</f>
        <v>56017923</v>
      </c>
      <c r="M9" s="990" t="s">
        <v>835</v>
      </c>
      <c r="N9" s="268">
        <f>Buildings!G15</f>
        <v>5601792.3000000007</v>
      </c>
      <c r="O9" s="268">
        <f>Buildings!K15</f>
        <v>297536.39711835003</v>
      </c>
      <c r="P9" s="72"/>
      <c r="Q9" s="3">
        <f>O9/SUM($O$7,$O$9,$O$11,$O$14)</f>
        <v>0.38046625025392816</v>
      </c>
    </row>
    <row r="10" spans="2:21">
      <c r="B10" s="72" t="s">
        <v>620</v>
      </c>
      <c r="C10" s="72" t="s">
        <v>643</v>
      </c>
      <c r="D10" s="72" t="s">
        <v>620</v>
      </c>
      <c r="E10" s="72" t="s">
        <v>826</v>
      </c>
      <c r="F10" s="72" t="s">
        <v>620</v>
      </c>
      <c r="G10" s="73">
        <v>1</v>
      </c>
      <c r="H10" s="73" t="s">
        <v>837</v>
      </c>
      <c r="I10" s="73" t="s">
        <v>837</v>
      </c>
      <c r="J10" s="73" t="s">
        <v>838</v>
      </c>
      <c r="K10" s="1131" t="s">
        <v>551</v>
      </c>
      <c r="L10" s="268" t="s">
        <v>654</v>
      </c>
      <c r="M10" s="990" t="s">
        <v>835</v>
      </c>
      <c r="N10" s="268" t="s">
        <v>654</v>
      </c>
      <c r="O10" s="268">
        <f>Buildings!K21</f>
        <v>57422.476519732787</v>
      </c>
      <c r="P10" s="72"/>
      <c r="Q10" s="3">
        <f>O10/SUM($O$6,$O$8,$O$10,$O$12:$O$13)</f>
        <v>0.1165562570357344</v>
      </c>
    </row>
    <row r="11" spans="2:21">
      <c r="B11" s="72" t="s">
        <v>621</v>
      </c>
      <c r="C11" s="72" t="s">
        <v>643</v>
      </c>
      <c r="D11" s="72" t="s">
        <v>621</v>
      </c>
      <c r="E11" s="72" t="s">
        <v>826</v>
      </c>
      <c r="F11" s="72" t="s">
        <v>831</v>
      </c>
      <c r="G11" s="73">
        <v>1</v>
      </c>
      <c r="H11" s="73" t="s">
        <v>837</v>
      </c>
      <c r="I11" s="73" t="s">
        <v>837</v>
      </c>
      <c r="J11" s="73" t="s">
        <v>838</v>
      </c>
      <c r="K11" s="1131" t="s">
        <v>551</v>
      </c>
      <c r="L11" s="268" t="s">
        <v>654</v>
      </c>
      <c r="M11" s="990" t="s">
        <v>835</v>
      </c>
      <c r="N11" s="268" t="s">
        <v>654</v>
      </c>
      <c r="O11" s="268">
        <f>Buildings!K22</f>
        <v>88634.977569804731</v>
      </c>
      <c r="P11" s="72"/>
      <c r="Q11" s="3">
        <f>O11/SUM($O$7,$O$9,$O$11,$O$14)</f>
        <v>0.11333947000746569</v>
      </c>
    </row>
    <row r="12" spans="2:21">
      <c r="B12" s="72" t="s">
        <v>620</v>
      </c>
      <c r="C12" s="72"/>
      <c r="D12" s="72" t="s">
        <v>620</v>
      </c>
      <c r="E12" s="72"/>
      <c r="F12" s="72"/>
      <c r="G12" s="73">
        <v>1</v>
      </c>
      <c r="H12" s="73" t="s">
        <v>827</v>
      </c>
      <c r="I12" s="73" t="s">
        <v>833</v>
      </c>
      <c r="J12" s="73" t="s">
        <v>834</v>
      </c>
      <c r="K12" s="1131" t="s">
        <v>206</v>
      </c>
      <c r="L12" s="268">
        <f>Buildings!F28</f>
        <v>301170.13298042741</v>
      </c>
      <c r="M12" s="990" t="s">
        <v>346</v>
      </c>
      <c r="N12" s="268">
        <f>Buildings!G28</f>
        <v>30117.013298042744</v>
      </c>
      <c r="O12" s="268">
        <f>Buildings!K28</f>
        <v>1728.9605111153678</v>
      </c>
      <c r="P12" s="72"/>
      <c r="Q12" s="3">
        <f>O12/SUM($O$6,$O$8,$O$10,$O$12:$O$13)</f>
        <v>3.5094474838427829E-3</v>
      </c>
    </row>
    <row r="13" spans="2:21">
      <c r="B13" s="72" t="s">
        <v>620</v>
      </c>
      <c r="C13" s="72" t="s">
        <v>643</v>
      </c>
      <c r="D13" s="72" t="s">
        <v>620</v>
      </c>
      <c r="E13" s="72" t="s">
        <v>826</v>
      </c>
      <c r="F13" s="72" t="s">
        <v>620</v>
      </c>
      <c r="G13" s="73">
        <v>1</v>
      </c>
      <c r="H13" s="73" t="s">
        <v>827</v>
      </c>
      <c r="I13" s="73" t="s">
        <v>833</v>
      </c>
      <c r="J13" s="73" t="s">
        <v>834</v>
      </c>
      <c r="K13" s="991" t="s">
        <v>631</v>
      </c>
      <c r="L13" s="268">
        <f>Buildings!F33</f>
        <v>7764570.5476038232</v>
      </c>
      <c r="M13" s="990" t="s">
        <v>346</v>
      </c>
      <c r="N13" s="268">
        <f>Buildings!G33</f>
        <v>1079275.3061169316</v>
      </c>
      <c r="O13" s="268">
        <f>Buildings!K33</f>
        <v>79299.24841985594</v>
      </c>
      <c r="P13" s="268" t="str">
        <f>Buildings!L33</f>
        <v xml:space="preserve">Homes on Fuel Oil estimated from Worcester Assessor Database
Use per home from Mass.gov: Home Heating Costs
</v>
      </c>
      <c r="Q13" s="3">
        <f>O13/SUM($O$6,$O$8,$O$10,$O$12:$O$13)</f>
        <v>0.1609617721449032</v>
      </c>
    </row>
    <row r="14" spans="2:21">
      <c r="B14" s="72" t="s">
        <v>621</v>
      </c>
      <c r="C14" s="72" t="s">
        <v>646</v>
      </c>
      <c r="D14" s="72" t="s">
        <v>621</v>
      </c>
      <c r="E14" s="72" t="s">
        <v>826</v>
      </c>
      <c r="F14" s="72" t="s">
        <v>831</v>
      </c>
      <c r="G14" s="73">
        <v>1</v>
      </c>
      <c r="H14" s="73" t="s">
        <v>827</v>
      </c>
      <c r="I14" s="73" t="s">
        <v>833</v>
      </c>
      <c r="J14" s="73" t="s">
        <v>836</v>
      </c>
      <c r="K14" s="991" t="s">
        <v>631</v>
      </c>
      <c r="L14" s="268">
        <f>Buildings!F34</f>
        <v>1201624.0951994923</v>
      </c>
      <c r="M14" s="990" t="s">
        <v>346</v>
      </c>
      <c r="N14" s="268">
        <f>Buildings!G34</f>
        <v>167025.74923272943</v>
      </c>
      <c r="O14" s="268">
        <f>Buildings!K34</f>
        <v>12272.138819308608</v>
      </c>
      <c r="P14" s="72"/>
      <c r="Q14" s="3">
        <f>O14/SUM($O$7,$O$9,$O$11,$O$13:$O$14)</f>
        <v>1.4247890434983928E-2</v>
      </c>
    </row>
    <row r="15" spans="2:21">
      <c r="B15" s="75" t="s">
        <v>622</v>
      </c>
      <c r="C15" s="75"/>
      <c r="D15" s="75" t="s">
        <v>839</v>
      </c>
      <c r="E15" s="75" t="s">
        <v>565</v>
      </c>
      <c r="F15" s="75" t="s">
        <v>724</v>
      </c>
      <c r="G15" s="82">
        <v>1</v>
      </c>
      <c r="H15" s="82" t="s">
        <v>827</v>
      </c>
      <c r="I15" s="82" t="s">
        <v>840</v>
      </c>
      <c r="J15" s="82" t="s">
        <v>841</v>
      </c>
      <c r="K15" s="993" t="s">
        <v>236</v>
      </c>
      <c r="L15" s="994">
        <f>Transport!E7</f>
        <v>274629259.10132021</v>
      </c>
      <c r="M15" s="1219" t="s">
        <v>842</v>
      </c>
      <c r="N15" s="992"/>
      <c r="O15" s="994">
        <f>Transport!K7</f>
        <v>140042.36503774163</v>
      </c>
      <c r="P15" s="75"/>
    </row>
    <row r="16" spans="2:21">
      <c r="B16" s="75" t="s">
        <v>622</v>
      </c>
      <c r="C16" s="75"/>
      <c r="D16" s="75" t="s">
        <v>843</v>
      </c>
      <c r="E16" s="75" t="s">
        <v>565</v>
      </c>
      <c r="F16" s="75" t="s">
        <v>724</v>
      </c>
      <c r="G16" s="82">
        <v>1</v>
      </c>
      <c r="H16" s="82" t="s">
        <v>827</v>
      </c>
      <c r="I16" s="82" t="s">
        <v>840</v>
      </c>
      <c r="J16" s="82" t="s">
        <v>841</v>
      </c>
      <c r="K16" s="993" t="s">
        <v>236</v>
      </c>
      <c r="L16" s="994">
        <f>Transport!E8</f>
        <v>516201292.57007414</v>
      </c>
      <c r="M16" s="1219" t="s">
        <v>842</v>
      </c>
      <c r="N16" s="992"/>
      <c r="O16" s="994">
        <f>Transport!K8</f>
        <v>193339.84615310159</v>
      </c>
      <c r="P16" s="75"/>
    </row>
    <row r="17" spans="2:16">
      <c r="B17" s="75" t="s">
        <v>622</v>
      </c>
      <c r="C17" s="75"/>
      <c r="D17" s="75" t="s">
        <v>844</v>
      </c>
      <c r="E17" s="75" t="s">
        <v>565</v>
      </c>
      <c r="F17" s="75" t="s">
        <v>724</v>
      </c>
      <c r="G17" s="82">
        <v>1</v>
      </c>
      <c r="H17" s="82" t="s">
        <v>827</v>
      </c>
      <c r="I17" s="82" t="s">
        <v>840</v>
      </c>
      <c r="J17" s="82" t="s">
        <v>841</v>
      </c>
      <c r="K17" s="993" t="s">
        <v>239</v>
      </c>
      <c r="L17" s="994">
        <f>Transport!E9</f>
        <v>45771543.183553368</v>
      </c>
      <c r="M17" s="1219" t="s">
        <v>842</v>
      </c>
      <c r="N17" s="992"/>
      <c r="O17" s="994">
        <f>Transport!K9</f>
        <v>68585.564277383994</v>
      </c>
      <c r="P17" s="75"/>
    </row>
    <row r="18" spans="2:16">
      <c r="B18" s="75" t="s">
        <v>622</v>
      </c>
      <c r="C18" s="75"/>
      <c r="D18" s="75" t="s">
        <v>845</v>
      </c>
      <c r="E18" s="75" t="s">
        <v>565</v>
      </c>
      <c r="F18" s="75" t="s">
        <v>724</v>
      </c>
      <c r="G18" s="82">
        <v>1</v>
      </c>
      <c r="H18" s="82" t="s">
        <v>827</v>
      </c>
      <c r="I18" s="82" t="s">
        <v>840</v>
      </c>
      <c r="J18" s="82" t="s">
        <v>841</v>
      </c>
      <c r="K18" s="993" t="s">
        <v>239</v>
      </c>
      <c r="L18" s="994">
        <f>Transport!E10</f>
        <v>11019075.210855441</v>
      </c>
      <c r="M18" s="1219" t="s">
        <v>842</v>
      </c>
      <c r="N18" s="992"/>
      <c r="O18" s="994">
        <f>Transport!K10</f>
        <v>7137.1780970218078</v>
      </c>
      <c r="P18" s="75"/>
    </row>
    <row r="19" spans="2:16">
      <c r="B19" s="75" t="s">
        <v>622</v>
      </c>
      <c r="C19" s="75"/>
      <c r="D19" s="75" t="s">
        <v>781</v>
      </c>
      <c r="E19" s="75" t="s">
        <v>565</v>
      </c>
      <c r="F19" s="75" t="s">
        <v>724</v>
      </c>
      <c r="G19" s="82">
        <v>2</v>
      </c>
      <c r="H19" s="82" t="s">
        <v>827</v>
      </c>
      <c r="I19" s="82" t="s">
        <v>840</v>
      </c>
      <c r="J19" s="82" t="s">
        <v>846</v>
      </c>
      <c r="K19" s="993" t="s">
        <v>630</v>
      </c>
      <c r="L19" s="994" t="s">
        <v>654</v>
      </c>
      <c r="M19" s="1219" t="s">
        <v>842</v>
      </c>
      <c r="N19" s="992"/>
      <c r="O19" s="994" t="s">
        <v>654</v>
      </c>
      <c r="P19" s="75"/>
    </row>
    <row r="20" spans="2:16">
      <c r="B20" s="75" t="s">
        <v>622</v>
      </c>
      <c r="C20" s="75"/>
      <c r="D20" s="75" t="s">
        <v>847</v>
      </c>
      <c r="E20" s="75" t="s">
        <v>565</v>
      </c>
      <c r="F20" s="75" t="s">
        <v>724</v>
      </c>
      <c r="G20" s="82">
        <v>1</v>
      </c>
      <c r="H20" s="82" t="s">
        <v>827</v>
      </c>
      <c r="I20" s="82" t="s">
        <v>848</v>
      </c>
      <c r="J20" s="82" t="s">
        <v>841</v>
      </c>
      <c r="K20" s="993" t="s">
        <v>236</v>
      </c>
      <c r="L20" s="994">
        <f>Transport!E20</f>
        <v>129533</v>
      </c>
      <c r="M20" s="993" t="s">
        <v>849</v>
      </c>
      <c r="N20" s="992"/>
      <c r="O20" s="994">
        <f>Transport!K20</f>
        <v>1140.2884302115904</v>
      </c>
      <c r="P20" s="75"/>
    </row>
    <row r="21" spans="2:16">
      <c r="B21" s="75" t="s">
        <v>622</v>
      </c>
      <c r="C21" s="75"/>
      <c r="D21" s="75" t="s">
        <v>850</v>
      </c>
      <c r="E21" s="75" t="s">
        <v>565</v>
      </c>
      <c r="F21" s="75" t="s">
        <v>724</v>
      </c>
      <c r="G21" s="82">
        <v>1</v>
      </c>
      <c r="H21" s="82" t="s">
        <v>827</v>
      </c>
      <c r="I21" s="82" t="s">
        <v>848</v>
      </c>
      <c r="J21" s="82" t="s">
        <v>841</v>
      </c>
      <c r="K21" s="993" t="s">
        <v>239</v>
      </c>
      <c r="L21" s="994">
        <f>Transport!E21</f>
        <v>411094</v>
      </c>
      <c r="M21" s="993" t="s">
        <v>849</v>
      </c>
      <c r="N21" s="992"/>
      <c r="O21" s="994">
        <f>Transport!K21</f>
        <v>4200.6518358258281</v>
      </c>
      <c r="P21" s="75"/>
    </row>
    <row r="22" spans="2:16">
      <c r="B22" s="75" t="s">
        <v>623</v>
      </c>
      <c r="C22" s="75"/>
      <c r="D22" s="75" t="s">
        <v>851</v>
      </c>
      <c r="E22" s="75"/>
      <c r="F22" s="75"/>
      <c r="G22" s="82">
        <v>3</v>
      </c>
      <c r="H22" s="82" t="s">
        <v>827</v>
      </c>
      <c r="I22" s="82" t="s">
        <v>852</v>
      </c>
      <c r="J22" s="82" t="s">
        <v>853</v>
      </c>
      <c r="K22" s="993" t="s">
        <v>239</v>
      </c>
      <c r="L22" s="994">
        <f>Transport!E28</f>
        <v>10963368</v>
      </c>
      <c r="M22" s="993" t="s">
        <v>854</v>
      </c>
      <c r="N22" s="992"/>
      <c r="O22" s="994">
        <f>Transport!K28</f>
        <v>1579.8399665255999</v>
      </c>
      <c r="P22" s="75"/>
    </row>
    <row r="23" spans="2:16">
      <c r="B23" s="75" t="s">
        <v>623</v>
      </c>
      <c r="C23" s="75"/>
      <c r="D23" s="75" t="s">
        <v>590</v>
      </c>
      <c r="E23" s="75" t="s">
        <v>565</v>
      </c>
      <c r="F23" s="75" t="s">
        <v>623</v>
      </c>
      <c r="G23" s="82">
        <f>Transport!P33</f>
        <v>3</v>
      </c>
      <c r="H23" s="82" t="s">
        <v>827</v>
      </c>
      <c r="I23" s="82" t="s">
        <v>855</v>
      </c>
      <c r="J23" s="82" t="s">
        <v>856</v>
      </c>
      <c r="K23" s="993" t="s">
        <v>331</v>
      </c>
      <c r="L23" s="994">
        <f>Transport!E34</f>
        <v>2182</v>
      </c>
      <c r="M23" s="993" t="s">
        <v>857</v>
      </c>
      <c r="N23" s="992"/>
      <c r="O23" s="994">
        <f>Transport!K34</f>
        <v>2210.8316666666651</v>
      </c>
      <c r="P23" s="75"/>
    </row>
    <row r="24" spans="2:16">
      <c r="B24" s="76" t="s">
        <v>595</v>
      </c>
      <c r="C24" s="76" t="s">
        <v>596</v>
      </c>
      <c r="D24" s="76" t="s">
        <v>858</v>
      </c>
      <c r="E24" s="76" t="s">
        <v>749</v>
      </c>
      <c r="F24" s="76" t="s">
        <v>858</v>
      </c>
      <c r="G24" s="78">
        <v>3</v>
      </c>
      <c r="H24" s="78" t="s">
        <v>827</v>
      </c>
      <c r="I24" s="78" t="s">
        <v>859</v>
      </c>
      <c r="J24" s="78" t="s">
        <v>860</v>
      </c>
      <c r="K24" s="995" t="s">
        <v>632</v>
      </c>
      <c r="L24" s="996">
        <f>'Solid Waste'!E7</f>
        <v>27793.764615384614</v>
      </c>
      <c r="M24" s="997" t="s">
        <v>861</v>
      </c>
      <c r="N24" s="996"/>
      <c r="O24" s="998">
        <f>'Solid Waste'!I7</f>
        <v>25293.287477726772</v>
      </c>
      <c r="P24" s="76"/>
    </row>
    <row r="25" spans="2:16">
      <c r="B25" s="76" t="s">
        <v>595</v>
      </c>
      <c r="C25" s="76" t="s">
        <v>596</v>
      </c>
      <c r="D25" s="76" t="s">
        <v>862</v>
      </c>
      <c r="E25" s="76" t="s">
        <v>749</v>
      </c>
      <c r="F25" s="76" t="s">
        <v>862</v>
      </c>
      <c r="G25" s="78">
        <v>3</v>
      </c>
      <c r="H25" s="78" t="s">
        <v>827</v>
      </c>
      <c r="I25" s="78" t="s">
        <v>859</v>
      </c>
      <c r="J25" s="78" t="s">
        <v>860</v>
      </c>
      <c r="K25" s="995" t="s">
        <v>632</v>
      </c>
      <c r="L25" s="996">
        <f>'Solid Waste'!E8</f>
        <v>81554.272637979433</v>
      </c>
      <c r="M25" s="997" t="s">
        <v>861</v>
      </c>
      <c r="N25" s="996"/>
      <c r="O25" s="998">
        <f>'Solid Waste'!I8</f>
        <v>74217.209917922286</v>
      </c>
      <c r="P25" s="76"/>
    </row>
    <row r="26" spans="2:16">
      <c r="B26" s="76" t="s">
        <v>595</v>
      </c>
      <c r="C26" s="76"/>
      <c r="D26" s="76" t="s">
        <v>863</v>
      </c>
      <c r="E26" s="76"/>
      <c r="F26" s="76"/>
      <c r="G26" s="78">
        <v>1</v>
      </c>
      <c r="H26" s="78" t="s">
        <v>827</v>
      </c>
      <c r="I26" s="78" t="s">
        <v>864</v>
      </c>
      <c r="J26" s="78" t="s">
        <v>865</v>
      </c>
      <c r="K26" s="995" t="s">
        <v>633</v>
      </c>
      <c r="L26" s="996" t="s">
        <v>654</v>
      </c>
      <c r="M26" s="997" t="s">
        <v>654</v>
      </c>
      <c r="N26" s="996" t="s">
        <v>654</v>
      </c>
      <c r="O26" s="998">
        <f>'Solid Waste'!I19</f>
        <v>46777.339152137807</v>
      </c>
      <c r="P26" s="76"/>
    </row>
    <row r="27" spans="2:16">
      <c r="B27" s="76" t="s">
        <v>595</v>
      </c>
      <c r="C27" s="76" t="s">
        <v>866</v>
      </c>
      <c r="D27" s="76" t="s">
        <v>867</v>
      </c>
      <c r="E27" s="76" t="s">
        <v>749</v>
      </c>
      <c r="F27" s="76" t="s">
        <v>867</v>
      </c>
      <c r="G27" s="78">
        <v>3</v>
      </c>
      <c r="H27" s="78" t="s">
        <v>827</v>
      </c>
      <c r="I27" s="78" t="s">
        <v>868</v>
      </c>
      <c r="J27" s="78" t="s">
        <v>869</v>
      </c>
      <c r="K27" s="995" t="s">
        <v>634</v>
      </c>
      <c r="L27" s="996">
        <f>'Solid Waste'!E14</f>
        <v>15555.555555555555</v>
      </c>
      <c r="M27" s="997" t="s">
        <v>861</v>
      </c>
      <c r="N27" s="996"/>
      <c r="O27" s="998">
        <f>'Solid Waste'!I14</f>
        <v>3953.6038080000003</v>
      </c>
      <c r="P27" s="76"/>
    </row>
    <row r="28" spans="2:16">
      <c r="B28" s="79" t="s">
        <v>624</v>
      </c>
      <c r="C28" s="79" t="s">
        <v>870</v>
      </c>
      <c r="D28" s="79" t="s">
        <v>871</v>
      </c>
      <c r="E28" s="79" t="s">
        <v>826</v>
      </c>
      <c r="F28" s="79" t="s">
        <v>624</v>
      </c>
      <c r="G28" s="80">
        <v>3</v>
      </c>
      <c r="H28" s="80" t="s">
        <v>827</v>
      </c>
      <c r="I28" s="80" t="s">
        <v>828</v>
      </c>
      <c r="J28" s="80" t="s">
        <v>872</v>
      </c>
      <c r="K28" s="999" t="s">
        <v>630</v>
      </c>
      <c r="L28" s="1000">
        <f>'Water Treatment &amp; Delivery'!G7</f>
        <v>5765.2437519999994</v>
      </c>
      <c r="M28" s="1220" t="s">
        <v>830</v>
      </c>
      <c r="N28" s="1000"/>
      <c r="O28" s="1001">
        <f>'Water Treatment &amp; Delivery'!K7</f>
        <v>2180.4471434967609</v>
      </c>
      <c r="P28" s="79"/>
    </row>
    <row r="29" spans="2:16">
      <c r="B29" s="77" t="s">
        <v>614</v>
      </c>
      <c r="C29" s="77" t="s">
        <v>873</v>
      </c>
      <c r="D29" s="77" t="s">
        <v>874</v>
      </c>
      <c r="E29" s="77" t="s">
        <v>749</v>
      </c>
      <c r="F29" s="77" t="s">
        <v>875</v>
      </c>
      <c r="G29" s="81">
        <v>3</v>
      </c>
      <c r="H29" s="81" t="s">
        <v>827</v>
      </c>
      <c r="I29" s="81" t="s">
        <v>876</v>
      </c>
      <c r="J29" s="81" t="s">
        <v>877</v>
      </c>
      <c r="K29" s="1002" t="s">
        <v>635</v>
      </c>
      <c r="L29" s="1003">
        <f>Wastewater!B18</f>
        <v>181045</v>
      </c>
      <c r="M29" s="1004" t="s">
        <v>878</v>
      </c>
      <c r="N29" s="1003"/>
      <c r="O29" s="1005">
        <f>Wastewater!K8</f>
        <v>419.79809374999996</v>
      </c>
      <c r="P29" s="77"/>
    </row>
    <row r="30" spans="2:16">
      <c r="B30" s="77" t="s">
        <v>614</v>
      </c>
      <c r="C30" s="77" t="s">
        <v>879</v>
      </c>
      <c r="D30" s="77" t="s">
        <v>874</v>
      </c>
      <c r="E30" s="77" t="s">
        <v>749</v>
      </c>
      <c r="F30" s="77" t="s">
        <v>880</v>
      </c>
      <c r="G30" s="81">
        <v>3</v>
      </c>
      <c r="H30" s="81" t="s">
        <v>827</v>
      </c>
      <c r="I30" s="81" t="s">
        <v>876</v>
      </c>
      <c r="J30" s="81" t="s">
        <v>877</v>
      </c>
      <c r="K30" s="1002" t="s">
        <v>635</v>
      </c>
      <c r="L30" s="1003">
        <f>Wastewater!B24</f>
        <v>181045</v>
      </c>
      <c r="M30" s="1004" t="s">
        <v>878</v>
      </c>
      <c r="N30" s="1003"/>
      <c r="O30" s="1005">
        <f>Wastewater!K9</f>
        <v>1109.0778150144727</v>
      </c>
      <c r="P30" s="77"/>
    </row>
    <row r="31" spans="2:16">
      <c r="F31"/>
      <c r="G31" s="6"/>
      <c r="H31"/>
      <c r="I31" s="6"/>
      <c r="J31" s="6"/>
      <c r="O31" s="18">
        <f>SUM(O6:O30)</f>
        <v>1846877.2082663861</v>
      </c>
    </row>
    <row r="32" spans="2:16" ht="23.25">
      <c r="B32" s="869" t="s">
        <v>881</v>
      </c>
    </row>
    <row r="33" spans="2:22" ht="23.25">
      <c r="B33" s="869"/>
    </row>
    <row r="34" spans="2:22" s="7" customFormat="1" ht="18.75">
      <c r="B34" s="74" t="s">
        <v>816</v>
      </c>
      <c r="C34" s="74" t="s">
        <v>817</v>
      </c>
      <c r="D34" s="74" t="s">
        <v>818</v>
      </c>
      <c r="E34" s="74" t="s">
        <v>819</v>
      </c>
      <c r="F34" s="74" t="s">
        <v>820</v>
      </c>
      <c r="G34" s="74" t="s">
        <v>521</v>
      </c>
      <c r="H34" s="74" t="s">
        <v>821</v>
      </c>
      <c r="I34" s="74" t="s">
        <v>822</v>
      </c>
      <c r="J34" s="74" t="s">
        <v>823</v>
      </c>
      <c r="K34" s="1218" t="s">
        <v>629</v>
      </c>
      <c r="L34" s="1218" t="s">
        <v>532</v>
      </c>
      <c r="M34" s="1218" t="s">
        <v>309</v>
      </c>
      <c r="N34" s="1218" t="s">
        <v>824</v>
      </c>
      <c r="O34" s="1218" t="s">
        <v>825</v>
      </c>
      <c r="P34" s="74" t="s">
        <v>525</v>
      </c>
      <c r="Q34" s="1259"/>
      <c r="R34" s="1259"/>
      <c r="S34" s="1259"/>
      <c r="T34" s="1259"/>
      <c r="U34" s="1259"/>
      <c r="V34" s="1259"/>
    </row>
    <row r="35" spans="2:22">
      <c r="B35" s="72" t="s">
        <v>620</v>
      </c>
      <c r="C35" s="72" t="s">
        <v>643</v>
      </c>
      <c r="D35" s="72" t="s">
        <v>620</v>
      </c>
      <c r="E35" s="72" t="s">
        <v>826</v>
      </c>
      <c r="F35" s="72" t="s">
        <v>620</v>
      </c>
      <c r="G35" s="73">
        <v>2</v>
      </c>
      <c r="H35" s="73" t="s">
        <v>827</v>
      </c>
      <c r="I35" s="73" t="s">
        <v>828</v>
      </c>
      <c r="J35" s="73" t="s">
        <v>829</v>
      </c>
      <c r="K35" s="1131" t="s">
        <v>630</v>
      </c>
      <c r="L35" s="268">
        <f>Buildings!F9</f>
        <v>415778.34695855598</v>
      </c>
      <c r="M35" s="990" t="s">
        <v>830</v>
      </c>
      <c r="N35" s="268">
        <f>Buildings!G9</f>
        <v>1418635.719822593</v>
      </c>
      <c r="O35" s="268">
        <f>Buildings!K9</f>
        <v>120287.54620350574</v>
      </c>
      <c r="P35" s="72"/>
      <c r="Q35" s="3">
        <f>O35/SUM($O$35,$O$37,$O$39,$O$41:$O$42)</f>
        <v>0.26296166551441558</v>
      </c>
      <c r="R35" s="3">
        <f>(L35-L6)/L6</f>
        <v>-2.6005542334521906E-2</v>
      </c>
      <c r="S35" s="3">
        <f>(O35-O6)/O6</f>
        <v>-0.25494661286149167</v>
      </c>
      <c r="T35" s="18">
        <f>SUM(N35,N37,N41:N42)</f>
        <v>6257236.0255576074</v>
      </c>
      <c r="U35" s="18">
        <f>SUM(N36,N38,N40,N43)</f>
        <v>9571263.6585491057</v>
      </c>
      <c r="V35" s="18"/>
    </row>
    <row r="36" spans="2:22">
      <c r="B36" s="72" t="s">
        <v>621</v>
      </c>
      <c r="C36" s="72" t="s">
        <v>646</v>
      </c>
      <c r="D36" s="72" t="s">
        <v>621</v>
      </c>
      <c r="E36" s="72" t="s">
        <v>826</v>
      </c>
      <c r="F36" s="72" t="s">
        <v>831</v>
      </c>
      <c r="G36" s="73">
        <v>2</v>
      </c>
      <c r="H36" s="73" t="s">
        <v>827</v>
      </c>
      <c r="I36" s="73" t="s">
        <v>828</v>
      </c>
      <c r="J36" s="73" t="s">
        <v>832</v>
      </c>
      <c r="K36" s="1131" t="s">
        <v>630</v>
      </c>
      <c r="L36" s="268">
        <f>Buildings!F10</f>
        <v>825276.34695855598</v>
      </c>
      <c r="M36" s="990" t="s">
        <v>830</v>
      </c>
      <c r="N36" s="268">
        <f>Buildings!G10</f>
        <v>2815842.895822593</v>
      </c>
      <c r="O36" s="268">
        <f>Buildings!K10</f>
        <v>238758.14467397658</v>
      </c>
      <c r="P36" s="72"/>
      <c r="Q36" s="3">
        <f>O36/SUM($O$36,$O$38,$O$40,$O$43)</f>
        <v>0.3385474846086004</v>
      </c>
      <c r="R36" s="3">
        <f t="shared" ref="R36:R43" si="0">(L36-L7)/L7</f>
        <v>-0.18630270630042081</v>
      </c>
      <c r="S36" s="3">
        <f t="shared" ref="S36" si="1">(O36-O7)/O7</f>
        <v>-0.37756532390400205</v>
      </c>
      <c r="U36" s="1161">
        <f>(U35-U6)/U35</f>
        <v>3.5720702222531951E-2</v>
      </c>
    </row>
    <row r="37" spans="2:22">
      <c r="B37" s="72" t="s">
        <v>620</v>
      </c>
      <c r="C37" s="72" t="s">
        <v>643</v>
      </c>
      <c r="D37" s="72" t="s">
        <v>620</v>
      </c>
      <c r="E37" s="72" t="s">
        <v>826</v>
      </c>
      <c r="F37" s="72" t="s">
        <v>620</v>
      </c>
      <c r="G37" s="73">
        <v>1</v>
      </c>
      <c r="H37" s="73" t="s">
        <v>827</v>
      </c>
      <c r="I37" s="73" t="s">
        <v>833</v>
      </c>
      <c r="J37" s="73" t="s">
        <v>834</v>
      </c>
      <c r="K37" s="1131" t="s">
        <v>161</v>
      </c>
      <c r="L37" s="268">
        <f>Buildings!F16</f>
        <v>39414006</v>
      </c>
      <c r="M37" s="990" t="s">
        <v>835</v>
      </c>
      <c r="N37" s="268">
        <f>Buildings!G16</f>
        <v>3941400.6</v>
      </c>
      <c r="O37" s="268">
        <f>Buildings!K16</f>
        <v>209345.52216870003</v>
      </c>
      <c r="P37" s="72"/>
      <c r="Q37" s="3">
        <f>O37/SUM($O$35,$O$37,$O$39,$O$43)</f>
        <v>0.51726792106195185</v>
      </c>
      <c r="R37" s="3">
        <f t="shared" si="0"/>
        <v>8.6042438974186869E-2</v>
      </c>
      <c r="S37" s="3">
        <f t="shared" ref="S37" si="2">(O37-O8)/O8</f>
        <v>8.6042438974186841E-2</v>
      </c>
    </row>
    <row r="38" spans="2:22">
      <c r="B38" s="72" t="s">
        <v>621</v>
      </c>
      <c r="C38" s="72" t="s">
        <v>646</v>
      </c>
      <c r="D38" s="72" t="s">
        <v>621</v>
      </c>
      <c r="E38" s="72" t="s">
        <v>826</v>
      </c>
      <c r="F38" s="72" t="s">
        <v>831</v>
      </c>
      <c r="G38" s="73">
        <v>1</v>
      </c>
      <c r="H38" s="73" t="s">
        <v>827</v>
      </c>
      <c r="I38" s="73" t="s">
        <v>833</v>
      </c>
      <c r="J38" s="73" t="s">
        <v>836</v>
      </c>
      <c r="K38" s="1131" t="s">
        <v>161</v>
      </c>
      <c r="L38" s="268">
        <f>Buildings!F17</f>
        <v>65823323</v>
      </c>
      <c r="M38" s="990" t="s">
        <v>835</v>
      </c>
      <c r="N38" s="268">
        <f>Buildings!G17</f>
        <v>6582332.3000000007</v>
      </c>
      <c r="O38" s="268">
        <f>Buildings!K17</f>
        <v>349617.28894835006</v>
      </c>
      <c r="P38" s="72"/>
      <c r="Q38" s="3">
        <f t="shared" ref="Q38:Q43" si="3">O38/SUM($O$36,$O$38,$O$40,$O$43)</f>
        <v>0.49574038159311851</v>
      </c>
      <c r="R38" s="3">
        <f t="shared" si="0"/>
        <v>0.17504040626425937</v>
      </c>
      <c r="S38" s="3">
        <f t="shared" ref="S38" si="4">(O38-O9)/O9</f>
        <v>0.17504040626425948</v>
      </c>
    </row>
    <row r="39" spans="2:22">
      <c r="B39" s="72" t="s">
        <v>620</v>
      </c>
      <c r="C39" s="72" t="s">
        <v>643</v>
      </c>
      <c r="D39" s="72" t="s">
        <v>620</v>
      </c>
      <c r="E39" s="72" t="s">
        <v>826</v>
      </c>
      <c r="F39" s="72" t="s">
        <v>620</v>
      </c>
      <c r="G39" s="73">
        <v>1</v>
      </c>
      <c r="H39" s="73" t="s">
        <v>837</v>
      </c>
      <c r="I39" s="73" t="s">
        <v>837</v>
      </c>
      <c r="J39" s="73" t="s">
        <v>838</v>
      </c>
      <c r="K39" s="1131" t="s">
        <v>551</v>
      </c>
      <c r="L39" s="268" t="s">
        <v>654</v>
      </c>
      <c r="M39" s="990" t="s">
        <v>835</v>
      </c>
      <c r="N39" s="268" t="s">
        <v>654</v>
      </c>
      <c r="O39" s="268">
        <f>Buildings!K23</f>
        <v>62363.246451428568</v>
      </c>
      <c r="P39" s="72"/>
      <c r="Q39" s="3">
        <f t="shared" si="3"/>
        <v>8.8428062828964385E-2</v>
      </c>
      <c r="R39" s="3"/>
      <c r="S39" s="3">
        <f>(O39-O10)/O10</f>
        <v>8.6042438974186758E-2</v>
      </c>
    </row>
    <row r="40" spans="2:22">
      <c r="B40" s="72" t="s">
        <v>621</v>
      </c>
      <c r="C40" s="72" t="s">
        <v>643</v>
      </c>
      <c r="D40" s="72" t="s">
        <v>621</v>
      </c>
      <c r="E40" s="72" t="s">
        <v>826</v>
      </c>
      <c r="F40" s="72" t="s">
        <v>831</v>
      </c>
      <c r="G40" s="73">
        <v>1</v>
      </c>
      <c r="H40" s="73" t="s">
        <v>837</v>
      </c>
      <c r="I40" s="73" t="s">
        <v>837</v>
      </c>
      <c r="J40" s="73" t="s">
        <v>838</v>
      </c>
      <c r="K40" s="1131" t="s">
        <v>551</v>
      </c>
      <c r="L40" s="268" t="s">
        <v>654</v>
      </c>
      <c r="M40" s="990" t="s">
        <v>835</v>
      </c>
      <c r="N40" s="268" t="s">
        <v>654</v>
      </c>
      <c r="O40" s="268">
        <f>Buildings!K24</f>
        <v>104149.68005284687</v>
      </c>
      <c r="P40" s="72"/>
      <c r="Q40" s="3">
        <f t="shared" si="3"/>
        <v>0.14767920169939633</v>
      </c>
      <c r="R40" s="3"/>
      <c r="S40" s="3">
        <f>(O40-O11)/O11</f>
        <v>0.17504040626425946</v>
      </c>
    </row>
    <row r="41" spans="2:22">
      <c r="B41" s="72" t="s">
        <v>620</v>
      </c>
      <c r="C41" s="72"/>
      <c r="D41" s="72" t="s">
        <v>620</v>
      </c>
      <c r="E41" s="72"/>
      <c r="F41" s="72"/>
      <c r="G41" s="73">
        <v>1</v>
      </c>
      <c r="H41" s="73" t="s">
        <v>827</v>
      </c>
      <c r="I41" s="73" t="s">
        <v>833</v>
      </c>
      <c r="J41" s="73" t="s">
        <v>834</v>
      </c>
      <c r="K41" s="1131" t="s">
        <v>206</v>
      </c>
      <c r="L41" s="268">
        <f>Buildings!F29</f>
        <v>301170.13298042741</v>
      </c>
      <c r="M41" s="990" t="s">
        <v>346</v>
      </c>
      <c r="N41" s="268">
        <f>Buildings!G29</f>
        <v>30117.013298042744</v>
      </c>
      <c r="O41" s="268">
        <f>Buildings!K29</f>
        <v>1728.9605111153678</v>
      </c>
      <c r="P41" s="72"/>
      <c r="Q41" s="3">
        <f t="shared" si="3"/>
        <v>2.4515822604710769E-3</v>
      </c>
      <c r="R41" s="3">
        <f t="shared" si="0"/>
        <v>0</v>
      </c>
      <c r="S41" s="3">
        <f t="shared" ref="S41:S43" si="5">(O41-O12)/O12</f>
        <v>0</v>
      </c>
    </row>
    <row r="42" spans="2:22">
      <c r="B42" s="72" t="s">
        <v>620</v>
      </c>
      <c r="C42" s="72" t="s">
        <v>643</v>
      </c>
      <c r="D42" s="72" t="s">
        <v>620</v>
      </c>
      <c r="E42" s="72" t="s">
        <v>826</v>
      </c>
      <c r="F42" s="72" t="s">
        <v>620</v>
      </c>
      <c r="G42" s="73">
        <v>1</v>
      </c>
      <c r="H42" s="73" t="s">
        <v>827</v>
      </c>
      <c r="I42" s="73" t="s">
        <v>833</v>
      </c>
      <c r="J42" s="73" t="s">
        <v>834</v>
      </c>
      <c r="K42" s="991" t="s">
        <v>631</v>
      </c>
      <c r="L42" s="268">
        <f>Buildings!F35</f>
        <v>6238004.9815609455</v>
      </c>
      <c r="M42" s="990" t="s">
        <v>346</v>
      </c>
      <c r="N42" s="268">
        <f>Buildings!G35</f>
        <v>867082.69243697147</v>
      </c>
      <c r="O42" s="268">
        <f>Buildings!K35</f>
        <v>63708.495356482672</v>
      </c>
      <c r="P42" s="72"/>
      <c r="Q42" s="3">
        <f t="shared" si="3"/>
        <v>9.0335560617575653E-2</v>
      </c>
      <c r="R42" s="3">
        <f t="shared" si="0"/>
        <v>-0.19660656783059069</v>
      </c>
      <c r="S42" s="3">
        <f t="shared" si="5"/>
        <v>-0.19660656783059069</v>
      </c>
    </row>
    <row r="43" spans="2:22">
      <c r="B43" s="72" t="s">
        <v>621</v>
      </c>
      <c r="C43" s="72" t="s">
        <v>646</v>
      </c>
      <c r="D43" s="72" t="s">
        <v>621</v>
      </c>
      <c r="E43" s="72" t="s">
        <v>826</v>
      </c>
      <c r="F43" s="72" t="s">
        <v>831</v>
      </c>
      <c r="G43" s="73">
        <v>1</v>
      </c>
      <c r="H43" s="73" t="s">
        <v>827</v>
      </c>
      <c r="I43" s="73" t="s">
        <v>833</v>
      </c>
      <c r="J43" s="73" t="s">
        <v>836</v>
      </c>
      <c r="K43" s="991" t="s">
        <v>631</v>
      </c>
      <c r="L43" s="268">
        <f>Buildings!F36</f>
        <v>1245240.739039666</v>
      </c>
      <c r="M43" s="990" t="s">
        <v>346</v>
      </c>
      <c r="N43" s="268">
        <f>Buildings!G36</f>
        <v>173088.46272651359</v>
      </c>
      <c r="O43" s="268">
        <f>Buildings!K36</f>
        <v>12717.593858182547</v>
      </c>
      <c r="P43" s="72"/>
      <c r="Q43" s="3">
        <f t="shared" si="3"/>
        <v>1.8032932098884607E-2</v>
      </c>
      <c r="R43" s="3">
        <f t="shared" si="0"/>
        <v>3.6298076923076794E-2</v>
      </c>
      <c r="S43" s="3">
        <f t="shared" si="5"/>
        <v>3.6298076923076655E-2</v>
      </c>
    </row>
    <row r="44" spans="2:22">
      <c r="B44" s="75" t="s">
        <v>622</v>
      </c>
      <c r="C44" s="75"/>
      <c r="D44" s="75" t="s">
        <v>839</v>
      </c>
      <c r="E44" s="75" t="s">
        <v>565</v>
      </c>
      <c r="F44" s="75" t="s">
        <v>724</v>
      </c>
      <c r="G44" s="82">
        <v>1</v>
      </c>
      <c r="H44" s="82" t="s">
        <v>827</v>
      </c>
      <c r="I44" s="82" t="s">
        <v>882</v>
      </c>
      <c r="J44" s="82" t="s">
        <v>841</v>
      </c>
      <c r="K44" s="993" t="s">
        <v>236</v>
      </c>
      <c r="L44" s="994">
        <f>Transport!E12</f>
        <v>329022380.69999999</v>
      </c>
      <c r="M44" s="1219" t="s">
        <v>842</v>
      </c>
      <c r="N44" s="992"/>
      <c r="O44" s="994">
        <f>Transport!K12</f>
        <v>164755.981916141</v>
      </c>
      <c r="P44" s="75"/>
    </row>
    <row r="45" spans="2:22">
      <c r="B45" s="75" t="s">
        <v>622</v>
      </c>
      <c r="C45" s="75"/>
      <c r="D45" s="75" t="s">
        <v>843</v>
      </c>
      <c r="E45" s="75" t="s">
        <v>565</v>
      </c>
      <c r="F45" s="75" t="s">
        <v>724</v>
      </c>
      <c r="G45" s="82">
        <v>1</v>
      </c>
      <c r="H45" s="82" t="s">
        <v>827</v>
      </c>
      <c r="I45" s="82" t="s">
        <v>882</v>
      </c>
      <c r="J45" s="82" t="s">
        <v>841</v>
      </c>
      <c r="K45" s="993" t="s">
        <v>236</v>
      </c>
      <c r="L45" s="994">
        <f>Transport!E13</f>
        <v>614111134.06597495</v>
      </c>
      <c r="M45" s="1219" t="s">
        <v>842</v>
      </c>
      <c r="N45" s="992"/>
      <c r="O45" s="994">
        <f>Transport!K13</f>
        <v>224327.83230446311</v>
      </c>
      <c r="P45" s="75"/>
    </row>
    <row r="46" spans="2:22">
      <c r="B46" s="75" t="s">
        <v>622</v>
      </c>
      <c r="C46" s="75"/>
      <c r="D46" s="75" t="s">
        <v>844</v>
      </c>
      <c r="E46" s="75" t="s">
        <v>565</v>
      </c>
      <c r="F46" s="75" t="s">
        <v>724</v>
      </c>
      <c r="G46" s="82">
        <v>1</v>
      </c>
      <c r="H46" s="82" t="s">
        <v>827</v>
      </c>
      <c r="I46" s="82" t="s">
        <v>882</v>
      </c>
      <c r="J46" s="82" t="s">
        <v>841</v>
      </c>
      <c r="K46" s="993" t="s">
        <v>239</v>
      </c>
      <c r="L46" s="994">
        <f>Transport!E14</f>
        <v>54837063.450000003</v>
      </c>
      <c r="M46" s="1219" t="s">
        <v>842</v>
      </c>
      <c r="N46" s="992"/>
      <c r="O46" s="994">
        <f>Transport!K14</f>
        <v>82169.633760226221</v>
      </c>
      <c r="P46" s="75"/>
    </row>
    <row r="47" spans="2:22">
      <c r="B47" s="75" t="s">
        <v>622</v>
      </c>
      <c r="C47" s="75"/>
      <c r="D47" s="75" t="s">
        <v>845</v>
      </c>
      <c r="E47" s="75" t="s">
        <v>565</v>
      </c>
      <c r="F47" s="75" t="s">
        <v>724</v>
      </c>
      <c r="G47" s="82">
        <v>1</v>
      </c>
      <c r="H47" s="82" t="s">
        <v>827</v>
      </c>
      <c r="I47" s="82" t="s">
        <v>882</v>
      </c>
      <c r="J47" s="82" t="s">
        <v>841</v>
      </c>
      <c r="K47" s="993" t="s">
        <v>239</v>
      </c>
      <c r="L47" s="994">
        <f>Transport!E15</f>
        <v>13201515.274999999</v>
      </c>
      <c r="M47" s="1219" t="s">
        <v>842</v>
      </c>
      <c r="N47" s="992"/>
      <c r="O47" s="994">
        <f>Transport!K15</f>
        <v>8550.7689044001127</v>
      </c>
      <c r="P47" s="75"/>
    </row>
    <row r="48" spans="2:22">
      <c r="B48" s="75" t="s">
        <v>622</v>
      </c>
      <c r="C48" s="75"/>
      <c r="D48" s="75" t="s">
        <v>781</v>
      </c>
      <c r="E48" s="75" t="s">
        <v>565</v>
      </c>
      <c r="F48" s="75" t="s">
        <v>724</v>
      </c>
      <c r="G48" s="82">
        <v>2</v>
      </c>
      <c r="H48" s="82" t="s">
        <v>827</v>
      </c>
      <c r="I48" s="82" t="s">
        <v>882</v>
      </c>
      <c r="J48" s="82" t="s">
        <v>846</v>
      </c>
      <c r="K48" s="993" t="s">
        <v>630</v>
      </c>
      <c r="L48" s="994">
        <f>Transport!E16</f>
        <v>4329081.509025</v>
      </c>
      <c r="M48" s="1219" t="s">
        <v>842</v>
      </c>
      <c r="N48" s="992"/>
      <c r="O48" s="994">
        <f>Transport!K16</f>
        <v>400.77861358181246</v>
      </c>
      <c r="P48" s="75"/>
    </row>
    <row r="49" spans="2:16">
      <c r="B49" s="75" t="s">
        <v>622</v>
      </c>
      <c r="C49" s="75"/>
      <c r="D49" s="75" t="s">
        <v>847</v>
      </c>
      <c r="E49" s="75" t="s">
        <v>565</v>
      </c>
      <c r="F49" s="75" t="s">
        <v>724</v>
      </c>
      <c r="G49" s="82">
        <v>1</v>
      </c>
      <c r="H49" s="82" t="s">
        <v>827</v>
      </c>
      <c r="I49" s="82" t="s">
        <v>848</v>
      </c>
      <c r="J49" s="82" t="s">
        <v>841</v>
      </c>
      <c r="K49" s="993" t="s">
        <v>236</v>
      </c>
      <c r="L49" s="994">
        <f>Transport!E22</f>
        <v>137231</v>
      </c>
      <c r="M49" s="993" t="s">
        <v>849</v>
      </c>
      <c r="N49" s="992"/>
      <c r="O49" s="994">
        <f>Transport!K22</f>
        <v>1208.0544846978512</v>
      </c>
      <c r="P49" s="75"/>
    </row>
    <row r="50" spans="2:16">
      <c r="B50" s="75" t="s">
        <v>622</v>
      </c>
      <c r="C50" s="75"/>
      <c r="D50" s="75" t="s">
        <v>850</v>
      </c>
      <c r="E50" s="75" t="s">
        <v>565</v>
      </c>
      <c r="F50" s="75" t="s">
        <v>724</v>
      </c>
      <c r="G50" s="82">
        <v>1</v>
      </c>
      <c r="H50" s="82" t="s">
        <v>827</v>
      </c>
      <c r="I50" s="82" t="s">
        <v>848</v>
      </c>
      <c r="J50" s="82" t="s">
        <v>841</v>
      </c>
      <c r="K50" s="993" t="s">
        <v>239</v>
      </c>
      <c r="L50" s="994">
        <f>Transport!E23</f>
        <v>371131</v>
      </c>
      <c r="M50" s="993" t="s">
        <v>849</v>
      </c>
      <c r="N50" s="992"/>
      <c r="O50" s="994">
        <f>Transport!K23</f>
        <v>3792.3008277471222</v>
      </c>
      <c r="P50" s="75"/>
    </row>
    <row r="51" spans="2:16">
      <c r="B51" s="75" t="s">
        <v>622</v>
      </c>
      <c r="C51" s="75"/>
      <c r="D51" s="75" t="s">
        <v>883</v>
      </c>
      <c r="E51" s="75" t="s">
        <v>565</v>
      </c>
      <c r="F51" s="75" t="s">
        <v>724</v>
      </c>
      <c r="G51" s="82">
        <v>1</v>
      </c>
      <c r="H51" s="82" t="s">
        <v>827</v>
      </c>
      <c r="I51" s="82" t="s">
        <v>848</v>
      </c>
      <c r="J51" s="1247" t="s">
        <v>846</v>
      </c>
      <c r="K51" s="993" t="s">
        <v>630</v>
      </c>
      <c r="L51" s="994">
        <f>Transport!E24</f>
        <v>232480</v>
      </c>
      <c r="M51" s="993" t="s">
        <v>884</v>
      </c>
      <c r="N51" s="992"/>
      <c r="O51" s="994">
        <f>Transport!K24</f>
        <v>67.258068983035471</v>
      </c>
      <c r="P51" s="75"/>
    </row>
    <row r="52" spans="2:16">
      <c r="B52" s="75" t="s">
        <v>623</v>
      </c>
      <c r="C52" s="75"/>
      <c r="D52" s="75" t="s">
        <v>851</v>
      </c>
      <c r="E52" s="75"/>
      <c r="F52" s="75"/>
      <c r="G52" s="82">
        <v>3</v>
      </c>
      <c r="H52" s="82" t="s">
        <v>827</v>
      </c>
      <c r="I52" s="82" t="s">
        <v>852</v>
      </c>
      <c r="J52" s="82" t="s">
        <v>853</v>
      </c>
      <c r="K52" s="993" t="s">
        <v>239</v>
      </c>
      <c r="L52" s="994">
        <f>Transport!E29</f>
        <v>14916616.000000002</v>
      </c>
      <c r="M52" s="993" t="s">
        <v>854</v>
      </c>
      <c r="N52" s="992"/>
      <c r="O52" s="994">
        <f>Transport!K29</f>
        <v>2149.5097238471999</v>
      </c>
      <c r="P52" s="75"/>
    </row>
    <row r="53" spans="2:16">
      <c r="B53" s="75" t="s">
        <v>623</v>
      </c>
      <c r="C53" s="75"/>
      <c r="D53" s="75" t="s">
        <v>590</v>
      </c>
      <c r="E53" s="75" t="s">
        <v>565</v>
      </c>
      <c r="F53" s="75" t="s">
        <v>623</v>
      </c>
      <c r="G53" s="82">
        <f>Transport!P36</f>
        <v>3</v>
      </c>
      <c r="H53" s="82" t="s">
        <v>827</v>
      </c>
      <c r="I53" s="82" t="s">
        <v>855</v>
      </c>
      <c r="J53" s="82" t="s">
        <v>856</v>
      </c>
      <c r="K53" s="993" t="s">
        <v>331</v>
      </c>
      <c r="L53" s="1015">
        <f>Transport!E36</f>
        <v>3258</v>
      </c>
      <c r="M53" s="993" t="s">
        <v>857</v>
      </c>
      <c r="N53" s="992"/>
      <c r="O53" s="994">
        <f>Transport!K36</f>
        <v>3097.6707017543858</v>
      </c>
      <c r="P53" s="75"/>
    </row>
    <row r="54" spans="2:16">
      <c r="B54" s="76" t="s">
        <v>595</v>
      </c>
      <c r="C54" s="76" t="s">
        <v>596</v>
      </c>
      <c r="D54" s="76" t="s">
        <v>858</v>
      </c>
      <c r="E54" s="76" t="s">
        <v>749</v>
      </c>
      <c r="F54" s="76"/>
      <c r="G54" s="78">
        <v>3</v>
      </c>
      <c r="H54" s="78" t="s">
        <v>827</v>
      </c>
      <c r="I54" s="78" t="s">
        <v>859</v>
      </c>
      <c r="J54" s="78" t="s">
        <v>860</v>
      </c>
      <c r="K54" s="995" t="s">
        <v>632</v>
      </c>
      <c r="L54" s="996">
        <f>'Solid Waste'!E9</f>
        <v>27684.058679245285</v>
      </c>
      <c r="M54" s="997" t="s">
        <v>861</v>
      </c>
      <c r="N54" s="996"/>
      <c r="O54" s="998">
        <f>'Solid Waste'!I9</f>
        <v>25193.451279961424</v>
      </c>
      <c r="P54" s="76"/>
    </row>
    <row r="55" spans="2:16">
      <c r="B55" s="76" t="s">
        <v>595</v>
      </c>
      <c r="C55" s="76" t="s">
        <v>596</v>
      </c>
      <c r="D55" s="76" t="s">
        <v>862</v>
      </c>
      <c r="E55" s="76" t="s">
        <v>749</v>
      </c>
      <c r="F55" s="76"/>
      <c r="G55" s="78">
        <v>3</v>
      </c>
      <c r="H55" s="78" t="s">
        <v>827</v>
      </c>
      <c r="I55" s="78" t="s">
        <v>859</v>
      </c>
      <c r="J55" s="78" t="s">
        <v>860</v>
      </c>
      <c r="K55" s="995" t="s">
        <v>632</v>
      </c>
      <c r="L55" s="996">
        <f>'Solid Waste'!E10</f>
        <v>89947.400000000009</v>
      </c>
      <c r="M55" s="997" t="s">
        <v>861</v>
      </c>
      <c r="N55" s="996"/>
      <c r="O55" s="998">
        <f>'Solid Waste'!I10</f>
        <v>81855.246223635724</v>
      </c>
      <c r="P55" s="76"/>
    </row>
    <row r="56" spans="2:16">
      <c r="B56" s="76" t="s">
        <v>595</v>
      </c>
      <c r="C56" s="76"/>
      <c r="D56" s="76" t="s">
        <v>863</v>
      </c>
      <c r="E56" s="76"/>
      <c r="F56" s="76"/>
      <c r="G56" s="78">
        <v>1</v>
      </c>
      <c r="H56" s="78" t="s">
        <v>827</v>
      </c>
      <c r="I56" s="78" t="s">
        <v>864</v>
      </c>
      <c r="J56" s="78" t="s">
        <v>865</v>
      </c>
      <c r="K56" s="995" t="s">
        <v>633</v>
      </c>
      <c r="L56" s="996" t="s">
        <v>654</v>
      </c>
      <c r="M56" s="997" t="s">
        <v>654</v>
      </c>
      <c r="N56" s="996" t="s">
        <v>654</v>
      </c>
      <c r="O56" s="998">
        <f>'Solid Waste'!I20</f>
        <v>26453.775245209774</v>
      </c>
      <c r="P56" s="76"/>
    </row>
    <row r="57" spans="2:16">
      <c r="B57" s="76" t="s">
        <v>595</v>
      </c>
      <c r="C57" s="76" t="s">
        <v>866</v>
      </c>
      <c r="D57" s="76" t="s">
        <v>867</v>
      </c>
      <c r="E57" s="76" t="s">
        <v>749</v>
      </c>
      <c r="F57" s="76"/>
      <c r="G57" s="78">
        <v>3</v>
      </c>
      <c r="H57" s="78" t="s">
        <v>827</v>
      </c>
      <c r="I57" s="78" t="s">
        <v>868</v>
      </c>
      <c r="J57" s="78" t="s">
        <v>869</v>
      </c>
      <c r="K57" s="995" t="s">
        <v>634</v>
      </c>
      <c r="L57" s="996">
        <f>'Solid Waste'!E15</f>
        <v>15555.555555555555</v>
      </c>
      <c r="M57" s="997" t="s">
        <v>861</v>
      </c>
      <c r="N57" s="996"/>
      <c r="O57" s="998">
        <f>'Solid Waste'!I15</f>
        <v>3953.6038080000003</v>
      </c>
      <c r="P57" s="76"/>
    </row>
    <row r="58" spans="2:16">
      <c r="B58" s="79" t="s">
        <v>624</v>
      </c>
      <c r="C58" s="79" t="s">
        <v>870</v>
      </c>
      <c r="D58" s="79" t="s">
        <v>871</v>
      </c>
      <c r="E58" s="79" t="s">
        <v>826</v>
      </c>
      <c r="F58" s="79" t="s">
        <v>624</v>
      </c>
      <c r="G58" s="80">
        <v>3</v>
      </c>
      <c r="H58" s="80" t="s">
        <v>827</v>
      </c>
      <c r="I58" s="80" t="s">
        <v>828</v>
      </c>
      <c r="J58" s="80" t="s">
        <v>872</v>
      </c>
      <c r="K58" s="999" t="s">
        <v>630</v>
      </c>
      <c r="L58" s="1000">
        <f>'Water Treatment &amp; Delivery'!G8</f>
        <v>5187.281703428569</v>
      </c>
      <c r="M58" s="1220" t="s">
        <v>830</v>
      </c>
      <c r="N58" s="1000"/>
      <c r="O58" s="1001">
        <f>'Water Treatment &amp; Delivery'!K8</f>
        <v>1500.7164084808862</v>
      </c>
      <c r="P58" s="79"/>
    </row>
    <row r="59" spans="2:16">
      <c r="B59" s="77" t="s">
        <v>614</v>
      </c>
      <c r="C59" s="77" t="s">
        <v>873</v>
      </c>
      <c r="D59" s="77" t="s">
        <v>874</v>
      </c>
      <c r="E59" s="77" t="s">
        <v>749</v>
      </c>
      <c r="F59" s="77" t="s">
        <v>875</v>
      </c>
      <c r="G59" s="81">
        <v>3</v>
      </c>
      <c r="H59" s="81" t="s">
        <v>827</v>
      </c>
      <c r="I59" s="81" t="s">
        <v>876</v>
      </c>
      <c r="J59" s="81" t="s">
        <v>877</v>
      </c>
      <c r="K59" s="1002" t="s">
        <v>635</v>
      </c>
      <c r="L59" s="1003">
        <f>Wastewater!B19</f>
        <v>185428</v>
      </c>
      <c r="M59" s="1004" t="s">
        <v>878</v>
      </c>
      <c r="N59" s="1003"/>
      <c r="O59" s="1005">
        <f>Wastewater!K10</f>
        <v>429.96117500000003</v>
      </c>
      <c r="P59" s="77"/>
    </row>
    <row r="60" spans="2:16">
      <c r="B60" s="77" t="s">
        <v>614</v>
      </c>
      <c r="C60" s="77" t="s">
        <v>879</v>
      </c>
      <c r="D60" s="77" t="s">
        <v>874</v>
      </c>
      <c r="E60" s="77" t="s">
        <v>749</v>
      </c>
      <c r="F60" s="77" t="s">
        <v>880</v>
      </c>
      <c r="G60" s="81">
        <v>3</v>
      </c>
      <c r="H60" s="81" t="s">
        <v>827</v>
      </c>
      <c r="I60" s="81" t="s">
        <v>876</v>
      </c>
      <c r="J60" s="81" t="s">
        <v>877</v>
      </c>
      <c r="K60" s="1002" t="s">
        <v>635</v>
      </c>
      <c r="L60" s="1003">
        <f>Wastewater!B25</f>
        <v>185428</v>
      </c>
      <c r="M60" s="1004" t="s">
        <v>878</v>
      </c>
      <c r="N60" s="1003"/>
      <c r="O60" s="1005">
        <f>Wastewater!K11</f>
        <v>1135.9279796873907</v>
      </c>
      <c r="P60" s="77"/>
    </row>
    <row r="61" spans="2:16">
      <c r="O61" s="18">
        <f>SUM(O35:O60)</f>
        <v>1793718.9496504054</v>
      </c>
    </row>
    <row r="62" spans="2:16">
      <c r="O62" s="18"/>
    </row>
    <row r="63" spans="2:16">
      <c r="B63" s="355" t="s">
        <v>885</v>
      </c>
      <c r="C63" s="349"/>
      <c r="D63" s="349"/>
      <c r="E63" s="349"/>
      <c r="F63" s="354"/>
      <c r="G63" s="349"/>
      <c r="H63" s="354"/>
      <c r="I63" s="349"/>
      <c r="J63" s="349"/>
      <c r="K63" s="349"/>
      <c r="L63" s="349"/>
      <c r="M63" s="349"/>
      <c r="N63" s="349"/>
      <c r="O63" s="349"/>
      <c r="P63" s="349"/>
    </row>
    <row r="64" spans="2:16">
      <c r="N64" s="18"/>
      <c r="O64" s="18"/>
    </row>
  </sheetData>
  <phoneticPr fontId="48" type="noConversion"/>
  <pageMargins left="0.7" right="0.7" top="0.75" bottom="0.75" header="0.3" footer="0.3"/>
  <pageSetup paperSize="3" orientation="landscape"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272a6bcd-65e6-492c-9856-0ae3d07a078b">
      <Terms xmlns="http://schemas.microsoft.com/office/infopath/2007/PartnerControls"/>
    </lcf76f155ced4ddcb4097134ff3c332f>
    <TaxCatchAll xmlns="07ab6050-476e-473a-97e6-3403d1d8202c">
      <Value>19</Value>
      <Value>51</Value>
      <Value>63</Value>
    </TaxCatchAll>
    <h2fd1b27e8ca4ab993d432c9f48a450d xmlns="272a6bcd-65e6-492c-9856-0ae3d07a078b">
      <Terms xmlns="http://schemas.microsoft.com/office/infopath/2007/PartnerControls">
        <TermInfo xmlns="http://schemas.microsoft.com/office/infopath/2007/PartnerControls">
          <TermName xmlns="http://schemas.microsoft.com/office/infopath/2007/PartnerControls">2022</TermName>
          <TermId xmlns="http://schemas.microsoft.com/office/infopath/2007/PartnerControls">a24f3362-9dab-4a95-9785-3b83d3b0db5e</TermId>
        </TermInfo>
      </Terms>
    </h2fd1b27e8ca4ab993d432c9f48a450d>
    <f33101e9970940f29525612d73344c2f xmlns="272a6bcd-65e6-492c-9856-0ae3d07a078b">
      <Terms xmlns="http://schemas.microsoft.com/office/infopath/2007/PartnerControls">
        <TermInfo xmlns="http://schemas.microsoft.com/office/infopath/2007/PartnerControls">
          <TermName xmlns="http://schemas.microsoft.com/office/infopath/2007/PartnerControls">Final Report</TermName>
          <TermId xmlns="http://schemas.microsoft.com/office/infopath/2007/PartnerControls">5a64d5f4-9a29-4538-b8dc-adc73b936ea7</TermId>
        </TermInfo>
      </Terms>
    </f33101e9970940f29525612d73344c2f>
    <d018cfe9308b4babbe14705bc5a44ee4 xmlns="272a6bcd-65e6-492c-9856-0ae3d07a078b">
      <Terms xmlns="http://schemas.microsoft.com/office/infopath/2007/PartnerControls">
        <TermInfo xmlns="http://schemas.microsoft.com/office/infopath/2007/PartnerControls">
          <TermName xmlns="http://schemas.microsoft.com/office/infopath/2007/PartnerControls">Emissions</TermName>
          <TermId xmlns="http://schemas.microsoft.com/office/infopath/2007/PartnerControls">b7c46c1b-9b30-4d23-acd7-ce9870a94f91</TermId>
        </TermInfo>
      </Terms>
    </d018cfe9308b4babbe14705bc5a44ee4>
    <SharedWithUsers xmlns="07ab6050-476e-473a-97e6-3403d1d8202c">
      <UserInfo>
        <DisplayName>Zhaurova, Luba</DisplayName>
        <AccountId>17</AccountId>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169DC5BE232F9D4F8262B2AA44FE5440" ma:contentTypeVersion="22" ma:contentTypeDescription="Create a new document." ma:contentTypeScope="" ma:versionID="1f4ab8d90cf266878cd43f5cdad9bfa6">
  <xsd:schema xmlns:xsd="http://www.w3.org/2001/XMLSchema" xmlns:xs="http://www.w3.org/2001/XMLSchema" xmlns:p="http://schemas.microsoft.com/office/2006/metadata/properties" xmlns:ns2="272a6bcd-65e6-492c-9856-0ae3d07a078b" xmlns:ns3="07ab6050-476e-473a-97e6-3403d1d8202c" targetNamespace="http://schemas.microsoft.com/office/2006/metadata/properties" ma:root="true" ma:fieldsID="252112340fd003c172926e42e4a90117" ns2:_="" ns3:_="">
    <xsd:import namespace="272a6bcd-65e6-492c-9856-0ae3d07a078b"/>
    <xsd:import namespace="07ab6050-476e-473a-97e6-3403d1d8202c"/>
    <xsd:element name="properties">
      <xsd:complexType>
        <xsd:sequence>
          <xsd:element name="documentManagement">
            <xsd:complexType>
              <xsd:all>
                <xsd:element ref="ns2:f33101e9970940f29525612d73344c2f" minOccurs="0"/>
                <xsd:element ref="ns3:TaxCatchAll" minOccurs="0"/>
                <xsd:element ref="ns2:h2fd1b27e8ca4ab993d432c9f48a450d" minOccurs="0"/>
                <xsd:element ref="ns2:d018cfe9308b4babbe14705bc5a44ee4" minOccurs="0"/>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MediaServiceLocation" minOccurs="0"/>
                <xsd:element ref="ns2:lcf76f155ced4ddcb4097134ff3c332f" minOccurs="0"/>
                <xsd:element ref="ns2:MediaServiceOCR"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72a6bcd-65e6-492c-9856-0ae3d07a078b" elementFormDefault="qualified">
    <xsd:import namespace="http://schemas.microsoft.com/office/2006/documentManagement/types"/>
    <xsd:import namespace="http://schemas.microsoft.com/office/infopath/2007/PartnerControls"/>
    <xsd:element name="f33101e9970940f29525612d73344c2f" ma:index="9" nillable="true" ma:taxonomy="true" ma:internalName="f33101e9970940f29525612d73344c2f" ma:taxonomyFieldName="Document_x0020_Type" ma:displayName="Document Type" ma:indexed="true" ma:default="" ma:fieldId="{f33101e9-9709-40f2-9525-612d73344c2f}" ma:sspId="c84dc4fa-548a-47ef-9450-c218d156a69d" ma:termSetId="8350fc86-bded-4cf6-9ea6-f1c2d1db4285" ma:anchorId="00000000-0000-0000-0000-000000000000" ma:open="false" ma:isKeyword="false">
      <xsd:complexType>
        <xsd:sequence>
          <xsd:element ref="pc:Terms" minOccurs="0" maxOccurs="1"/>
        </xsd:sequence>
      </xsd:complexType>
    </xsd:element>
    <xsd:element name="h2fd1b27e8ca4ab993d432c9f48a450d" ma:index="12" nillable="true" ma:taxonomy="true" ma:internalName="h2fd1b27e8ca4ab993d432c9f48a450d" ma:taxonomyFieldName="Calendar_x0020_Year" ma:displayName="Year" ma:default="" ma:fieldId="{12fd1b27-e8ca-4ab9-93d4-32c9f48a450d}" ma:sspId="c84dc4fa-548a-47ef-9450-c218d156a69d" ma:termSetId="157e8515-2ed8-4b7e-bc08-58db04cb0fdb" ma:anchorId="00000000-0000-0000-0000-000000000000" ma:open="false" ma:isKeyword="false">
      <xsd:complexType>
        <xsd:sequence>
          <xsd:element ref="pc:Terms" minOccurs="0" maxOccurs="1"/>
        </xsd:sequence>
      </xsd:complexType>
    </xsd:element>
    <xsd:element name="d018cfe9308b4babbe14705bc5a44ee4" ma:index="14" nillable="true" ma:taxonomy="true" ma:internalName="d018cfe9308b4babbe14705bc5a44ee4" ma:taxonomyFieldName="Goal" ma:displayName="Goal" ma:indexed="true" ma:default="" ma:fieldId="{d018cfe9-308b-4bab-be14-705bc5a44ee4}" ma:sspId="c84dc4fa-548a-47ef-9450-c218d156a69d" ma:termSetId="266a5121-37bf-4b42-9815-3f318bcb64d0" ma:anchorId="00000000-0000-0000-0000-000000000000" ma:open="false" ma:isKeyword="false">
      <xsd:complexType>
        <xsd:sequence>
          <xsd:element ref="pc:Terms" minOccurs="0" maxOccurs="1"/>
        </xsd:sequence>
      </xsd:complexType>
    </xsd:element>
    <xsd:element name="MediaServiceMetadata" ma:index="15" nillable="true" ma:displayName="MediaServiceMetadata" ma:hidden="true" ma:internalName="MediaServiceMetadata" ma:readOnly="true">
      <xsd:simpleType>
        <xsd:restriction base="dms:Note"/>
      </xsd:simpleType>
    </xsd:element>
    <xsd:element name="MediaServiceFastMetadata" ma:index="16" nillable="true" ma:displayName="MediaServiceFastMetadata" ma:hidden="true" ma:internalName="MediaServiceFastMetadata" ma:readOnly="true">
      <xsd:simpleType>
        <xsd:restriction base="dms:Note"/>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DateTaken" ma:index="21" nillable="true" ma:displayName="MediaServiceDateTaken" ma:hidden="true" ma:indexed="true" ma:internalName="MediaServiceDateTaken" ma:readOnly="true">
      <xsd:simpleType>
        <xsd:restriction base="dms:Text"/>
      </xsd:simpleType>
    </xsd:element>
    <xsd:element name="MediaServiceLocation" ma:index="22" nillable="true" ma:displayName="Location" ma:description="" ma:indexed="true" ma:internalName="MediaServiceLocation" ma:readOnly="true">
      <xsd:simpleType>
        <xsd:restriction base="dms:Text"/>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c84dc4fa-548a-47ef-9450-c218d156a69d" ma:termSetId="09814cd3-568e-fe90-9814-8d621ff8fb84" ma:anchorId="fba54fb3-c3e1-fe81-a776-ca4b69148c4d" ma:open="true" ma:isKeyword="false">
      <xsd:complexType>
        <xsd:sequence>
          <xsd:element ref="pc:Terms" minOccurs="0" maxOccurs="1"/>
        </xsd:sequence>
      </xsd:complexType>
    </xsd:element>
    <xsd:element name="MediaServiceOCR" ma:index="25"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7ab6050-476e-473a-97e6-3403d1d8202c"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7a3abb3c-f769-498d-b6d4-0a2740904d64}" ma:internalName="TaxCatchAll" ma:showField="CatchAllData" ma:web="07ab6050-476e-473a-97e6-3403d1d8202c">
      <xsd:complexType>
        <xsd:complexContent>
          <xsd:extension base="dms:MultiChoiceLookup">
            <xsd:sequence>
              <xsd:element name="Value" type="dms:Lookup" maxOccurs="unbounded" minOccurs="0" nillable="true"/>
            </xsd:sequence>
          </xsd:extension>
        </xsd:complexContent>
      </xsd:complexType>
    </xsd:element>
    <xsd:element name="SharedWithUsers" ma:index="2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7"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5C2CA65-D87F-4A50-B879-7067C0B42F8E}">
  <ds:schemaRefs>
    <ds:schemaRef ds:uri="http://schemas.microsoft.com/office/2006/metadata/properties"/>
    <ds:schemaRef ds:uri="http://schemas.microsoft.com/office/infopath/2007/PartnerControls"/>
    <ds:schemaRef ds:uri="272a6bcd-65e6-492c-9856-0ae3d07a078b"/>
    <ds:schemaRef ds:uri="07ab6050-476e-473a-97e6-3403d1d8202c"/>
  </ds:schemaRefs>
</ds:datastoreItem>
</file>

<file path=customXml/itemProps2.xml><?xml version="1.0" encoding="utf-8"?>
<ds:datastoreItem xmlns:ds="http://schemas.openxmlformats.org/officeDocument/2006/customXml" ds:itemID="{9D9AB68B-9624-43EF-92C0-9355391D4F72}">
  <ds:schemaRefs>
    <ds:schemaRef ds:uri="http://schemas.microsoft.com/sharepoint/v3/contenttype/forms"/>
  </ds:schemaRefs>
</ds:datastoreItem>
</file>

<file path=customXml/itemProps3.xml><?xml version="1.0" encoding="utf-8"?>
<ds:datastoreItem xmlns:ds="http://schemas.openxmlformats.org/officeDocument/2006/customXml" ds:itemID="{92F2B9EC-C6C4-43F8-8749-40B88B7CB42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72a6bcd-65e6-492c-9856-0ae3d07a078b"/>
    <ds:schemaRef ds:uri="07ab6050-476e-473a-97e6-3403d1d8202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20</vt:i4>
      </vt:variant>
      <vt:variant>
        <vt:lpstr>Named Ranges</vt:lpstr>
      </vt:variant>
      <vt:variant>
        <vt:i4>2</vt:i4>
      </vt:variant>
    </vt:vector>
  </HeadingPairs>
  <TitlesOfParts>
    <vt:vector size="22" baseType="lpstr">
      <vt:lpstr>Title</vt:lpstr>
      <vt:lpstr>Town Information</vt:lpstr>
      <vt:lpstr>Conversions</vt:lpstr>
      <vt:lpstr>Factors</vt:lpstr>
      <vt:lpstr>GWPs</vt:lpstr>
      <vt:lpstr>Community Data Sources</vt:lpstr>
      <vt:lpstr>GHG Analysis</vt:lpstr>
      <vt:lpstr>Graphics</vt:lpstr>
      <vt:lpstr>Summary Details</vt:lpstr>
      <vt:lpstr>Buildings</vt:lpstr>
      <vt:lpstr>Transport</vt:lpstr>
      <vt:lpstr>2019 On-Road</vt:lpstr>
      <vt:lpstr>Solid Waste</vt:lpstr>
      <vt:lpstr>Commercial Generation</vt:lpstr>
      <vt:lpstr>Greenwood Landfill</vt:lpstr>
      <vt:lpstr>Waste Factors</vt:lpstr>
      <vt:lpstr>Water Treatment &amp; Delivery</vt:lpstr>
      <vt:lpstr>Wastewater</vt:lpstr>
      <vt:lpstr>Electric</vt:lpstr>
      <vt:lpstr>NatGas</vt:lpstr>
      <vt:lpstr>GWP_CH4</vt:lpstr>
      <vt:lpstr>GWP_N2O</vt:lpstr>
    </vt:vector>
  </TitlesOfParts>
  <Manager/>
  <Company>Toshiba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WPB 2018 Community GHG Emissions Inventory</dc:title>
  <dc:subject/>
  <dc:creator>KLA</dc:creator>
  <cp:keywords/>
  <dc:description/>
  <cp:lastModifiedBy>Gagliastro, Chris J.</cp:lastModifiedBy>
  <cp:revision/>
  <dcterms:created xsi:type="dcterms:W3CDTF">2016-02-09T19:36:19Z</dcterms:created>
  <dcterms:modified xsi:type="dcterms:W3CDTF">2023-11-02T13:52:43Z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0x010100169DC5BE232F9D4F8262B2AA44FE5440</vt:lpwstr>
  </property>
  <property fmtid="{D5CDD505-2E9C-101B-9397-08002B2CF9AE}" pid="3" name="MediaServiceImageTags">
    <vt:lpwstr/>
  </property>
  <property fmtid="{D5CDD505-2E9C-101B-9397-08002B2CF9AE}" pid="4" name="Order">
    <vt:lpwstr>586000.000000000</vt:lpwstr>
  </property>
  <property fmtid="{D5CDD505-2E9C-101B-9397-08002B2CF9AE}" pid="5" name="Fiscal_x0020_Year">
    <vt:lpwstr/>
  </property>
  <property fmtid="{D5CDD505-2E9C-101B-9397-08002B2CF9AE}" pid="6" name="Document_x0020_Type">
    <vt:lpwstr/>
  </property>
  <property fmtid="{D5CDD505-2E9C-101B-9397-08002B2CF9AE}" pid="7" name="bed8ca9c40da4c63b52a4810761051da">
    <vt:lpwstr/>
  </property>
  <property fmtid="{D5CDD505-2E9C-101B-9397-08002B2CF9AE}" pid="8" name="Goal">
    <vt:lpwstr>63;#Emissions|b7c46c1b-9b30-4d23-acd7-ce9870a94f91</vt:lpwstr>
  </property>
  <property fmtid="{D5CDD505-2E9C-101B-9397-08002B2CF9AE}" pid="9" name="Calendar_x0020_Year">
    <vt:lpwstr/>
  </property>
  <property fmtid="{D5CDD505-2E9C-101B-9397-08002B2CF9AE}" pid="10" name="Calendar Year">
    <vt:lpwstr>19;#2022|a24f3362-9dab-4a95-9785-3b83d3b0db5e</vt:lpwstr>
  </property>
  <property fmtid="{D5CDD505-2E9C-101B-9397-08002B2CF9AE}" pid="11" name="Fiscal Year">
    <vt:lpwstr/>
  </property>
  <property fmtid="{D5CDD505-2E9C-101B-9397-08002B2CF9AE}" pid="12" name="_ExtendedDescription">
    <vt:lpwstr/>
  </property>
  <property fmtid="{D5CDD505-2E9C-101B-9397-08002B2CF9AE}" pid="13" name="Document Type">
    <vt:lpwstr>51;#Final Report|5a64d5f4-9a29-4538-b8dc-adc73b936ea7</vt:lpwstr>
  </property>
</Properties>
</file>